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Katt\Desktop\YFC IMMANUEL\CENIKY2026\"/>
    </mc:Choice>
  </mc:AlternateContent>
  <xr:revisionPtr revIDLastSave="0" documentId="13_ncr:1_{EEE26C87-0F70-4C0A-A91B-7F5C87EB5C84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Rodiny" sheetId="1" r:id="rId1"/>
    <sheet name="VSTUP" sheetId="2" r:id="rId2"/>
    <sheet name="UBYTOVANI" sheetId="3" r:id="rId3"/>
    <sheet name="STRAVA" sheetId="4" r:id="rId4"/>
    <sheet name="Pro úklid" sheetId="5" r:id="rId5"/>
    <sheet name="Pro kuchyň" sheetId="6" r:id="rId6"/>
    <sheet name="Ceníky Ubytování" sheetId="7" r:id="rId7"/>
    <sheet name="Ceník STRAVA" sheetId="8" r:id="rId8"/>
    <sheet name="heslo" sheetId="9" state="hidden" r:id="rId9"/>
  </sheets>
  <calcPr calcId="191029"/>
</workbook>
</file>

<file path=xl/calcChain.xml><?xml version="1.0" encoding="utf-8"?>
<calcChain xmlns="http://schemas.openxmlformats.org/spreadsheetml/2006/main">
  <c r="D25" i="8" l="1"/>
  <c r="C25" i="8" l="1"/>
  <c r="AH34" i="7"/>
  <c r="C26" i="8" l="1"/>
  <c r="I2" i="2" l="1"/>
  <c r="E2" i="4"/>
  <c r="E3" i="4"/>
  <c r="H51" i="7"/>
  <c r="H52" i="7"/>
  <c r="H53" i="7"/>
  <c r="H54" i="7"/>
  <c r="H50" i="7"/>
  <c r="F53" i="8"/>
  <c r="E53" i="8"/>
  <c r="D53" i="8"/>
  <c r="C53" i="8"/>
  <c r="F52" i="8"/>
  <c r="E52" i="8"/>
  <c r="D52" i="8"/>
  <c r="C52" i="8"/>
  <c r="F51" i="8"/>
  <c r="E51" i="8"/>
  <c r="D51" i="8"/>
  <c r="C51" i="8"/>
  <c r="F50" i="8"/>
  <c r="E50" i="8"/>
  <c r="D50" i="8"/>
  <c r="C50" i="8"/>
  <c r="F44" i="8"/>
  <c r="E44" i="8"/>
  <c r="D44" i="8"/>
  <c r="C44" i="8"/>
  <c r="F43" i="8"/>
  <c r="E43" i="8"/>
  <c r="D43" i="8"/>
  <c r="C43" i="8"/>
  <c r="F42" i="8"/>
  <c r="E42" i="8"/>
  <c r="D42" i="8"/>
  <c r="C42" i="8"/>
  <c r="F41" i="8"/>
  <c r="E41" i="8"/>
  <c r="D41" i="8"/>
  <c r="C41" i="8"/>
  <c r="F36" i="8"/>
  <c r="E36" i="8"/>
  <c r="D36" i="8"/>
  <c r="C36" i="8"/>
  <c r="F35" i="8"/>
  <c r="E35" i="8"/>
  <c r="D35" i="8"/>
  <c r="C35" i="8"/>
  <c r="F34" i="8"/>
  <c r="E34" i="8"/>
  <c r="D34" i="8"/>
  <c r="C34" i="8"/>
  <c r="F33" i="8"/>
  <c r="E33" i="8"/>
  <c r="D33" i="8"/>
  <c r="C33" i="8"/>
  <c r="F28" i="8"/>
  <c r="E28" i="8"/>
  <c r="D28" i="8"/>
  <c r="C28" i="8"/>
  <c r="F27" i="8"/>
  <c r="E27" i="8"/>
  <c r="D27" i="8"/>
  <c r="C27" i="8"/>
  <c r="F26" i="8"/>
  <c r="E26" i="8"/>
  <c r="D26" i="8"/>
  <c r="F25" i="8"/>
  <c r="E25" i="8"/>
  <c r="D11" i="8"/>
  <c r="E11" i="8" s="1"/>
  <c r="F11" i="8" s="1"/>
  <c r="G11" i="8" s="1"/>
  <c r="H11" i="8" s="1"/>
  <c r="I11" i="8" s="1"/>
  <c r="J11" i="8" s="1"/>
  <c r="C1" i="8"/>
  <c r="J15" i="8" s="1"/>
  <c r="B88" i="7"/>
  <c r="K5" i="2" s="1"/>
  <c r="B87" i="7"/>
  <c r="B86" i="7"/>
  <c r="C85" i="7"/>
  <c r="C86" i="7" s="1"/>
  <c r="C87" i="7" s="1"/>
  <c r="C88" i="7" s="1"/>
  <c r="B85" i="7"/>
  <c r="K2" i="2" s="1"/>
  <c r="B84" i="7"/>
  <c r="AJ79" i="7"/>
  <c r="AI79" i="7"/>
  <c r="AH79" i="7"/>
  <c r="AG79" i="7"/>
  <c r="AF79" i="7"/>
  <c r="AE79" i="7"/>
  <c r="AD79" i="7"/>
  <c r="AC79" i="7"/>
  <c r="AB79" i="7"/>
  <c r="AA79" i="7"/>
  <c r="Z79" i="7"/>
  <c r="Y79" i="7"/>
  <c r="X79" i="7"/>
  <c r="W79" i="7"/>
  <c r="V79" i="7"/>
  <c r="U79" i="7"/>
  <c r="T79" i="7"/>
  <c r="S79" i="7"/>
  <c r="R79" i="7"/>
  <c r="Q79" i="7"/>
  <c r="P79" i="7"/>
  <c r="O79" i="7"/>
  <c r="N79" i="7"/>
  <c r="M79" i="7"/>
  <c r="L79" i="7"/>
  <c r="K79" i="7"/>
  <c r="J79" i="7"/>
  <c r="I79" i="7"/>
  <c r="H79" i="7"/>
  <c r="G79" i="7"/>
  <c r="F79" i="7"/>
  <c r="E79" i="7"/>
  <c r="D79" i="7"/>
  <c r="C79" i="7"/>
  <c r="AJ78" i="7"/>
  <c r="AI78" i="7"/>
  <c r="AH78" i="7"/>
  <c r="AG78" i="7"/>
  <c r="AF78" i="7"/>
  <c r="AE78" i="7"/>
  <c r="AD78" i="7"/>
  <c r="AC78" i="7"/>
  <c r="AB78" i="7"/>
  <c r="AA78" i="7"/>
  <c r="Z78" i="7"/>
  <c r="Y78" i="7"/>
  <c r="X78" i="7"/>
  <c r="W78" i="7"/>
  <c r="V78" i="7"/>
  <c r="U78" i="7"/>
  <c r="T78" i="7"/>
  <c r="S78" i="7"/>
  <c r="R78" i="7"/>
  <c r="Q78" i="7"/>
  <c r="P78" i="7"/>
  <c r="O78" i="7"/>
  <c r="N78" i="7"/>
  <c r="M78" i="7"/>
  <c r="L78" i="7"/>
  <c r="K78" i="7"/>
  <c r="J78" i="7"/>
  <c r="I78" i="7"/>
  <c r="H78" i="7"/>
  <c r="G78" i="7"/>
  <c r="F78" i="7"/>
  <c r="E78" i="7"/>
  <c r="D78" i="7"/>
  <c r="C78" i="7"/>
  <c r="AJ77" i="7"/>
  <c r="AI77" i="7"/>
  <c r="AH77" i="7"/>
  <c r="AG77" i="7"/>
  <c r="AF77" i="7"/>
  <c r="AE77" i="7"/>
  <c r="AD77" i="7"/>
  <c r="AC77" i="7"/>
  <c r="AB77" i="7"/>
  <c r="AA77" i="7"/>
  <c r="Z77" i="7"/>
  <c r="Y77" i="7"/>
  <c r="X77" i="7"/>
  <c r="W77" i="7"/>
  <c r="V77" i="7"/>
  <c r="U77" i="7"/>
  <c r="T77" i="7"/>
  <c r="S77" i="7"/>
  <c r="R77" i="7"/>
  <c r="Q77" i="7"/>
  <c r="P77" i="7"/>
  <c r="O77" i="7"/>
  <c r="N77" i="7"/>
  <c r="M77" i="7"/>
  <c r="L77" i="7"/>
  <c r="K77" i="7"/>
  <c r="J77" i="7"/>
  <c r="I77" i="7"/>
  <c r="H77" i="7"/>
  <c r="G77" i="7"/>
  <c r="F77" i="7"/>
  <c r="E77" i="7"/>
  <c r="D77" i="7"/>
  <c r="C77" i="7"/>
  <c r="AJ76" i="7"/>
  <c r="AI76" i="7"/>
  <c r="AH76" i="7"/>
  <c r="AG76" i="7"/>
  <c r="AF76" i="7"/>
  <c r="AE76" i="7"/>
  <c r="AD76" i="7"/>
  <c r="AC76" i="7"/>
  <c r="AB76" i="7"/>
  <c r="AA76" i="7"/>
  <c r="Z76" i="7"/>
  <c r="Y76" i="7"/>
  <c r="X76" i="7"/>
  <c r="W76" i="7"/>
  <c r="V76" i="7"/>
  <c r="U76" i="7"/>
  <c r="T76" i="7"/>
  <c r="S76" i="7"/>
  <c r="R76" i="7"/>
  <c r="Q76" i="7"/>
  <c r="P76" i="7"/>
  <c r="O76" i="7"/>
  <c r="N76" i="7"/>
  <c r="M76" i="7"/>
  <c r="L76" i="7"/>
  <c r="K76" i="7"/>
  <c r="J76" i="7"/>
  <c r="I76" i="7"/>
  <c r="H76" i="7"/>
  <c r="G76" i="7"/>
  <c r="F76" i="7"/>
  <c r="E76" i="7"/>
  <c r="D76" i="7"/>
  <c r="C76" i="7"/>
  <c r="AJ72" i="7"/>
  <c r="AJ73" i="7" s="1"/>
  <c r="AI72" i="7"/>
  <c r="AI73" i="7" s="1"/>
  <c r="AH72" i="7"/>
  <c r="AH73" i="7" s="1"/>
  <c r="AG72" i="7"/>
  <c r="AG73" i="7" s="1"/>
  <c r="AF72" i="7"/>
  <c r="AF73" i="7" s="1"/>
  <c r="AE72" i="7"/>
  <c r="AE73" i="7" s="1"/>
  <c r="AD72" i="7"/>
  <c r="AD73" i="7" s="1"/>
  <c r="AC72" i="7"/>
  <c r="AC73" i="7" s="1"/>
  <c r="AB72" i="7"/>
  <c r="AB73" i="7" s="1"/>
  <c r="AA72" i="7"/>
  <c r="AA73" i="7" s="1"/>
  <c r="Z72" i="7"/>
  <c r="Z73" i="7" s="1"/>
  <c r="Y72" i="7"/>
  <c r="Y73" i="7" s="1"/>
  <c r="X72" i="7"/>
  <c r="X73" i="7" s="1"/>
  <c r="W72" i="7"/>
  <c r="W73" i="7" s="1"/>
  <c r="V72" i="7"/>
  <c r="V73" i="7" s="1"/>
  <c r="U72" i="7"/>
  <c r="U73" i="7" s="1"/>
  <c r="T72" i="7"/>
  <c r="T73" i="7" s="1"/>
  <c r="S72" i="7"/>
  <c r="S73" i="7" s="1"/>
  <c r="R72" i="7"/>
  <c r="R73" i="7" s="1"/>
  <c r="Q72" i="7"/>
  <c r="Q73" i="7" s="1"/>
  <c r="P72" i="7"/>
  <c r="P73" i="7" s="1"/>
  <c r="O72" i="7"/>
  <c r="O73" i="7" s="1"/>
  <c r="N72" i="7"/>
  <c r="N73" i="7" s="1"/>
  <c r="M72" i="7"/>
  <c r="M73" i="7" s="1"/>
  <c r="L72" i="7"/>
  <c r="L73" i="7" s="1"/>
  <c r="K72" i="7"/>
  <c r="K73" i="7" s="1"/>
  <c r="J72" i="7"/>
  <c r="J73" i="7" s="1"/>
  <c r="I72" i="7"/>
  <c r="I73" i="7" s="1"/>
  <c r="H72" i="7"/>
  <c r="H73" i="7" s="1"/>
  <c r="G72" i="7"/>
  <c r="G73" i="7" s="1"/>
  <c r="F72" i="7"/>
  <c r="F73" i="7" s="1"/>
  <c r="E72" i="7"/>
  <c r="E73" i="7" s="1"/>
  <c r="D72" i="7"/>
  <c r="D73" i="7" s="1"/>
  <c r="C72" i="7"/>
  <c r="C73" i="7" s="1"/>
  <c r="AK59" i="7"/>
  <c r="AK60" i="7" s="1"/>
  <c r="AJ59" i="7"/>
  <c r="AJ60" i="7" s="1"/>
  <c r="AJ61" i="7" s="1"/>
  <c r="AJ62" i="7" s="1"/>
  <c r="AJ63" i="7" s="1"/>
  <c r="AJ64" i="7" s="1"/>
  <c r="AJ65" i="7" s="1"/>
  <c r="AJ66" i="7" s="1"/>
  <c r="AJ67" i="7" s="1"/>
  <c r="AJ68" i="7" s="1"/>
  <c r="AJ69" i="7" s="1"/>
  <c r="AJ70" i="7" s="1"/>
  <c r="AJ71" i="7" s="1"/>
  <c r="AI59" i="7"/>
  <c r="AI60" i="7" s="1"/>
  <c r="AI61" i="7" s="1"/>
  <c r="AI62" i="7" s="1"/>
  <c r="AI63" i="7" s="1"/>
  <c r="AI64" i="7" s="1"/>
  <c r="AI65" i="7" s="1"/>
  <c r="AI66" i="7" s="1"/>
  <c r="AI67" i="7" s="1"/>
  <c r="AI68" i="7" s="1"/>
  <c r="AI69" i="7" s="1"/>
  <c r="AI70" i="7" s="1"/>
  <c r="AI71" i="7" s="1"/>
  <c r="AH59" i="7"/>
  <c r="AH60" i="7" s="1"/>
  <c r="AH61" i="7" s="1"/>
  <c r="AH62" i="7" s="1"/>
  <c r="AH63" i="7" s="1"/>
  <c r="AH64" i="7" s="1"/>
  <c r="AH65" i="7" s="1"/>
  <c r="AH66" i="7" s="1"/>
  <c r="AH67" i="7" s="1"/>
  <c r="AH68" i="7" s="1"/>
  <c r="AH69" i="7" s="1"/>
  <c r="AH70" i="7" s="1"/>
  <c r="AH71" i="7" s="1"/>
  <c r="AG59" i="7"/>
  <c r="AG60" i="7" s="1"/>
  <c r="AG61" i="7" s="1"/>
  <c r="AG62" i="7" s="1"/>
  <c r="AG63" i="7" s="1"/>
  <c r="AG64" i="7" s="1"/>
  <c r="AG65" i="7" s="1"/>
  <c r="AG66" i="7" s="1"/>
  <c r="AG67" i="7" s="1"/>
  <c r="AG68" i="7" s="1"/>
  <c r="AG69" i="7" s="1"/>
  <c r="AG70" i="7" s="1"/>
  <c r="AG71" i="7" s="1"/>
  <c r="AF59" i="7"/>
  <c r="AF60" i="7" s="1"/>
  <c r="AF61" i="7" s="1"/>
  <c r="AF62" i="7" s="1"/>
  <c r="AF63" i="7" s="1"/>
  <c r="AF64" i="7" s="1"/>
  <c r="AF65" i="7" s="1"/>
  <c r="AF66" i="7" s="1"/>
  <c r="AF67" i="7" s="1"/>
  <c r="AF68" i="7" s="1"/>
  <c r="AF69" i="7" s="1"/>
  <c r="AF70" i="7" s="1"/>
  <c r="AF71" i="7" s="1"/>
  <c r="AE59" i="7"/>
  <c r="AE60" i="7" s="1"/>
  <c r="AE61" i="7" s="1"/>
  <c r="AE62" i="7" s="1"/>
  <c r="AE63" i="7" s="1"/>
  <c r="AE64" i="7" s="1"/>
  <c r="AE65" i="7" s="1"/>
  <c r="AE66" i="7" s="1"/>
  <c r="AE67" i="7" s="1"/>
  <c r="AE68" i="7" s="1"/>
  <c r="AE69" i="7" s="1"/>
  <c r="AE70" i="7" s="1"/>
  <c r="AE71" i="7" s="1"/>
  <c r="AD59" i="7"/>
  <c r="AD60" i="7" s="1"/>
  <c r="AD61" i="7" s="1"/>
  <c r="AD62" i="7" s="1"/>
  <c r="AD63" i="7" s="1"/>
  <c r="AD64" i="7" s="1"/>
  <c r="AD65" i="7" s="1"/>
  <c r="AD66" i="7" s="1"/>
  <c r="AD67" i="7" s="1"/>
  <c r="AD68" i="7" s="1"/>
  <c r="AD69" i="7" s="1"/>
  <c r="AD70" i="7" s="1"/>
  <c r="AD71" i="7" s="1"/>
  <c r="AC59" i="7"/>
  <c r="AC60" i="7" s="1"/>
  <c r="AC61" i="7" s="1"/>
  <c r="AC62" i="7" s="1"/>
  <c r="AC63" i="7" s="1"/>
  <c r="AC64" i="7" s="1"/>
  <c r="AC65" i="7" s="1"/>
  <c r="AC66" i="7" s="1"/>
  <c r="AC67" i="7" s="1"/>
  <c r="AC68" i="7" s="1"/>
  <c r="AC69" i="7" s="1"/>
  <c r="AC70" i="7" s="1"/>
  <c r="AC71" i="7" s="1"/>
  <c r="AB59" i="7"/>
  <c r="AB60" i="7" s="1"/>
  <c r="AB61" i="7" s="1"/>
  <c r="AB62" i="7" s="1"/>
  <c r="AB63" i="7" s="1"/>
  <c r="AB64" i="7" s="1"/>
  <c r="AB65" i="7" s="1"/>
  <c r="AB66" i="7" s="1"/>
  <c r="AB67" i="7" s="1"/>
  <c r="AB68" i="7" s="1"/>
  <c r="AB69" i="7" s="1"/>
  <c r="AB70" i="7" s="1"/>
  <c r="AB71" i="7" s="1"/>
  <c r="AA59" i="7"/>
  <c r="AA60" i="7" s="1"/>
  <c r="AA61" i="7" s="1"/>
  <c r="AA62" i="7" s="1"/>
  <c r="AA63" i="7" s="1"/>
  <c r="AA64" i="7" s="1"/>
  <c r="AA65" i="7" s="1"/>
  <c r="AA66" i="7" s="1"/>
  <c r="AA67" i="7" s="1"/>
  <c r="AA68" i="7" s="1"/>
  <c r="AA69" i="7" s="1"/>
  <c r="AA70" i="7" s="1"/>
  <c r="AA71" i="7" s="1"/>
  <c r="Z59" i="7"/>
  <c r="Z60" i="7" s="1"/>
  <c r="Z61" i="7" s="1"/>
  <c r="Z62" i="7" s="1"/>
  <c r="Z63" i="7" s="1"/>
  <c r="Z64" i="7" s="1"/>
  <c r="Z65" i="7" s="1"/>
  <c r="Z66" i="7" s="1"/>
  <c r="Z67" i="7" s="1"/>
  <c r="Z68" i="7" s="1"/>
  <c r="Z69" i="7" s="1"/>
  <c r="Z70" i="7" s="1"/>
  <c r="Z71" i="7" s="1"/>
  <c r="Y59" i="7"/>
  <c r="Y60" i="7" s="1"/>
  <c r="Y61" i="7" s="1"/>
  <c r="Y62" i="7" s="1"/>
  <c r="Y63" i="7" s="1"/>
  <c r="Y64" i="7" s="1"/>
  <c r="Y65" i="7" s="1"/>
  <c r="Y66" i="7" s="1"/>
  <c r="Y67" i="7" s="1"/>
  <c r="Y68" i="7" s="1"/>
  <c r="Y69" i="7" s="1"/>
  <c r="Y70" i="7" s="1"/>
  <c r="Y71" i="7" s="1"/>
  <c r="X59" i="7"/>
  <c r="X60" i="7" s="1"/>
  <c r="X61" i="7" s="1"/>
  <c r="X62" i="7" s="1"/>
  <c r="X63" i="7" s="1"/>
  <c r="X64" i="7" s="1"/>
  <c r="X65" i="7" s="1"/>
  <c r="X66" i="7" s="1"/>
  <c r="X67" i="7" s="1"/>
  <c r="X68" i="7" s="1"/>
  <c r="X69" i="7" s="1"/>
  <c r="X70" i="7" s="1"/>
  <c r="X71" i="7" s="1"/>
  <c r="W59" i="7"/>
  <c r="W60" i="7" s="1"/>
  <c r="W61" i="7" s="1"/>
  <c r="W62" i="7" s="1"/>
  <c r="W63" i="7" s="1"/>
  <c r="W64" i="7" s="1"/>
  <c r="W65" i="7" s="1"/>
  <c r="W66" i="7" s="1"/>
  <c r="W67" i="7" s="1"/>
  <c r="W68" i="7" s="1"/>
  <c r="W69" i="7" s="1"/>
  <c r="W70" i="7" s="1"/>
  <c r="W71" i="7" s="1"/>
  <c r="V59" i="7"/>
  <c r="V60" i="7" s="1"/>
  <c r="V61" i="7" s="1"/>
  <c r="V62" i="7" s="1"/>
  <c r="V63" i="7" s="1"/>
  <c r="V64" i="7" s="1"/>
  <c r="V65" i="7" s="1"/>
  <c r="V66" i="7" s="1"/>
  <c r="V67" i="7" s="1"/>
  <c r="V68" i="7" s="1"/>
  <c r="V69" i="7" s="1"/>
  <c r="V70" i="7" s="1"/>
  <c r="V71" i="7" s="1"/>
  <c r="U59" i="7"/>
  <c r="U60" i="7" s="1"/>
  <c r="U61" i="7" s="1"/>
  <c r="U62" i="7" s="1"/>
  <c r="U63" i="7" s="1"/>
  <c r="U64" i="7" s="1"/>
  <c r="U65" i="7" s="1"/>
  <c r="U66" i="7" s="1"/>
  <c r="U67" i="7" s="1"/>
  <c r="U68" i="7" s="1"/>
  <c r="U69" i="7" s="1"/>
  <c r="U70" i="7" s="1"/>
  <c r="U71" i="7" s="1"/>
  <c r="T59" i="7"/>
  <c r="T60" i="7" s="1"/>
  <c r="T61" i="7" s="1"/>
  <c r="T62" i="7" s="1"/>
  <c r="T63" i="7" s="1"/>
  <c r="T64" i="7" s="1"/>
  <c r="T65" i="7" s="1"/>
  <c r="T66" i="7" s="1"/>
  <c r="T67" i="7" s="1"/>
  <c r="T68" i="7" s="1"/>
  <c r="T69" i="7" s="1"/>
  <c r="T70" i="7" s="1"/>
  <c r="T71" i="7" s="1"/>
  <c r="S59" i="7"/>
  <c r="S60" i="7" s="1"/>
  <c r="S61" i="7" s="1"/>
  <c r="S62" i="7" s="1"/>
  <c r="S63" i="7" s="1"/>
  <c r="S64" i="7" s="1"/>
  <c r="S65" i="7" s="1"/>
  <c r="S66" i="7" s="1"/>
  <c r="S67" i="7" s="1"/>
  <c r="S68" i="7" s="1"/>
  <c r="S69" i="7" s="1"/>
  <c r="S70" i="7" s="1"/>
  <c r="S71" i="7" s="1"/>
  <c r="R59" i="7"/>
  <c r="R60" i="7" s="1"/>
  <c r="R61" i="7" s="1"/>
  <c r="R62" i="7" s="1"/>
  <c r="R63" i="7" s="1"/>
  <c r="R64" i="7" s="1"/>
  <c r="R65" i="7" s="1"/>
  <c r="R66" i="7" s="1"/>
  <c r="R67" i="7" s="1"/>
  <c r="R68" i="7" s="1"/>
  <c r="R69" i="7" s="1"/>
  <c r="R70" i="7" s="1"/>
  <c r="R71" i="7" s="1"/>
  <c r="Q59" i="7"/>
  <c r="Q60" i="7" s="1"/>
  <c r="Q61" i="7" s="1"/>
  <c r="Q62" i="7" s="1"/>
  <c r="Q63" i="7" s="1"/>
  <c r="Q64" i="7" s="1"/>
  <c r="Q65" i="7" s="1"/>
  <c r="Q66" i="7" s="1"/>
  <c r="Q67" i="7" s="1"/>
  <c r="Q68" i="7" s="1"/>
  <c r="Q69" i="7" s="1"/>
  <c r="Q70" i="7" s="1"/>
  <c r="Q71" i="7" s="1"/>
  <c r="P59" i="7"/>
  <c r="P60" i="7" s="1"/>
  <c r="P61" i="7" s="1"/>
  <c r="P62" i="7" s="1"/>
  <c r="P63" i="7" s="1"/>
  <c r="P64" i="7" s="1"/>
  <c r="P65" i="7" s="1"/>
  <c r="P66" i="7" s="1"/>
  <c r="P67" i="7" s="1"/>
  <c r="P68" i="7" s="1"/>
  <c r="P69" i="7" s="1"/>
  <c r="P70" i="7" s="1"/>
  <c r="P71" i="7" s="1"/>
  <c r="O59" i="7"/>
  <c r="O60" i="7" s="1"/>
  <c r="O61" i="7" s="1"/>
  <c r="O62" i="7" s="1"/>
  <c r="O63" i="7" s="1"/>
  <c r="O64" i="7" s="1"/>
  <c r="O65" i="7" s="1"/>
  <c r="O66" i="7" s="1"/>
  <c r="O67" i="7" s="1"/>
  <c r="O68" i="7" s="1"/>
  <c r="O69" i="7" s="1"/>
  <c r="O70" i="7" s="1"/>
  <c r="O71" i="7" s="1"/>
  <c r="N59" i="7"/>
  <c r="N60" i="7" s="1"/>
  <c r="N61" i="7" s="1"/>
  <c r="N62" i="7" s="1"/>
  <c r="N63" i="7" s="1"/>
  <c r="N64" i="7" s="1"/>
  <c r="N65" i="7" s="1"/>
  <c r="N66" i="7" s="1"/>
  <c r="N67" i="7" s="1"/>
  <c r="N68" i="7" s="1"/>
  <c r="N69" i="7" s="1"/>
  <c r="N70" i="7" s="1"/>
  <c r="N71" i="7" s="1"/>
  <c r="M59" i="7"/>
  <c r="M60" i="7" s="1"/>
  <c r="M61" i="7" s="1"/>
  <c r="M62" i="7" s="1"/>
  <c r="M63" i="7" s="1"/>
  <c r="M64" i="7" s="1"/>
  <c r="M65" i="7" s="1"/>
  <c r="M66" i="7" s="1"/>
  <c r="M67" i="7" s="1"/>
  <c r="M68" i="7" s="1"/>
  <c r="M69" i="7" s="1"/>
  <c r="M70" i="7" s="1"/>
  <c r="M71" i="7" s="1"/>
  <c r="L59" i="7"/>
  <c r="L60" i="7" s="1"/>
  <c r="L61" i="7" s="1"/>
  <c r="L62" i="7" s="1"/>
  <c r="L63" i="7" s="1"/>
  <c r="L64" i="7" s="1"/>
  <c r="L65" i="7" s="1"/>
  <c r="L66" i="7" s="1"/>
  <c r="L67" i="7" s="1"/>
  <c r="L68" i="7" s="1"/>
  <c r="L69" i="7" s="1"/>
  <c r="L70" i="7" s="1"/>
  <c r="L71" i="7" s="1"/>
  <c r="K59" i="7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J59" i="7"/>
  <c r="J60" i="7" s="1"/>
  <c r="J61" i="7" s="1"/>
  <c r="J62" i="7" s="1"/>
  <c r="J63" i="7" s="1"/>
  <c r="J64" i="7" s="1"/>
  <c r="J65" i="7" s="1"/>
  <c r="J66" i="7" s="1"/>
  <c r="J67" i="7" s="1"/>
  <c r="J68" i="7" s="1"/>
  <c r="J69" i="7" s="1"/>
  <c r="J70" i="7" s="1"/>
  <c r="J71" i="7" s="1"/>
  <c r="I59" i="7"/>
  <c r="I60" i="7" s="1"/>
  <c r="I61" i="7" s="1"/>
  <c r="I62" i="7" s="1"/>
  <c r="I63" i="7" s="1"/>
  <c r="I64" i="7" s="1"/>
  <c r="I65" i="7" s="1"/>
  <c r="I66" i="7" s="1"/>
  <c r="I67" i="7" s="1"/>
  <c r="I68" i="7" s="1"/>
  <c r="I69" i="7" s="1"/>
  <c r="I70" i="7" s="1"/>
  <c r="I71" i="7" s="1"/>
  <c r="H59" i="7"/>
  <c r="H60" i="7" s="1"/>
  <c r="H61" i="7" s="1"/>
  <c r="H62" i="7" s="1"/>
  <c r="H63" i="7" s="1"/>
  <c r="H64" i="7" s="1"/>
  <c r="H65" i="7" s="1"/>
  <c r="H66" i="7" s="1"/>
  <c r="H67" i="7" s="1"/>
  <c r="H68" i="7" s="1"/>
  <c r="H69" i="7" s="1"/>
  <c r="H70" i="7" s="1"/>
  <c r="H71" i="7" s="1"/>
  <c r="G59" i="7"/>
  <c r="G60" i="7" s="1"/>
  <c r="G61" i="7" s="1"/>
  <c r="G62" i="7" s="1"/>
  <c r="G63" i="7" s="1"/>
  <c r="G64" i="7" s="1"/>
  <c r="G65" i="7" s="1"/>
  <c r="G66" i="7" s="1"/>
  <c r="G67" i="7" s="1"/>
  <c r="G68" i="7" s="1"/>
  <c r="G69" i="7" s="1"/>
  <c r="G70" i="7" s="1"/>
  <c r="G71" i="7" s="1"/>
  <c r="F59" i="7"/>
  <c r="F60" i="7" s="1"/>
  <c r="F61" i="7" s="1"/>
  <c r="F62" i="7" s="1"/>
  <c r="F63" i="7" s="1"/>
  <c r="F64" i="7" s="1"/>
  <c r="F65" i="7" s="1"/>
  <c r="F66" i="7" s="1"/>
  <c r="F67" i="7" s="1"/>
  <c r="F68" i="7" s="1"/>
  <c r="F69" i="7" s="1"/>
  <c r="F70" i="7" s="1"/>
  <c r="F71" i="7" s="1"/>
  <c r="E59" i="7"/>
  <c r="E60" i="7" s="1"/>
  <c r="E61" i="7" s="1"/>
  <c r="E62" i="7" s="1"/>
  <c r="E63" i="7" s="1"/>
  <c r="E64" i="7" s="1"/>
  <c r="E65" i="7" s="1"/>
  <c r="E66" i="7" s="1"/>
  <c r="E67" i="7" s="1"/>
  <c r="E68" i="7" s="1"/>
  <c r="E69" i="7" s="1"/>
  <c r="E70" i="7" s="1"/>
  <c r="E71" i="7" s="1"/>
  <c r="D59" i="7"/>
  <c r="D60" i="7" s="1"/>
  <c r="D61" i="7" s="1"/>
  <c r="D62" i="7" s="1"/>
  <c r="D63" i="7" s="1"/>
  <c r="D64" i="7" s="1"/>
  <c r="D65" i="7" s="1"/>
  <c r="D66" i="7" s="1"/>
  <c r="D67" i="7" s="1"/>
  <c r="D68" i="7" s="1"/>
  <c r="D69" i="7" s="1"/>
  <c r="D70" i="7" s="1"/>
  <c r="D71" i="7" s="1"/>
  <c r="C59" i="7"/>
  <c r="C60" i="7" s="1"/>
  <c r="C61" i="7" s="1"/>
  <c r="C62" i="7" s="1"/>
  <c r="C63" i="7" s="1"/>
  <c r="C64" i="7" s="1"/>
  <c r="C65" i="7" s="1"/>
  <c r="C66" i="7" s="1"/>
  <c r="C67" i="7" s="1"/>
  <c r="C68" i="7" s="1"/>
  <c r="C69" i="7" s="1"/>
  <c r="C70" i="7" s="1"/>
  <c r="C71" i="7" s="1"/>
  <c r="AJ54" i="7"/>
  <c r="AI54" i="7"/>
  <c r="AH54" i="7"/>
  <c r="AG54" i="7"/>
  <c r="AF54" i="7"/>
  <c r="AE54" i="7"/>
  <c r="AD54" i="7"/>
  <c r="AC54" i="7"/>
  <c r="AB54" i="7"/>
  <c r="AA54" i="7"/>
  <c r="Z54" i="7"/>
  <c r="Y54" i="7"/>
  <c r="X54" i="7"/>
  <c r="W54" i="7"/>
  <c r="V54" i="7"/>
  <c r="U54" i="7"/>
  <c r="T54" i="7"/>
  <c r="S54" i="7"/>
  <c r="R54" i="7"/>
  <c r="Q54" i="7"/>
  <c r="P54" i="7"/>
  <c r="O54" i="7"/>
  <c r="N54" i="7"/>
  <c r="M54" i="7"/>
  <c r="L54" i="7"/>
  <c r="K54" i="7"/>
  <c r="J54" i="7"/>
  <c r="I54" i="7"/>
  <c r="G54" i="7"/>
  <c r="F54" i="7"/>
  <c r="E54" i="7"/>
  <c r="D54" i="7"/>
  <c r="C54" i="7"/>
  <c r="AJ53" i="7"/>
  <c r="AI53" i="7"/>
  <c r="AH53" i="7"/>
  <c r="AG53" i="7"/>
  <c r="AF53" i="7"/>
  <c r="AE53" i="7"/>
  <c r="AD53" i="7"/>
  <c r="AC53" i="7"/>
  <c r="AB53" i="7"/>
  <c r="AA53" i="7"/>
  <c r="Z53" i="7"/>
  <c r="Y53" i="7"/>
  <c r="X53" i="7"/>
  <c r="W53" i="7"/>
  <c r="V53" i="7"/>
  <c r="U53" i="7"/>
  <c r="T53" i="7"/>
  <c r="S53" i="7"/>
  <c r="R53" i="7"/>
  <c r="Q53" i="7"/>
  <c r="P53" i="7"/>
  <c r="O53" i="7"/>
  <c r="N53" i="7"/>
  <c r="M53" i="7"/>
  <c r="L53" i="7"/>
  <c r="K53" i="7"/>
  <c r="J53" i="7"/>
  <c r="I53" i="7"/>
  <c r="G53" i="7"/>
  <c r="F53" i="7"/>
  <c r="E53" i="7"/>
  <c r="D53" i="7"/>
  <c r="C53" i="7"/>
  <c r="AK52" i="7"/>
  <c r="AJ52" i="7"/>
  <c r="AI52" i="7"/>
  <c r="AH52" i="7"/>
  <c r="AG52" i="7"/>
  <c r="AF52" i="7"/>
  <c r="AE52" i="7"/>
  <c r="AD52" i="7"/>
  <c r="AC52" i="7"/>
  <c r="AB52" i="7"/>
  <c r="AA52" i="7"/>
  <c r="Z52" i="7"/>
  <c r="Y52" i="7"/>
  <c r="X52" i="7"/>
  <c r="W52" i="7"/>
  <c r="V52" i="7"/>
  <c r="U52" i="7"/>
  <c r="T52" i="7"/>
  <c r="S52" i="7"/>
  <c r="R52" i="7"/>
  <c r="Q52" i="7"/>
  <c r="P52" i="7"/>
  <c r="O52" i="7"/>
  <c r="N52" i="7"/>
  <c r="M52" i="7"/>
  <c r="L52" i="7"/>
  <c r="K52" i="7"/>
  <c r="J52" i="7"/>
  <c r="I52" i="7"/>
  <c r="G52" i="7"/>
  <c r="F52" i="7"/>
  <c r="E52" i="7"/>
  <c r="D52" i="7"/>
  <c r="C52" i="7"/>
  <c r="AJ51" i="7"/>
  <c r="AI51" i="7"/>
  <c r="AH51" i="7"/>
  <c r="AG51" i="7"/>
  <c r="AF51" i="7"/>
  <c r="AE51" i="7"/>
  <c r="AD51" i="7"/>
  <c r="AC51" i="7"/>
  <c r="AB51" i="7"/>
  <c r="AA51" i="7"/>
  <c r="Z51" i="7"/>
  <c r="Y51" i="7"/>
  <c r="X51" i="7"/>
  <c r="W51" i="7"/>
  <c r="V51" i="7"/>
  <c r="U51" i="7"/>
  <c r="T51" i="7"/>
  <c r="S51" i="7"/>
  <c r="R51" i="7"/>
  <c r="Q51" i="7"/>
  <c r="P51" i="7"/>
  <c r="O51" i="7"/>
  <c r="N51" i="7"/>
  <c r="M51" i="7"/>
  <c r="L51" i="7"/>
  <c r="K51" i="7"/>
  <c r="J51" i="7"/>
  <c r="I51" i="7"/>
  <c r="G51" i="7"/>
  <c r="F51" i="7"/>
  <c r="E51" i="7"/>
  <c r="D51" i="7"/>
  <c r="C51" i="7"/>
  <c r="AJ50" i="7"/>
  <c r="AI50" i="7"/>
  <c r="AH50" i="7"/>
  <c r="AG50" i="7"/>
  <c r="AF50" i="7"/>
  <c r="AE50" i="7"/>
  <c r="AD50" i="7"/>
  <c r="AC50" i="7"/>
  <c r="AB50" i="7"/>
  <c r="AA50" i="7"/>
  <c r="Z50" i="7"/>
  <c r="Y50" i="7"/>
  <c r="X50" i="7"/>
  <c r="W50" i="7"/>
  <c r="V50" i="7"/>
  <c r="U50" i="7"/>
  <c r="T50" i="7"/>
  <c r="S50" i="7"/>
  <c r="R50" i="7"/>
  <c r="Q50" i="7"/>
  <c r="P50" i="7"/>
  <c r="O50" i="7"/>
  <c r="N50" i="7"/>
  <c r="M50" i="7"/>
  <c r="L50" i="7"/>
  <c r="K50" i="7"/>
  <c r="J50" i="7"/>
  <c r="I50" i="7"/>
  <c r="G50" i="7"/>
  <c r="F50" i="7"/>
  <c r="E50" i="7"/>
  <c r="D50" i="7"/>
  <c r="C50" i="7"/>
  <c r="AJ49" i="7"/>
  <c r="AI49" i="7"/>
  <c r="AH49" i="7"/>
  <c r="AG49" i="7"/>
  <c r="AF49" i="7"/>
  <c r="AE49" i="7"/>
  <c r="AD49" i="7"/>
  <c r="AC49" i="7"/>
  <c r="AB49" i="7"/>
  <c r="AA49" i="7"/>
  <c r="Z49" i="7"/>
  <c r="Y49" i="7"/>
  <c r="X49" i="7"/>
  <c r="W49" i="7"/>
  <c r="V49" i="7"/>
  <c r="U49" i="7"/>
  <c r="T49" i="7"/>
  <c r="S49" i="7"/>
  <c r="R49" i="7"/>
  <c r="Q49" i="7"/>
  <c r="P49" i="7"/>
  <c r="O49" i="7"/>
  <c r="N49" i="7"/>
  <c r="M49" i="7"/>
  <c r="L49" i="7"/>
  <c r="K49" i="7"/>
  <c r="J49" i="7"/>
  <c r="I49" i="7"/>
  <c r="H49" i="7"/>
  <c r="G49" i="7"/>
  <c r="F49" i="7"/>
  <c r="E49" i="7"/>
  <c r="D49" i="7"/>
  <c r="C49" i="7"/>
  <c r="AJ48" i="7"/>
  <c r="AI48" i="7"/>
  <c r="AH48" i="7"/>
  <c r="AG48" i="7"/>
  <c r="AF48" i="7"/>
  <c r="AE48" i="7"/>
  <c r="AD48" i="7"/>
  <c r="AC48" i="7"/>
  <c r="AB48" i="7"/>
  <c r="AA48" i="7"/>
  <c r="Z48" i="7"/>
  <c r="Y48" i="7"/>
  <c r="X48" i="7"/>
  <c r="W48" i="7"/>
  <c r="V48" i="7"/>
  <c r="U48" i="7"/>
  <c r="T48" i="7"/>
  <c r="S48" i="7"/>
  <c r="R48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D48" i="7"/>
  <c r="C48" i="7"/>
  <c r="AJ47" i="7"/>
  <c r="AI47" i="7"/>
  <c r="AH47" i="7"/>
  <c r="AG47" i="7"/>
  <c r="AF47" i="7"/>
  <c r="AE47" i="7"/>
  <c r="AD47" i="7"/>
  <c r="AC47" i="7"/>
  <c r="AB47" i="7"/>
  <c r="AA47" i="7"/>
  <c r="Z47" i="7"/>
  <c r="Y47" i="7"/>
  <c r="X47" i="7"/>
  <c r="W47" i="7"/>
  <c r="V47" i="7"/>
  <c r="U47" i="7"/>
  <c r="T47" i="7"/>
  <c r="S47" i="7"/>
  <c r="R47" i="7"/>
  <c r="Q47" i="7"/>
  <c r="P47" i="7"/>
  <c r="O47" i="7"/>
  <c r="N47" i="7"/>
  <c r="M47" i="7"/>
  <c r="L47" i="7"/>
  <c r="K47" i="7"/>
  <c r="J47" i="7"/>
  <c r="I47" i="7"/>
  <c r="H47" i="7"/>
  <c r="G47" i="7"/>
  <c r="F47" i="7"/>
  <c r="E47" i="7"/>
  <c r="D47" i="7"/>
  <c r="C47" i="7"/>
  <c r="AJ46" i="7"/>
  <c r="AI46" i="7"/>
  <c r="AH46" i="7"/>
  <c r="AG46" i="7"/>
  <c r="AF46" i="7"/>
  <c r="AE46" i="7"/>
  <c r="AD46" i="7"/>
  <c r="AC46" i="7"/>
  <c r="AB46" i="7"/>
  <c r="AA46" i="7"/>
  <c r="Z46" i="7"/>
  <c r="Y46" i="7"/>
  <c r="X46" i="7"/>
  <c r="W46" i="7"/>
  <c r="V46" i="7"/>
  <c r="U46" i="7"/>
  <c r="T46" i="7"/>
  <c r="S46" i="7"/>
  <c r="R46" i="7"/>
  <c r="Q46" i="7"/>
  <c r="P46" i="7"/>
  <c r="O46" i="7"/>
  <c r="N46" i="7"/>
  <c r="M46" i="7"/>
  <c r="L46" i="7"/>
  <c r="K46" i="7"/>
  <c r="J46" i="7"/>
  <c r="I46" i="7"/>
  <c r="H46" i="7"/>
  <c r="G46" i="7"/>
  <c r="F46" i="7"/>
  <c r="E46" i="7"/>
  <c r="D46" i="7"/>
  <c r="C46" i="7"/>
  <c r="AJ44" i="7"/>
  <c r="AJ45" i="7" s="1"/>
  <c r="AI44" i="7"/>
  <c r="AI45" i="7" s="1"/>
  <c r="AH44" i="7"/>
  <c r="AH45" i="7" s="1"/>
  <c r="AG44" i="7"/>
  <c r="AG45" i="7" s="1"/>
  <c r="AF44" i="7"/>
  <c r="AF45" i="7" s="1"/>
  <c r="AE44" i="7"/>
  <c r="AE45" i="7" s="1"/>
  <c r="AD44" i="7"/>
  <c r="AD45" i="7" s="1"/>
  <c r="AC44" i="7"/>
  <c r="AC45" i="7" s="1"/>
  <c r="AB44" i="7"/>
  <c r="AB45" i="7" s="1"/>
  <c r="AA44" i="7"/>
  <c r="AA45" i="7" s="1"/>
  <c r="Z44" i="7"/>
  <c r="Z45" i="7" s="1"/>
  <c r="Y44" i="7"/>
  <c r="Y45" i="7" s="1"/>
  <c r="X44" i="7"/>
  <c r="X45" i="7" s="1"/>
  <c r="W44" i="7"/>
  <c r="W45" i="7" s="1"/>
  <c r="V44" i="7"/>
  <c r="V45" i="7" s="1"/>
  <c r="U44" i="7"/>
  <c r="U45" i="7" s="1"/>
  <c r="T44" i="7"/>
  <c r="T45" i="7" s="1"/>
  <c r="S44" i="7"/>
  <c r="S45" i="7" s="1"/>
  <c r="R44" i="7"/>
  <c r="R45" i="7" s="1"/>
  <c r="Q44" i="7"/>
  <c r="Q45" i="7" s="1"/>
  <c r="P44" i="7"/>
  <c r="P45" i="7" s="1"/>
  <c r="O44" i="7"/>
  <c r="O45" i="7" s="1"/>
  <c r="N44" i="7"/>
  <c r="N45" i="7" s="1"/>
  <c r="M44" i="7"/>
  <c r="M45" i="7" s="1"/>
  <c r="L44" i="7"/>
  <c r="L45" i="7" s="1"/>
  <c r="K44" i="7"/>
  <c r="K45" i="7" s="1"/>
  <c r="J44" i="7"/>
  <c r="J45" i="7" s="1"/>
  <c r="I44" i="7"/>
  <c r="I45" i="7" s="1"/>
  <c r="H44" i="7"/>
  <c r="H45" i="7" s="1"/>
  <c r="G44" i="7"/>
  <c r="G45" i="7" s="1"/>
  <c r="F44" i="7"/>
  <c r="F45" i="7" s="1"/>
  <c r="E44" i="7"/>
  <c r="E45" i="7" s="1"/>
  <c r="D44" i="7"/>
  <c r="D45" i="7" s="1"/>
  <c r="C44" i="7"/>
  <c r="C45" i="7" s="1"/>
  <c r="AJ43" i="7"/>
  <c r="AI43" i="7"/>
  <c r="AH43" i="7"/>
  <c r="AG43" i="7"/>
  <c r="AF43" i="7"/>
  <c r="AE43" i="7"/>
  <c r="AD43" i="7"/>
  <c r="AC43" i="7"/>
  <c r="AB43" i="7"/>
  <c r="AA43" i="7"/>
  <c r="Z43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C43" i="7"/>
  <c r="AJ42" i="7"/>
  <c r="AI42" i="7"/>
  <c r="AH42" i="7"/>
  <c r="AG42" i="7"/>
  <c r="AF42" i="7"/>
  <c r="AE42" i="7"/>
  <c r="AD42" i="7"/>
  <c r="AC42" i="7"/>
  <c r="AB42" i="7"/>
  <c r="AA42" i="7"/>
  <c r="Z42" i="7"/>
  <c r="Y42" i="7"/>
  <c r="X42" i="7"/>
  <c r="W42" i="7"/>
  <c r="V42" i="7"/>
  <c r="U42" i="7"/>
  <c r="T42" i="7"/>
  <c r="S42" i="7"/>
  <c r="R42" i="7"/>
  <c r="Q42" i="7"/>
  <c r="P42" i="7"/>
  <c r="O42" i="7"/>
  <c r="N42" i="7"/>
  <c r="M42" i="7"/>
  <c r="L42" i="7"/>
  <c r="K42" i="7"/>
  <c r="J42" i="7"/>
  <c r="I42" i="7"/>
  <c r="H42" i="7"/>
  <c r="G42" i="7"/>
  <c r="F42" i="7"/>
  <c r="E42" i="7"/>
  <c r="D42" i="7"/>
  <c r="C42" i="7"/>
  <c r="AJ41" i="7"/>
  <c r="AI41" i="7"/>
  <c r="AH41" i="7"/>
  <c r="AG41" i="7"/>
  <c r="AF41" i="7"/>
  <c r="AE41" i="7"/>
  <c r="AD41" i="7"/>
  <c r="AC41" i="7"/>
  <c r="AB41" i="7"/>
  <c r="AA41" i="7"/>
  <c r="Z41" i="7"/>
  <c r="Y41" i="7"/>
  <c r="X41" i="7"/>
  <c r="W41" i="7"/>
  <c r="V41" i="7"/>
  <c r="U41" i="7"/>
  <c r="T41" i="7"/>
  <c r="S41" i="7"/>
  <c r="R41" i="7"/>
  <c r="Q41" i="7"/>
  <c r="P41" i="7"/>
  <c r="O41" i="7"/>
  <c r="N41" i="7"/>
  <c r="M41" i="7"/>
  <c r="L41" i="7"/>
  <c r="K41" i="7"/>
  <c r="J41" i="7"/>
  <c r="I41" i="7"/>
  <c r="H41" i="7"/>
  <c r="G41" i="7"/>
  <c r="F41" i="7"/>
  <c r="E41" i="7"/>
  <c r="D41" i="7"/>
  <c r="C41" i="7"/>
  <c r="AJ40" i="7"/>
  <c r="AI40" i="7"/>
  <c r="AH40" i="7"/>
  <c r="AG40" i="7"/>
  <c r="AF40" i="7"/>
  <c r="AE40" i="7"/>
  <c r="AD40" i="7"/>
  <c r="AC40" i="7"/>
  <c r="AB40" i="7"/>
  <c r="AA40" i="7"/>
  <c r="Z40" i="7"/>
  <c r="Y40" i="7"/>
  <c r="X40" i="7"/>
  <c r="W40" i="7"/>
  <c r="V40" i="7"/>
  <c r="U40" i="7"/>
  <c r="T40" i="7"/>
  <c r="S40" i="7"/>
  <c r="R40" i="7"/>
  <c r="Q40" i="7"/>
  <c r="P40" i="7"/>
  <c r="O40" i="7"/>
  <c r="N40" i="7"/>
  <c r="M40" i="7"/>
  <c r="L40" i="7"/>
  <c r="K40" i="7"/>
  <c r="J40" i="7"/>
  <c r="I40" i="7"/>
  <c r="H40" i="7"/>
  <c r="G40" i="7"/>
  <c r="F40" i="7"/>
  <c r="E40" i="7"/>
  <c r="D40" i="7"/>
  <c r="C40" i="7"/>
  <c r="AJ39" i="7"/>
  <c r="AI39" i="7"/>
  <c r="AH39" i="7"/>
  <c r="AG39" i="7"/>
  <c r="AF39" i="7"/>
  <c r="AE39" i="7"/>
  <c r="AD39" i="7"/>
  <c r="AC39" i="7"/>
  <c r="AB39" i="7"/>
  <c r="AA39" i="7"/>
  <c r="Z39" i="7"/>
  <c r="Y39" i="7"/>
  <c r="X39" i="7"/>
  <c r="W39" i="7"/>
  <c r="V39" i="7"/>
  <c r="U39" i="7"/>
  <c r="T39" i="7"/>
  <c r="S39" i="7"/>
  <c r="R39" i="7"/>
  <c r="Q39" i="7"/>
  <c r="P39" i="7"/>
  <c r="O39" i="7"/>
  <c r="N39" i="7"/>
  <c r="M39" i="7"/>
  <c r="L39" i="7"/>
  <c r="K39" i="7"/>
  <c r="J39" i="7"/>
  <c r="I39" i="7"/>
  <c r="H39" i="7"/>
  <c r="G39" i="7"/>
  <c r="F39" i="7"/>
  <c r="E39" i="7"/>
  <c r="D39" i="7"/>
  <c r="C39" i="7"/>
  <c r="AJ38" i="7"/>
  <c r="AI38" i="7"/>
  <c r="AH38" i="7"/>
  <c r="AG38" i="7"/>
  <c r="AF38" i="7"/>
  <c r="AE38" i="7"/>
  <c r="AD38" i="7"/>
  <c r="AC38" i="7"/>
  <c r="AB38" i="7"/>
  <c r="AA38" i="7"/>
  <c r="Z38" i="7"/>
  <c r="Y38" i="7"/>
  <c r="X38" i="7"/>
  <c r="W38" i="7"/>
  <c r="V38" i="7"/>
  <c r="U38" i="7"/>
  <c r="T38" i="7"/>
  <c r="S38" i="7"/>
  <c r="R38" i="7"/>
  <c r="Q38" i="7"/>
  <c r="P38" i="7"/>
  <c r="O38" i="7"/>
  <c r="N38" i="7"/>
  <c r="M38" i="7"/>
  <c r="L38" i="7"/>
  <c r="K38" i="7"/>
  <c r="J38" i="7"/>
  <c r="I38" i="7"/>
  <c r="H38" i="7"/>
  <c r="G38" i="7"/>
  <c r="F38" i="7"/>
  <c r="E38" i="7"/>
  <c r="D38" i="7"/>
  <c r="C38" i="7"/>
  <c r="AJ37" i="7"/>
  <c r="AI37" i="7"/>
  <c r="AH37" i="7"/>
  <c r="AG37" i="7"/>
  <c r="AF37" i="7"/>
  <c r="AE37" i="7"/>
  <c r="AD37" i="7"/>
  <c r="AC37" i="7"/>
  <c r="AB37" i="7"/>
  <c r="AA37" i="7"/>
  <c r="Z37" i="7"/>
  <c r="Y37" i="7"/>
  <c r="X37" i="7"/>
  <c r="W37" i="7"/>
  <c r="V37" i="7"/>
  <c r="U37" i="7"/>
  <c r="T37" i="7"/>
  <c r="S37" i="7"/>
  <c r="R37" i="7"/>
  <c r="Q37" i="7"/>
  <c r="P37" i="7"/>
  <c r="O37" i="7"/>
  <c r="N37" i="7"/>
  <c r="M37" i="7"/>
  <c r="L37" i="7"/>
  <c r="K37" i="7"/>
  <c r="J37" i="7"/>
  <c r="I37" i="7"/>
  <c r="H37" i="7"/>
  <c r="G37" i="7"/>
  <c r="F37" i="7"/>
  <c r="E37" i="7"/>
  <c r="D37" i="7"/>
  <c r="C37" i="7"/>
  <c r="AJ36" i="7"/>
  <c r="AI36" i="7"/>
  <c r="AH36" i="7"/>
  <c r="AG36" i="7"/>
  <c r="AF36" i="7"/>
  <c r="AE36" i="7"/>
  <c r="AD36" i="7"/>
  <c r="AC36" i="7"/>
  <c r="AB36" i="7"/>
  <c r="AA36" i="7"/>
  <c r="Z36" i="7"/>
  <c r="Y36" i="7"/>
  <c r="X36" i="7"/>
  <c r="W36" i="7"/>
  <c r="V36" i="7"/>
  <c r="U36" i="7"/>
  <c r="T36" i="7"/>
  <c r="S36" i="7"/>
  <c r="R36" i="7"/>
  <c r="Q36" i="7"/>
  <c r="P36" i="7"/>
  <c r="O36" i="7"/>
  <c r="N36" i="7"/>
  <c r="M36" i="7"/>
  <c r="L36" i="7"/>
  <c r="K36" i="7"/>
  <c r="J36" i="7"/>
  <c r="I36" i="7"/>
  <c r="H36" i="7"/>
  <c r="G36" i="7"/>
  <c r="F36" i="7"/>
  <c r="E36" i="7"/>
  <c r="D36" i="7"/>
  <c r="C36" i="7"/>
  <c r="AJ35" i="7"/>
  <c r="AI35" i="7"/>
  <c r="AH35" i="7"/>
  <c r="AG35" i="7"/>
  <c r="AF35" i="7"/>
  <c r="AE35" i="7"/>
  <c r="AD35" i="7"/>
  <c r="AC35" i="7"/>
  <c r="AB35" i="7"/>
  <c r="AA35" i="7"/>
  <c r="Z35" i="7"/>
  <c r="Y35" i="7"/>
  <c r="X35" i="7"/>
  <c r="W35" i="7"/>
  <c r="V35" i="7"/>
  <c r="U35" i="7"/>
  <c r="T35" i="7"/>
  <c r="S35" i="7"/>
  <c r="R35" i="7"/>
  <c r="Q35" i="7"/>
  <c r="P35" i="7"/>
  <c r="O35" i="7"/>
  <c r="N35" i="7"/>
  <c r="M35" i="7"/>
  <c r="L35" i="7"/>
  <c r="K35" i="7"/>
  <c r="J35" i="7"/>
  <c r="I35" i="7"/>
  <c r="H35" i="7"/>
  <c r="G35" i="7"/>
  <c r="F35" i="7"/>
  <c r="E35" i="7"/>
  <c r="D35" i="7"/>
  <c r="C35" i="7"/>
  <c r="AJ34" i="7"/>
  <c r="AI34" i="7"/>
  <c r="AG34" i="7"/>
  <c r="AF34" i="7"/>
  <c r="AE34" i="7"/>
  <c r="AD34" i="7"/>
  <c r="AC34" i="7"/>
  <c r="AB34" i="7"/>
  <c r="AA34" i="7"/>
  <c r="Z34" i="7"/>
  <c r="Y34" i="7"/>
  <c r="X34" i="7"/>
  <c r="W34" i="7"/>
  <c r="V34" i="7"/>
  <c r="U34" i="7"/>
  <c r="T34" i="7"/>
  <c r="S34" i="7"/>
  <c r="R34" i="7"/>
  <c r="Q34" i="7"/>
  <c r="P34" i="7"/>
  <c r="O34" i="7"/>
  <c r="N34" i="7"/>
  <c r="M34" i="7"/>
  <c r="L34" i="7"/>
  <c r="K34" i="7"/>
  <c r="J34" i="7"/>
  <c r="I34" i="7"/>
  <c r="H34" i="7"/>
  <c r="G34" i="7"/>
  <c r="F34" i="7"/>
  <c r="E34" i="7"/>
  <c r="D34" i="7"/>
  <c r="C34" i="7"/>
  <c r="AJ33" i="7"/>
  <c r="AI33" i="7"/>
  <c r="AH33" i="7"/>
  <c r="AG33" i="7"/>
  <c r="AF33" i="7"/>
  <c r="AE33" i="7"/>
  <c r="AD33" i="7"/>
  <c r="AC33" i="7"/>
  <c r="AB33" i="7"/>
  <c r="AA33" i="7"/>
  <c r="Z33" i="7"/>
  <c r="Y33" i="7"/>
  <c r="X33" i="7"/>
  <c r="W33" i="7"/>
  <c r="V33" i="7"/>
  <c r="U33" i="7"/>
  <c r="T33" i="7"/>
  <c r="S33" i="7"/>
  <c r="R33" i="7"/>
  <c r="Q33" i="7"/>
  <c r="P33" i="7"/>
  <c r="O33" i="7"/>
  <c r="N33" i="7"/>
  <c r="M33" i="7"/>
  <c r="L33" i="7"/>
  <c r="K33" i="7"/>
  <c r="J33" i="7"/>
  <c r="I33" i="7"/>
  <c r="H33" i="7"/>
  <c r="G33" i="7"/>
  <c r="F33" i="7"/>
  <c r="E33" i="7"/>
  <c r="D33" i="7"/>
  <c r="C33" i="7"/>
  <c r="AJ32" i="7"/>
  <c r="AI32" i="7"/>
  <c r="AH32" i="7"/>
  <c r="AG32" i="7"/>
  <c r="AF32" i="7"/>
  <c r="AE32" i="7"/>
  <c r="AD32" i="7"/>
  <c r="AC32" i="7"/>
  <c r="AB32" i="7"/>
  <c r="AA32" i="7"/>
  <c r="Z32" i="7"/>
  <c r="Y32" i="7"/>
  <c r="X32" i="7"/>
  <c r="W32" i="7"/>
  <c r="V32" i="7"/>
  <c r="U32" i="7"/>
  <c r="T32" i="7"/>
  <c r="S32" i="7"/>
  <c r="R32" i="7"/>
  <c r="Q32" i="7"/>
  <c r="P32" i="7"/>
  <c r="O32" i="7"/>
  <c r="N32" i="7"/>
  <c r="M32" i="7"/>
  <c r="L32" i="7"/>
  <c r="K32" i="7"/>
  <c r="J32" i="7"/>
  <c r="I32" i="7"/>
  <c r="H32" i="7"/>
  <c r="G32" i="7"/>
  <c r="F32" i="7"/>
  <c r="E32" i="7"/>
  <c r="D32" i="7"/>
  <c r="C32" i="7"/>
  <c r="AJ31" i="7"/>
  <c r="AI31" i="7"/>
  <c r="AH31" i="7"/>
  <c r="AG31" i="7"/>
  <c r="AF31" i="7"/>
  <c r="AE31" i="7"/>
  <c r="AD31" i="7"/>
  <c r="AC31" i="7"/>
  <c r="AB31" i="7"/>
  <c r="AA31" i="7"/>
  <c r="Z31" i="7"/>
  <c r="Y31" i="7"/>
  <c r="X31" i="7"/>
  <c r="W31" i="7"/>
  <c r="V31" i="7"/>
  <c r="U31" i="7"/>
  <c r="T31" i="7"/>
  <c r="S31" i="7"/>
  <c r="R31" i="7"/>
  <c r="Q31" i="7"/>
  <c r="P31" i="7"/>
  <c r="O31" i="7"/>
  <c r="N31" i="7"/>
  <c r="M31" i="7"/>
  <c r="L31" i="7"/>
  <c r="K31" i="7"/>
  <c r="J31" i="7"/>
  <c r="I31" i="7"/>
  <c r="H31" i="7"/>
  <c r="G31" i="7"/>
  <c r="F31" i="7"/>
  <c r="E31" i="7"/>
  <c r="D31" i="7"/>
  <c r="C31" i="7"/>
  <c r="AJ30" i="7"/>
  <c r="AI30" i="7"/>
  <c r="AH30" i="7"/>
  <c r="AG30" i="7"/>
  <c r="AF30" i="7"/>
  <c r="AE30" i="7"/>
  <c r="AD30" i="7"/>
  <c r="AC30" i="7"/>
  <c r="AB30" i="7"/>
  <c r="AA30" i="7"/>
  <c r="Z30" i="7"/>
  <c r="Y30" i="7"/>
  <c r="X30" i="7"/>
  <c r="W30" i="7"/>
  <c r="V30" i="7"/>
  <c r="U30" i="7"/>
  <c r="T30" i="7"/>
  <c r="S30" i="7"/>
  <c r="R30" i="7"/>
  <c r="Q30" i="7"/>
  <c r="P30" i="7"/>
  <c r="O30" i="7"/>
  <c r="N30" i="7"/>
  <c r="M30" i="7"/>
  <c r="L30" i="7"/>
  <c r="K30" i="7"/>
  <c r="J30" i="7"/>
  <c r="I30" i="7"/>
  <c r="H30" i="7"/>
  <c r="G30" i="7"/>
  <c r="F30" i="7"/>
  <c r="E30" i="7"/>
  <c r="D30" i="7"/>
  <c r="C30" i="7"/>
  <c r="AJ29" i="7"/>
  <c r="AI29" i="7"/>
  <c r="AH29" i="7"/>
  <c r="AG29" i="7"/>
  <c r="AF29" i="7"/>
  <c r="AE29" i="7"/>
  <c r="AD29" i="7"/>
  <c r="AC29" i="7"/>
  <c r="AB29" i="7"/>
  <c r="AA29" i="7"/>
  <c r="Z29" i="7"/>
  <c r="Y29" i="7"/>
  <c r="X29" i="7"/>
  <c r="W29" i="7"/>
  <c r="V29" i="7"/>
  <c r="U29" i="7"/>
  <c r="T29" i="7"/>
  <c r="S29" i="7"/>
  <c r="R29" i="7"/>
  <c r="Q29" i="7"/>
  <c r="P29" i="7"/>
  <c r="O29" i="7"/>
  <c r="N29" i="7"/>
  <c r="M29" i="7"/>
  <c r="L29" i="7"/>
  <c r="K29" i="7"/>
  <c r="J29" i="7"/>
  <c r="I29" i="7"/>
  <c r="H29" i="7"/>
  <c r="G29" i="7"/>
  <c r="F29" i="7"/>
  <c r="E29" i="7"/>
  <c r="D29" i="7"/>
  <c r="C29" i="7"/>
  <c r="AJ28" i="7"/>
  <c r="AI28" i="7"/>
  <c r="AH28" i="7"/>
  <c r="AG28" i="7"/>
  <c r="AF28" i="7"/>
  <c r="AE28" i="7"/>
  <c r="AD28" i="7"/>
  <c r="AC28" i="7"/>
  <c r="AB28" i="7"/>
  <c r="AA28" i="7"/>
  <c r="Z28" i="7"/>
  <c r="Y28" i="7"/>
  <c r="X28" i="7"/>
  <c r="W28" i="7"/>
  <c r="V28" i="7"/>
  <c r="U28" i="7"/>
  <c r="T28" i="7"/>
  <c r="S28" i="7"/>
  <c r="R28" i="7"/>
  <c r="Q28" i="7"/>
  <c r="P28" i="7"/>
  <c r="O28" i="7"/>
  <c r="N28" i="7"/>
  <c r="M28" i="7"/>
  <c r="L28" i="7"/>
  <c r="K28" i="7"/>
  <c r="J28" i="7"/>
  <c r="I28" i="7"/>
  <c r="H28" i="7"/>
  <c r="G28" i="7"/>
  <c r="F28" i="7"/>
  <c r="E28" i="7"/>
  <c r="D28" i="7"/>
  <c r="C28" i="7"/>
  <c r="AJ27" i="7"/>
  <c r="AH27" i="7"/>
  <c r="AG27" i="7"/>
  <c r="AF27" i="7"/>
  <c r="AE27" i="7"/>
  <c r="AD27" i="7"/>
  <c r="AC27" i="7"/>
  <c r="AA27" i="7"/>
  <c r="Z27" i="7"/>
  <c r="Y27" i="7"/>
  <c r="X27" i="7"/>
  <c r="W27" i="7"/>
  <c r="V27" i="7"/>
  <c r="T27" i="7"/>
  <c r="S27" i="7"/>
  <c r="R27" i="7"/>
  <c r="Q27" i="7"/>
  <c r="P27" i="7"/>
  <c r="O27" i="7"/>
  <c r="M27" i="7"/>
  <c r="L27" i="7"/>
  <c r="K27" i="7"/>
  <c r="J27" i="7"/>
  <c r="I27" i="7"/>
  <c r="H27" i="7"/>
  <c r="F27" i="7"/>
  <c r="E27" i="7"/>
  <c r="D27" i="7"/>
  <c r="C27" i="7"/>
  <c r="AJ26" i="7"/>
  <c r="AH26" i="7"/>
  <c r="AG26" i="7"/>
  <c r="AF26" i="7"/>
  <c r="AE26" i="7"/>
  <c r="AD26" i="7"/>
  <c r="AC26" i="7"/>
  <c r="AA26" i="7"/>
  <c r="Z26" i="7"/>
  <c r="Y26" i="7"/>
  <c r="X26" i="7"/>
  <c r="W26" i="7"/>
  <c r="V26" i="7"/>
  <c r="T26" i="7"/>
  <c r="S26" i="7"/>
  <c r="R26" i="7"/>
  <c r="Q26" i="7"/>
  <c r="P26" i="7"/>
  <c r="O26" i="7"/>
  <c r="M26" i="7"/>
  <c r="L26" i="7"/>
  <c r="K26" i="7"/>
  <c r="J26" i="7"/>
  <c r="I26" i="7"/>
  <c r="H26" i="7"/>
  <c r="F26" i="7"/>
  <c r="E26" i="7"/>
  <c r="D26" i="7"/>
  <c r="C26" i="7"/>
  <c r="A67" i="6"/>
  <c r="O67" i="6" s="1"/>
  <c r="P66" i="6"/>
  <c r="O66" i="6"/>
  <c r="N66" i="6"/>
  <c r="C66" i="6"/>
  <c r="A60" i="6"/>
  <c r="O60" i="6" s="1"/>
  <c r="P59" i="6"/>
  <c r="O59" i="6"/>
  <c r="N59" i="6"/>
  <c r="C59" i="6"/>
  <c r="A53" i="6"/>
  <c r="O53" i="6" s="1"/>
  <c r="P52" i="6"/>
  <c r="O52" i="6"/>
  <c r="N52" i="6"/>
  <c r="C52" i="6"/>
  <c r="A46" i="6"/>
  <c r="N46" i="6" s="1"/>
  <c r="P45" i="6"/>
  <c r="O45" i="6"/>
  <c r="N45" i="6"/>
  <c r="C45" i="6"/>
  <c r="P39" i="6"/>
  <c r="O39" i="6"/>
  <c r="A39" i="6"/>
  <c r="A40" i="6" s="1"/>
  <c r="N40" i="6" s="1"/>
  <c r="P38" i="6"/>
  <c r="O38" i="6"/>
  <c r="N38" i="6"/>
  <c r="C38" i="6"/>
  <c r="O30" i="6"/>
  <c r="O29" i="6"/>
  <c r="O28" i="6"/>
  <c r="O27" i="6"/>
  <c r="O26" i="6"/>
  <c r="O25" i="6"/>
  <c r="O24" i="6"/>
  <c r="O23" i="6"/>
  <c r="O22" i="6"/>
  <c r="O21" i="6"/>
  <c r="O20" i="6"/>
  <c r="O19" i="6"/>
  <c r="O18" i="6"/>
  <c r="O17" i="6"/>
  <c r="O16" i="6"/>
  <c r="O15" i="6"/>
  <c r="O14" i="6"/>
  <c r="O13" i="6"/>
  <c r="O12" i="6"/>
  <c r="O11" i="6"/>
  <c r="O10" i="6"/>
  <c r="E7" i="6"/>
  <c r="F7" i="6" s="1"/>
  <c r="G7" i="6" s="1"/>
  <c r="H7" i="6" s="1"/>
  <c r="I7" i="6" s="1"/>
  <c r="J7" i="6" s="1"/>
  <c r="K7" i="6" s="1"/>
  <c r="L7" i="6" s="1"/>
  <c r="M7" i="6" s="1"/>
  <c r="B4" i="6"/>
  <c r="D8" i="6" s="1"/>
  <c r="E8" i="6" s="1"/>
  <c r="E9" i="6" s="1"/>
  <c r="B2" i="6"/>
  <c r="B60" i="5"/>
  <c r="A60" i="5"/>
  <c r="B59" i="5"/>
  <c r="A59" i="5"/>
  <c r="B58" i="5"/>
  <c r="A58" i="5"/>
  <c r="B57" i="5"/>
  <c r="A57" i="5"/>
  <c r="B56" i="5"/>
  <c r="A56" i="5"/>
  <c r="B55" i="5"/>
  <c r="A55" i="5"/>
  <c r="B54" i="5"/>
  <c r="A54" i="5"/>
  <c r="B53" i="5"/>
  <c r="A53" i="5"/>
  <c r="B52" i="5"/>
  <c r="A52" i="5"/>
  <c r="B51" i="5"/>
  <c r="A51" i="5"/>
  <c r="B50" i="5"/>
  <c r="A50" i="5"/>
  <c r="B49" i="5"/>
  <c r="A49" i="5"/>
  <c r="B48" i="5"/>
  <c r="A48" i="5"/>
  <c r="B47" i="5"/>
  <c r="A47" i="5"/>
  <c r="B46" i="5"/>
  <c r="A46" i="5"/>
  <c r="B45" i="5"/>
  <c r="A45" i="5"/>
  <c r="B44" i="5"/>
  <c r="A44" i="5"/>
  <c r="B43" i="5"/>
  <c r="A43" i="5"/>
  <c r="B42" i="5"/>
  <c r="A42" i="5"/>
  <c r="B41" i="5"/>
  <c r="A41" i="5"/>
  <c r="B40" i="5"/>
  <c r="A40" i="5"/>
  <c r="B39" i="5"/>
  <c r="A39" i="5"/>
  <c r="B38" i="5"/>
  <c r="A38" i="5"/>
  <c r="B37" i="5"/>
  <c r="A37" i="5"/>
  <c r="B36" i="5"/>
  <c r="A36" i="5"/>
  <c r="B35" i="5"/>
  <c r="A35" i="5"/>
  <c r="B34" i="5"/>
  <c r="A34" i="5"/>
  <c r="B33" i="5"/>
  <c r="A33" i="5"/>
  <c r="B32" i="5"/>
  <c r="A32" i="5"/>
  <c r="B31" i="5"/>
  <c r="A31" i="5"/>
  <c r="B30" i="5"/>
  <c r="A30" i="5"/>
  <c r="B29" i="5"/>
  <c r="A29" i="5"/>
  <c r="B28" i="5"/>
  <c r="A28" i="5"/>
  <c r="B27" i="5"/>
  <c r="A27" i="5"/>
  <c r="B26" i="5"/>
  <c r="A26" i="5"/>
  <c r="B25" i="5"/>
  <c r="A25" i="5"/>
  <c r="B24" i="5"/>
  <c r="A24" i="5"/>
  <c r="B23" i="5"/>
  <c r="A23" i="5"/>
  <c r="B22" i="5"/>
  <c r="A22" i="5"/>
  <c r="B21" i="5"/>
  <c r="A21" i="5"/>
  <c r="B20" i="5"/>
  <c r="A20" i="5"/>
  <c r="B19" i="5"/>
  <c r="A19" i="5"/>
  <c r="B18" i="5"/>
  <c r="A18" i="5"/>
  <c r="B17" i="5"/>
  <c r="A17" i="5"/>
  <c r="B16" i="5"/>
  <c r="A16" i="5"/>
  <c r="B15" i="5"/>
  <c r="A15" i="5"/>
  <c r="B14" i="5"/>
  <c r="A14" i="5"/>
  <c r="B13" i="5"/>
  <c r="A13" i="5"/>
  <c r="B12" i="5"/>
  <c r="A12" i="5"/>
  <c r="B11" i="5"/>
  <c r="A11" i="5"/>
  <c r="B10" i="5"/>
  <c r="A10" i="5"/>
  <c r="B9" i="5"/>
  <c r="A9" i="5"/>
  <c r="B8" i="5"/>
  <c r="A8" i="5"/>
  <c r="B7" i="5"/>
  <c r="A7" i="5"/>
  <c r="D4" i="5"/>
  <c r="E4" i="5" s="1"/>
  <c r="F4" i="5" s="1"/>
  <c r="G4" i="5" s="1"/>
  <c r="H4" i="5" s="1"/>
  <c r="I4" i="5" s="1"/>
  <c r="J4" i="5" s="1"/>
  <c r="K4" i="5" s="1"/>
  <c r="L4" i="5" s="1"/>
  <c r="B2" i="5"/>
  <c r="V206" i="4"/>
  <c r="E204" i="4"/>
  <c r="D204" i="4"/>
  <c r="C204" i="4"/>
  <c r="T204" i="4" s="1"/>
  <c r="B204" i="4"/>
  <c r="E203" i="4"/>
  <c r="D203" i="4"/>
  <c r="C203" i="4"/>
  <c r="T203" i="4" s="1"/>
  <c r="B203" i="4"/>
  <c r="E202" i="4"/>
  <c r="D202" i="4"/>
  <c r="C202" i="4"/>
  <c r="T202" i="4" s="1"/>
  <c r="B202" i="4"/>
  <c r="E201" i="4"/>
  <c r="D201" i="4"/>
  <c r="C201" i="4"/>
  <c r="T201" i="4" s="1"/>
  <c r="B201" i="4"/>
  <c r="E200" i="4"/>
  <c r="D200" i="4"/>
  <c r="C200" i="4"/>
  <c r="T200" i="4" s="1"/>
  <c r="B200" i="4"/>
  <c r="E199" i="4"/>
  <c r="D199" i="4"/>
  <c r="C199" i="4"/>
  <c r="T199" i="4" s="1"/>
  <c r="B199" i="4"/>
  <c r="E198" i="4"/>
  <c r="D198" i="4"/>
  <c r="C198" i="4"/>
  <c r="T198" i="4" s="1"/>
  <c r="B198" i="4"/>
  <c r="E197" i="4"/>
  <c r="D197" i="4"/>
  <c r="C197" i="4"/>
  <c r="T197" i="4" s="1"/>
  <c r="B197" i="4"/>
  <c r="E196" i="4"/>
  <c r="D196" i="4"/>
  <c r="C196" i="4"/>
  <c r="T196" i="4" s="1"/>
  <c r="B196" i="4"/>
  <c r="E195" i="4"/>
  <c r="D195" i="4"/>
  <c r="C195" i="4"/>
  <c r="T195" i="4" s="1"/>
  <c r="B195" i="4"/>
  <c r="E194" i="4"/>
  <c r="D194" i="4"/>
  <c r="C194" i="4"/>
  <c r="T194" i="4" s="1"/>
  <c r="B194" i="4"/>
  <c r="E193" i="4"/>
  <c r="D193" i="4"/>
  <c r="C193" i="4"/>
  <c r="T193" i="4" s="1"/>
  <c r="B193" i="4"/>
  <c r="E192" i="4"/>
  <c r="D192" i="4"/>
  <c r="C192" i="4"/>
  <c r="T192" i="4" s="1"/>
  <c r="B192" i="4"/>
  <c r="E191" i="4"/>
  <c r="D191" i="4"/>
  <c r="C191" i="4"/>
  <c r="T191" i="4" s="1"/>
  <c r="B191" i="4"/>
  <c r="E190" i="4"/>
  <c r="D190" i="4"/>
  <c r="C190" i="4"/>
  <c r="T190" i="4" s="1"/>
  <c r="B190" i="4"/>
  <c r="E189" i="4"/>
  <c r="D189" i="4"/>
  <c r="C189" i="4"/>
  <c r="T189" i="4" s="1"/>
  <c r="B189" i="4"/>
  <c r="E188" i="4"/>
  <c r="D188" i="4"/>
  <c r="C188" i="4"/>
  <c r="T188" i="4" s="1"/>
  <c r="B188" i="4"/>
  <c r="E187" i="4"/>
  <c r="D187" i="4"/>
  <c r="C187" i="4"/>
  <c r="T187" i="4" s="1"/>
  <c r="B187" i="4"/>
  <c r="E186" i="4"/>
  <c r="D186" i="4"/>
  <c r="C186" i="4"/>
  <c r="T186" i="4" s="1"/>
  <c r="B186" i="4"/>
  <c r="E185" i="4"/>
  <c r="D185" i="4"/>
  <c r="C185" i="4"/>
  <c r="T185" i="4" s="1"/>
  <c r="B185" i="4"/>
  <c r="E184" i="4"/>
  <c r="D184" i="4"/>
  <c r="C184" i="4"/>
  <c r="T184" i="4" s="1"/>
  <c r="B184" i="4"/>
  <c r="E183" i="4"/>
  <c r="D183" i="4"/>
  <c r="C183" i="4"/>
  <c r="T183" i="4" s="1"/>
  <c r="B183" i="4"/>
  <c r="E182" i="4"/>
  <c r="D182" i="4"/>
  <c r="C182" i="4"/>
  <c r="T182" i="4" s="1"/>
  <c r="B182" i="4"/>
  <c r="E181" i="4"/>
  <c r="D181" i="4"/>
  <c r="C181" i="4"/>
  <c r="T181" i="4" s="1"/>
  <c r="B181" i="4"/>
  <c r="E180" i="4"/>
  <c r="D180" i="4"/>
  <c r="C180" i="4"/>
  <c r="T180" i="4" s="1"/>
  <c r="B180" i="4"/>
  <c r="E179" i="4"/>
  <c r="D179" i="4"/>
  <c r="C179" i="4"/>
  <c r="T179" i="4" s="1"/>
  <c r="B179" i="4"/>
  <c r="E178" i="4"/>
  <c r="D178" i="4"/>
  <c r="C178" i="4"/>
  <c r="T178" i="4" s="1"/>
  <c r="B178" i="4"/>
  <c r="E177" i="4"/>
  <c r="D177" i="4"/>
  <c r="C177" i="4"/>
  <c r="T177" i="4" s="1"/>
  <c r="B177" i="4"/>
  <c r="E176" i="4"/>
  <c r="D176" i="4"/>
  <c r="C176" i="4"/>
  <c r="T176" i="4" s="1"/>
  <c r="B176" i="4"/>
  <c r="E175" i="4"/>
  <c r="D175" i="4"/>
  <c r="C175" i="4"/>
  <c r="T175" i="4" s="1"/>
  <c r="B175" i="4"/>
  <c r="E174" i="4"/>
  <c r="D174" i="4"/>
  <c r="C174" i="4"/>
  <c r="T174" i="4" s="1"/>
  <c r="B174" i="4"/>
  <c r="E173" i="4"/>
  <c r="D173" i="4"/>
  <c r="C173" i="4"/>
  <c r="T173" i="4" s="1"/>
  <c r="B173" i="4"/>
  <c r="E172" i="4"/>
  <c r="D172" i="4"/>
  <c r="C172" i="4"/>
  <c r="T172" i="4" s="1"/>
  <c r="B172" i="4"/>
  <c r="E171" i="4"/>
  <c r="D171" i="4"/>
  <c r="C171" i="4"/>
  <c r="T171" i="4" s="1"/>
  <c r="B171" i="4"/>
  <c r="E170" i="4"/>
  <c r="D170" i="4"/>
  <c r="C170" i="4"/>
  <c r="T170" i="4" s="1"/>
  <c r="B170" i="4"/>
  <c r="E169" i="4"/>
  <c r="D169" i="4"/>
  <c r="C169" i="4"/>
  <c r="T169" i="4" s="1"/>
  <c r="B169" i="4"/>
  <c r="E168" i="4"/>
  <c r="D168" i="4"/>
  <c r="C168" i="4"/>
  <c r="T168" i="4" s="1"/>
  <c r="B168" i="4"/>
  <c r="E167" i="4"/>
  <c r="D167" i="4"/>
  <c r="C167" i="4"/>
  <c r="T167" i="4" s="1"/>
  <c r="B167" i="4"/>
  <c r="E166" i="4"/>
  <c r="D166" i="4"/>
  <c r="C166" i="4"/>
  <c r="T166" i="4" s="1"/>
  <c r="B166" i="4"/>
  <c r="E165" i="4"/>
  <c r="D165" i="4"/>
  <c r="C165" i="4"/>
  <c r="T165" i="4" s="1"/>
  <c r="B165" i="4"/>
  <c r="E164" i="4"/>
  <c r="D164" i="4"/>
  <c r="C164" i="4"/>
  <c r="T164" i="4" s="1"/>
  <c r="B164" i="4"/>
  <c r="E163" i="4"/>
  <c r="D163" i="4"/>
  <c r="C163" i="4"/>
  <c r="T163" i="4" s="1"/>
  <c r="B163" i="4"/>
  <c r="E162" i="4"/>
  <c r="D162" i="4"/>
  <c r="C162" i="4"/>
  <c r="T162" i="4" s="1"/>
  <c r="B162" i="4"/>
  <c r="E161" i="4"/>
  <c r="D161" i="4"/>
  <c r="C161" i="4"/>
  <c r="T161" i="4" s="1"/>
  <c r="B161" i="4"/>
  <c r="E160" i="4"/>
  <c r="D160" i="4"/>
  <c r="C160" i="4"/>
  <c r="T160" i="4" s="1"/>
  <c r="B160" i="4"/>
  <c r="E159" i="4"/>
  <c r="D159" i="4"/>
  <c r="C159" i="4"/>
  <c r="T159" i="4" s="1"/>
  <c r="B159" i="4"/>
  <c r="E158" i="4"/>
  <c r="D158" i="4"/>
  <c r="C158" i="4"/>
  <c r="T158" i="4" s="1"/>
  <c r="B158" i="4"/>
  <c r="E157" i="4"/>
  <c r="D157" i="4"/>
  <c r="C157" i="4"/>
  <c r="T157" i="4" s="1"/>
  <c r="B157" i="4"/>
  <c r="E156" i="4"/>
  <c r="D156" i="4"/>
  <c r="C156" i="4"/>
  <c r="T156" i="4" s="1"/>
  <c r="B156" i="4"/>
  <c r="E155" i="4"/>
  <c r="D155" i="4"/>
  <c r="C155" i="4"/>
  <c r="T155" i="4" s="1"/>
  <c r="B155" i="4"/>
  <c r="E154" i="4"/>
  <c r="D154" i="4"/>
  <c r="C154" i="4"/>
  <c r="T154" i="4" s="1"/>
  <c r="B154" i="4"/>
  <c r="E153" i="4"/>
  <c r="D153" i="4"/>
  <c r="C153" i="4"/>
  <c r="T153" i="4" s="1"/>
  <c r="B153" i="4"/>
  <c r="E152" i="4"/>
  <c r="D152" i="4"/>
  <c r="C152" i="4"/>
  <c r="T152" i="4" s="1"/>
  <c r="B152" i="4"/>
  <c r="E151" i="4"/>
  <c r="D151" i="4"/>
  <c r="C151" i="4"/>
  <c r="T151" i="4" s="1"/>
  <c r="B151" i="4"/>
  <c r="E150" i="4"/>
  <c r="D150" i="4"/>
  <c r="C150" i="4"/>
  <c r="T150" i="4" s="1"/>
  <c r="B150" i="4"/>
  <c r="E149" i="4"/>
  <c r="D149" i="4"/>
  <c r="C149" i="4"/>
  <c r="T149" i="4" s="1"/>
  <c r="B149" i="4"/>
  <c r="E148" i="4"/>
  <c r="D148" i="4"/>
  <c r="C148" i="4"/>
  <c r="T148" i="4" s="1"/>
  <c r="B148" i="4"/>
  <c r="E147" i="4"/>
  <c r="D147" i="4"/>
  <c r="C147" i="4"/>
  <c r="T147" i="4" s="1"/>
  <c r="B147" i="4"/>
  <c r="E146" i="4"/>
  <c r="D146" i="4"/>
  <c r="C146" i="4"/>
  <c r="T146" i="4" s="1"/>
  <c r="B146" i="4"/>
  <c r="E145" i="4"/>
  <c r="D145" i="4"/>
  <c r="C145" i="4"/>
  <c r="T145" i="4" s="1"/>
  <c r="B145" i="4"/>
  <c r="E144" i="4"/>
  <c r="D144" i="4"/>
  <c r="C144" i="4"/>
  <c r="T144" i="4" s="1"/>
  <c r="B144" i="4"/>
  <c r="E143" i="4"/>
  <c r="D143" i="4"/>
  <c r="C143" i="4"/>
  <c r="T143" i="4" s="1"/>
  <c r="B143" i="4"/>
  <c r="E142" i="4"/>
  <c r="D142" i="4"/>
  <c r="C142" i="4"/>
  <c r="T142" i="4" s="1"/>
  <c r="B142" i="4"/>
  <c r="E141" i="4"/>
  <c r="D141" i="4"/>
  <c r="C141" i="4"/>
  <c r="T141" i="4" s="1"/>
  <c r="B141" i="4"/>
  <c r="E140" i="4"/>
  <c r="D140" i="4"/>
  <c r="C140" i="4"/>
  <c r="T140" i="4" s="1"/>
  <c r="B140" i="4"/>
  <c r="E139" i="4"/>
  <c r="D139" i="4"/>
  <c r="C139" i="4"/>
  <c r="T139" i="4" s="1"/>
  <c r="B139" i="4"/>
  <c r="E138" i="4"/>
  <c r="D138" i="4"/>
  <c r="C138" i="4"/>
  <c r="T138" i="4" s="1"/>
  <c r="B138" i="4"/>
  <c r="E137" i="4"/>
  <c r="D137" i="4"/>
  <c r="C137" i="4"/>
  <c r="T137" i="4" s="1"/>
  <c r="B137" i="4"/>
  <c r="E136" i="4"/>
  <c r="D136" i="4"/>
  <c r="C136" i="4"/>
  <c r="T136" i="4" s="1"/>
  <c r="B136" i="4"/>
  <c r="E135" i="4"/>
  <c r="D135" i="4"/>
  <c r="C135" i="4"/>
  <c r="T135" i="4" s="1"/>
  <c r="B135" i="4"/>
  <c r="E134" i="4"/>
  <c r="D134" i="4"/>
  <c r="C134" i="4"/>
  <c r="T134" i="4" s="1"/>
  <c r="B134" i="4"/>
  <c r="E133" i="4"/>
  <c r="D133" i="4"/>
  <c r="C133" i="4"/>
  <c r="T133" i="4" s="1"/>
  <c r="B133" i="4"/>
  <c r="E132" i="4"/>
  <c r="D132" i="4"/>
  <c r="C132" i="4"/>
  <c r="T132" i="4" s="1"/>
  <c r="B132" i="4"/>
  <c r="E131" i="4"/>
  <c r="D131" i="4"/>
  <c r="C131" i="4"/>
  <c r="T131" i="4" s="1"/>
  <c r="B131" i="4"/>
  <c r="E130" i="4"/>
  <c r="D130" i="4"/>
  <c r="C130" i="4"/>
  <c r="T130" i="4" s="1"/>
  <c r="B130" i="4"/>
  <c r="E129" i="4"/>
  <c r="D129" i="4"/>
  <c r="C129" i="4"/>
  <c r="T129" i="4" s="1"/>
  <c r="B129" i="4"/>
  <c r="E128" i="4"/>
  <c r="D128" i="4"/>
  <c r="C128" i="4"/>
  <c r="T128" i="4" s="1"/>
  <c r="B128" i="4"/>
  <c r="E127" i="4"/>
  <c r="D127" i="4"/>
  <c r="C127" i="4"/>
  <c r="T127" i="4" s="1"/>
  <c r="B127" i="4"/>
  <c r="E126" i="4"/>
  <c r="D126" i="4"/>
  <c r="C126" i="4"/>
  <c r="T126" i="4" s="1"/>
  <c r="B126" i="4"/>
  <c r="E125" i="4"/>
  <c r="D125" i="4"/>
  <c r="C125" i="4"/>
  <c r="T125" i="4" s="1"/>
  <c r="B125" i="4"/>
  <c r="E124" i="4"/>
  <c r="D124" i="4"/>
  <c r="C124" i="4"/>
  <c r="T124" i="4" s="1"/>
  <c r="B124" i="4"/>
  <c r="E123" i="4"/>
  <c r="D123" i="4"/>
  <c r="C123" i="4"/>
  <c r="T123" i="4" s="1"/>
  <c r="B123" i="4"/>
  <c r="E122" i="4"/>
  <c r="D122" i="4"/>
  <c r="C122" i="4"/>
  <c r="T122" i="4" s="1"/>
  <c r="B122" i="4"/>
  <c r="E121" i="4"/>
  <c r="D121" i="4"/>
  <c r="C121" i="4"/>
  <c r="T121" i="4" s="1"/>
  <c r="B121" i="4"/>
  <c r="E120" i="4"/>
  <c r="D120" i="4"/>
  <c r="C120" i="4"/>
  <c r="T120" i="4" s="1"/>
  <c r="B120" i="4"/>
  <c r="E119" i="4"/>
  <c r="D119" i="4"/>
  <c r="C119" i="4"/>
  <c r="T119" i="4" s="1"/>
  <c r="B119" i="4"/>
  <c r="E118" i="4"/>
  <c r="D118" i="4"/>
  <c r="C118" i="4"/>
  <c r="T118" i="4" s="1"/>
  <c r="B118" i="4"/>
  <c r="E117" i="4"/>
  <c r="D117" i="4"/>
  <c r="C117" i="4"/>
  <c r="T117" i="4" s="1"/>
  <c r="B117" i="4"/>
  <c r="E116" i="4"/>
  <c r="D116" i="4"/>
  <c r="C116" i="4"/>
  <c r="T116" i="4" s="1"/>
  <c r="B116" i="4"/>
  <c r="E115" i="4"/>
  <c r="D115" i="4"/>
  <c r="C115" i="4"/>
  <c r="T115" i="4" s="1"/>
  <c r="B115" i="4"/>
  <c r="E114" i="4"/>
  <c r="D114" i="4"/>
  <c r="C114" i="4"/>
  <c r="T114" i="4" s="1"/>
  <c r="B114" i="4"/>
  <c r="E113" i="4"/>
  <c r="D113" i="4"/>
  <c r="C113" i="4"/>
  <c r="T113" i="4" s="1"/>
  <c r="B113" i="4"/>
  <c r="E112" i="4"/>
  <c r="D112" i="4"/>
  <c r="C112" i="4"/>
  <c r="T112" i="4" s="1"/>
  <c r="B112" i="4"/>
  <c r="E111" i="4"/>
  <c r="D111" i="4"/>
  <c r="C111" i="4"/>
  <c r="T111" i="4" s="1"/>
  <c r="B111" i="4"/>
  <c r="E110" i="4"/>
  <c r="D110" i="4"/>
  <c r="C110" i="4"/>
  <c r="T110" i="4" s="1"/>
  <c r="B110" i="4"/>
  <c r="E109" i="4"/>
  <c r="D109" i="4"/>
  <c r="C109" i="4"/>
  <c r="T109" i="4" s="1"/>
  <c r="B109" i="4"/>
  <c r="E108" i="4"/>
  <c r="D108" i="4"/>
  <c r="C108" i="4"/>
  <c r="T108" i="4" s="1"/>
  <c r="B108" i="4"/>
  <c r="E107" i="4"/>
  <c r="D107" i="4"/>
  <c r="C107" i="4"/>
  <c r="T107" i="4" s="1"/>
  <c r="B107" i="4"/>
  <c r="E106" i="4"/>
  <c r="D106" i="4"/>
  <c r="C106" i="4"/>
  <c r="T106" i="4" s="1"/>
  <c r="B106" i="4"/>
  <c r="E105" i="4"/>
  <c r="D105" i="4"/>
  <c r="C105" i="4"/>
  <c r="T105" i="4" s="1"/>
  <c r="B105" i="4"/>
  <c r="E104" i="4"/>
  <c r="D104" i="4"/>
  <c r="C104" i="4"/>
  <c r="T104" i="4" s="1"/>
  <c r="B104" i="4"/>
  <c r="E103" i="4"/>
  <c r="D103" i="4"/>
  <c r="C103" i="4"/>
  <c r="T103" i="4" s="1"/>
  <c r="B103" i="4"/>
  <c r="E102" i="4"/>
  <c r="D102" i="4"/>
  <c r="C102" i="4"/>
  <c r="T102" i="4" s="1"/>
  <c r="B102" i="4"/>
  <c r="E101" i="4"/>
  <c r="D101" i="4"/>
  <c r="C101" i="4"/>
  <c r="T101" i="4" s="1"/>
  <c r="B101" i="4"/>
  <c r="E100" i="4"/>
  <c r="D100" i="4"/>
  <c r="C100" i="4"/>
  <c r="T100" i="4" s="1"/>
  <c r="B100" i="4"/>
  <c r="E99" i="4"/>
  <c r="D99" i="4"/>
  <c r="C99" i="4"/>
  <c r="T99" i="4" s="1"/>
  <c r="B99" i="4"/>
  <c r="E98" i="4"/>
  <c r="D98" i="4"/>
  <c r="C98" i="4"/>
  <c r="T98" i="4" s="1"/>
  <c r="B98" i="4"/>
  <c r="E97" i="4"/>
  <c r="D97" i="4"/>
  <c r="C97" i="4"/>
  <c r="T97" i="4" s="1"/>
  <c r="B97" i="4"/>
  <c r="E96" i="4"/>
  <c r="D96" i="4"/>
  <c r="C96" i="4"/>
  <c r="T96" i="4" s="1"/>
  <c r="B96" i="4"/>
  <c r="E95" i="4"/>
  <c r="D95" i="4"/>
  <c r="C95" i="4"/>
  <c r="T95" i="4" s="1"/>
  <c r="B95" i="4"/>
  <c r="E94" i="4"/>
  <c r="D94" i="4"/>
  <c r="C94" i="4"/>
  <c r="T94" i="4" s="1"/>
  <c r="B94" i="4"/>
  <c r="E93" i="4"/>
  <c r="D93" i="4"/>
  <c r="C93" i="4"/>
  <c r="T93" i="4" s="1"/>
  <c r="B93" i="4"/>
  <c r="E92" i="4"/>
  <c r="D92" i="4"/>
  <c r="C92" i="4"/>
  <c r="T92" i="4" s="1"/>
  <c r="B92" i="4"/>
  <c r="E91" i="4"/>
  <c r="D91" i="4"/>
  <c r="C91" i="4"/>
  <c r="T91" i="4" s="1"/>
  <c r="B91" i="4"/>
  <c r="E90" i="4"/>
  <c r="D90" i="4"/>
  <c r="C90" i="4"/>
  <c r="T90" i="4" s="1"/>
  <c r="B90" i="4"/>
  <c r="E89" i="4"/>
  <c r="D89" i="4"/>
  <c r="C89" i="4"/>
  <c r="T89" i="4" s="1"/>
  <c r="B89" i="4"/>
  <c r="E88" i="4"/>
  <c r="D88" i="4"/>
  <c r="C88" i="4"/>
  <c r="T88" i="4" s="1"/>
  <c r="B88" i="4"/>
  <c r="E87" i="4"/>
  <c r="D87" i="4"/>
  <c r="C87" i="4"/>
  <c r="T87" i="4" s="1"/>
  <c r="B87" i="4"/>
  <c r="E86" i="4"/>
  <c r="D86" i="4"/>
  <c r="C86" i="4"/>
  <c r="T86" i="4" s="1"/>
  <c r="B86" i="4"/>
  <c r="E85" i="4"/>
  <c r="D85" i="4"/>
  <c r="C85" i="4"/>
  <c r="T85" i="4" s="1"/>
  <c r="B85" i="4"/>
  <c r="E84" i="4"/>
  <c r="D84" i="4"/>
  <c r="C84" i="4"/>
  <c r="T84" i="4" s="1"/>
  <c r="B84" i="4"/>
  <c r="E83" i="4"/>
  <c r="D83" i="4"/>
  <c r="C83" i="4"/>
  <c r="T83" i="4" s="1"/>
  <c r="B83" i="4"/>
  <c r="E82" i="4"/>
  <c r="D82" i="4"/>
  <c r="C82" i="4"/>
  <c r="T82" i="4" s="1"/>
  <c r="B82" i="4"/>
  <c r="E81" i="4"/>
  <c r="D81" i="4"/>
  <c r="C81" i="4"/>
  <c r="T81" i="4" s="1"/>
  <c r="B81" i="4"/>
  <c r="E80" i="4"/>
  <c r="D80" i="4"/>
  <c r="C80" i="4"/>
  <c r="T80" i="4" s="1"/>
  <c r="B80" i="4"/>
  <c r="E79" i="4"/>
  <c r="D79" i="4"/>
  <c r="C79" i="4"/>
  <c r="T79" i="4" s="1"/>
  <c r="B79" i="4"/>
  <c r="E78" i="4"/>
  <c r="D78" i="4"/>
  <c r="C78" i="4"/>
  <c r="T78" i="4" s="1"/>
  <c r="B78" i="4"/>
  <c r="E77" i="4"/>
  <c r="D77" i="4"/>
  <c r="C77" i="4"/>
  <c r="T77" i="4" s="1"/>
  <c r="B77" i="4"/>
  <c r="E76" i="4"/>
  <c r="D76" i="4"/>
  <c r="C76" i="4"/>
  <c r="T76" i="4" s="1"/>
  <c r="B76" i="4"/>
  <c r="E75" i="4"/>
  <c r="D75" i="4"/>
  <c r="C75" i="4"/>
  <c r="T75" i="4" s="1"/>
  <c r="B75" i="4"/>
  <c r="E74" i="4"/>
  <c r="D74" i="4"/>
  <c r="G74" i="4" s="1"/>
  <c r="C74" i="4"/>
  <c r="T74" i="4" s="1"/>
  <c r="B74" i="4"/>
  <c r="E73" i="4"/>
  <c r="D73" i="4"/>
  <c r="C73" i="4"/>
  <c r="T73" i="4" s="1"/>
  <c r="B73" i="4"/>
  <c r="E72" i="4"/>
  <c r="D72" i="4"/>
  <c r="C72" i="4"/>
  <c r="T72" i="4" s="1"/>
  <c r="B72" i="4"/>
  <c r="E71" i="4"/>
  <c r="D71" i="4"/>
  <c r="C71" i="4"/>
  <c r="T71" i="4" s="1"/>
  <c r="B71" i="4"/>
  <c r="E70" i="4"/>
  <c r="D70" i="4"/>
  <c r="C70" i="4"/>
  <c r="T70" i="4" s="1"/>
  <c r="B70" i="4"/>
  <c r="E69" i="4"/>
  <c r="D69" i="4"/>
  <c r="C69" i="4"/>
  <c r="T69" i="4" s="1"/>
  <c r="B69" i="4"/>
  <c r="E68" i="4"/>
  <c r="D68" i="4"/>
  <c r="C68" i="4"/>
  <c r="T68" i="4" s="1"/>
  <c r="B68" i="4"/>
  <c r="E67" i="4"/>
  <c r="D67" i="4"/>
  <c r="C67" i="4"/>
  <c r="T67" i="4" s="1"/>
  <c r="B67" i="4"/>
  <c r="E66" i="4"/>
  <c r="D66" i="4"/>
  <c r="C66" i="4"/>
  <c r="T66" i="4" s="1"/>
  <c r="B66" i="4"/>
  <c r="E65" i="4"/>
  <c r="D65" i="4"/>
  <c r="C65" i="4"/>
  <c r="T65" i="4" s="1"/>
  <c r="B65" i="4"/>
  <c r="E64" i="4"/>
  <c r="D64" i="4"/>
  <c r="C64" i="4"/>
  <c r="T64" i="4" s="1"/>
  <c r="B64" i="4"/>
  <c r="T63" i="4"/>
  <c r="E63" i="4"/>
  <c r="D63" i="4"/>
  <c r="C63" i="4"/>
  <c r="B63" i="4"/>
  <c r="E62" i="4"/>
  <c r="D62" i="4"/>
  <c r="C62" i="4"/>
  <c r="T62" i="4" s="1"/>
  <c r="B62" i="4"/>
  <c r="E61" i="4"/>
  <c r="D61" i="4"/>
  <c r="C61" i="4"/>
  <c r="T61" i="4" s="1"/>
  <c r="B61" i="4"/>
  <c r="E60" i="4"/>
  <c r="D60" i="4"/>
  <c r="C60" i="4"/>
  <c r="T60" i="4" s="1"/>
  <c r="B60" i="4"/>
  <c r="E59" i="4"/>
  <c r="D59" i="4"/>
  <c r="C59" i="4"/>
  <c r="T59" i="4" s="1"/>
  <c r="B59" i="4"/>
  <c r="E58" i="4"/>
  <c r="D58" i="4"/>
  <c r="C58" i="4"/>
  <c r="T58" i="4" s="1"/>
  <c r="B58" i="4"/>
  <c r="E57" i="4"/>
  <c r="D57" i="4"/>
  <c r="C57" i="4"/>
  <c r="T57" i="4" s="1"/>
  <c r="B57" i="4"/>
  <c r="E56" i="4"/>
  <c r="D56" i="4"/>
  <c r="C56" i="4"/>
  <c r="T56" i="4" s="1"/>
  <c r="B56" i="4"/>
  <c r="E55" i="4"/>
  <c r="D55" i="4"/>
  <c r="C55" i="4"/>
  <c r="T55" i="4" s="1"/>
  <c r="B55" i="4"/>
  <c r="E54" i="4"/>
  <c r="D54" i="4"/>
  <c r="C54" i="4"/>
  <c r="T54" i="4" s="1"/>
  <c r="B54" i="4"/>
  <c r="E53" i="4"/>
  <c r="D53" i="4"/>
  <c r="C53" i="4"/>
  <c r="T53" i="4" s="1"/>
  <c r="B53" i="4"/>
  <c r="E52" i="4"/>
  <c r="D52" i="4"/>
  <c r="C52" i="4"/>
  <c r="T52" i="4" s="1"/>
  <c r="B52" i="4"/>
  <c r="E51" i="4"/>
  <c r="D51" i="4"/>
  <c r="C51" i="4"/>
  <c r="T51" i="4" s="1"/>
  <c r="B51" i="4"/>
  <c r="E50" i="4"/>
  <c r="D50" i="4"/>
  <c r="C50" i="4"/>
  <c r="T50" i="4" s="1"/>
  <c r="B50" i="4"/>
  <c r="E49" i="4"/>
  <c r="D49" i="4"/>
  <c r="C49" i="4"/>
  <c r="T49" i="4" s="1"/>
  <c r="B49" i="4"/>
  <c r="E48" i="4"/>
  <c r="D48" i="4"/>
  <c r="C48" i="4"/>
  <c r="T48" i="4" s="1"/>
  <c r="B48" i="4"/>
  <c r="E47" i="4"/>
  <c r="D47" i="4"/>
  <c r="C47" i="4"/>
  <c r="T47" i="4" s="1"/>
  <c r="B47" i="4"/>
  <c r="E46" i="4"/>
  <c r="D46" i="4"/>
  <c r="C46" i="4"/>
  <c r="T46" i="4" s="1"/>
  <c r="B46" i="4"/>
  <c r="E45" i="4"/>
  <c r="D45" i="4"/>
  <c r="C45" i="4"/>
  <c r="T45" i="4" s="1"/>
  <c r="B45" i="4"/>
  <c r="E44" i="4"/>
  <c r="D44" i="4"/>
  <c r="C44" i="4"/>
  <c r="T44" i="4" s="1"/>
  <c r="B44" i="4"/>
  <c r="E43" i="4"/>
  <c r="D43" i="4"/>
  <c r="C43" i="4"/>
  <c r="T43" i="4" s="1"/>
  <c r="B43" i="4"/>
  <c r="E42" i="4"/>
  <c r="D42" i="4"/>
  <c r="C42" i="4"/>
  <c r="T42" i="4" s="1"/>
  <c r="B42" i="4"/>
  <c r="E41" i="4"/>
  <c r="D41" i="4"/>
  <c r="C41" i="4"/>
  <c r="T41" i="4" s="1"/>
  <c r="B41" i="4"/>
  <c r="E40" i="4"/>
  <c r="D40" i="4"/>
  <c r="C40" i="4"/>
  <c r="T40" i="4" s="1"/>
  <c r="B40" i="4"/>
  <c r="E39" i="4"/>
  <c r="D39" i="4"/>
  <c r="C39" i="4"/>
  <c r="T39" i="4" s="1"/>
  <c r="B39" i="4"/>
  <c r="E38" i="4"/>
  <c r="D38" i="4"/>
  <c r="C38" i="4"/>
  <c r="T38" i="4" s="1"/>
  <c r="B38" i="4"/>
  <c r="E37" i="4"/>
  <c r="D37" i="4"/>
  <c r="C37" i="4"/>
  <c r="T37" i="4" s="1"/>
  <c r="B37" i="4"/>
  <c r="E36" i="4"/>
  <c r="D36" i="4"/>
  <c r="C36" i="4"/>
  <c r="T36" i="4" s="1"/>
  <c r="B36" i="4"/>
  <c r="E35" i="4"/>
  <c r="D35" i="4"/>
  <c r="C35" i="4"/>
  <c r="T35" i="4" s="1"/>
  <c r="B35" i="4"/>
  <c r="E34" i="4"/>
  <c r="D34" i="4"/>
  <c r="C34" i="4"/>
  <c r="T34" i="4" s="1"/>
  <c r="B34" i="4"/>
  <c r="E33" i="4"/>
  <c r="D33" i="4"/>
  <c r="C33" i="4"/>
  <c r="T33" i="4" s="1"/>
  <c r="B33" i="4"/>
  <c r="E32" i="4"/>
  <c r="D32" i="4"/>
  <c r="C32" i="4"/>
  <c r="T32" i="4" s="1"/>
  <c r="B32" i="4"/>
  <c r="E31" i="4"/>
  <c r="D31" i="4"/>
  <c r="C31" i="4"/>
  <c r="T31" i="4" s="1"/>
  <c r="B31" i="4"/>
  <c r="E30" i="4"/>
  <c r="D30" i="4"/>
  <c r="C30" i="4"/>
  <c r="T30" i="4" s="1"/>
  <c r="B30" i="4"/>
  <c r="E29" i="4"/>
  <c r="D29" i="4"/>
  <c r="C29" i="4"/>
  <c r="T29" i="4" s="1"/>
  <c r="B29" i="4"/>
  <c r="E28" i="4"/>
  <c r="D28" i="4"/>
  <c r="C28" i="4"/>
  <c r="T28" i="4" s="1"/>
  <c r="B28" i="4"/>
  <c r="E27" i="4"/>
  <c r="D27" i="4"/>
  <c r="C27" i="4"/>
  <c r="T27" i="4" s="1"/>
  <c r="B27" i="4"/>
  <c r="E26" i="4"/>
  <c r="D26" i="4"/>
  <c r="C26" i="4"/>
  <c r="T26" i="4" s="1"/>
  <c r="B26" i="4"/>
  <c r="E25" i="4"/>
  <c r="D25" i="4"/>
  <c r="C25" i="4"/>
  <c r="T25" i="4" s="1"/>
  <c r="B25" i="4"/>
  <c r="E24" i="4"/>
  <c r="D24" i="4"/>
  <c r="C24" i="4"/>
  <c r="T24" i="4" s="1"/>
  <c r="B24" i="4"/>
  <c r="E23" i="4"/>
  <c r="D23" i="4"/>
  <c r="C23" i="4"/>
  <c r="T23" i="4" s="1"/>
  <c r="B23" i="4"/>
  <c r="E22" i="4"/>
  <c r="D22" i="4"/>
  <c r="C22" i="4"/>
  <c r="T22" i="4" s="1"/>
  <c r="B22" i="4"/>
  <c r="E21" i="4"/>
  <c r="D21" i="4"/>
  <c r="C21" i="4"/>
  <c r="T21" i="4" s="1"/>
  <c r="B21" i="4"/>
  <c r="E20" i="4"/>
  <c r="D20" i="4"/>
  <c r="C20" i="4"/>
  <c r="T20" i="4" s="1"/>
  <c r="B20" i="4"/>
  <c r="E19" i="4"/>
  <c r="D19" i="4"/>
  <c r="C19" i="4"/>
  <c r="T19" i="4" s="1"/>
  <c r="B19" i="4"/>
  <c r="E18" i="4"/>
  <c r="D18" i="4"/>
  <c r="C18" i="4"/>
  <c r="T18" i="4" s="1"/>
  <c r="B18" i="4"/>
  <c r="E17" i="4"/>
  <c r="D17" i="4"/>
  <c r="C17" i="4"/>
  <c r="T17" i="4" s="1"/>
  <c r="B17" i="4"/>
  <c r="E16" i="4"/>
  <c r="D16" i="4"/>
  <c r="C16" i="4"/>
  <c r="T16" i="4" s="1"/>
  <c r="B16" i="4"/>
  <c r="E15" i="4"/>
  <c r="D15" i="4"/>
  <c r="C15" i="4"/>
  <c r="T15" i="4" s="1"/>
  <c r="B15" i="4"/>
  <c r="E14" i="4"/>
  <c r="D14" i="4"/>
  <c r="C14" i="4"/>
  <c r="T14" i="4" s="1"/>
  <c r="B14" i="4"/>
  <c r="E13" i="4"/>
  <c r="D13" i="4"/>
  <c r="C13" i="4"/>
  <c r="T13" i="4" s="1"/>
  <c r="B13" i="4"/>
  <c r="E12" i="4"/>
  <c r="D12" i="4"/>
  <c r="C12" i="4"/>
  <c r="T12" i="4" s="1"/>
  <c r="B12" i="4"/>
  <c r="E11" i="4"/>
  <c r="D11" i="4"/>
  <c r="C11" i="4"/>
  <c r="T11" i="4" s="1"/>
  <c r="B11" i="4"/>
  <c r="E10" i="4"/>
  <c r="D10" i="4"/>
  <c r="C10" i="4"/>
  <c r="T10" i="4" s="1"/>
  <c r="B10" i="4"/>
  <c r="E9" i="4"/>
  <c r="D9" i="4"/>
  <c r="C9" i="4"/>
  <c r="T9" i="4" s="1"/>
  <c r="B9" i="4"/>
  <c r="E8" i="4"/>
  <c r="D8" i="4"/>
  <c r="C8" i="4"/>
  <c r="T8" i="4" s="1"/>
  <c r="B8" i="4"/>
  <c r="E7" i="4"/>
  <c r="D7" i="4"/>
  <c r="C7" i="4"/>
  <c r="T7" i="4" s="1"/>
  <c r="B7" i="4"/>
  <c r="E6" i="4"/>
  <c r="D6" i="4"/>
  <c r="C6" i="4"/>
  <c r="T6" i="4" s="1"/>
  <c r="B6" i="4"/>
  <c r="E5" i="4"/>
  <c r="D5" i="4"/>
  <c r="C5" i="4"/>
  <c r="T5" i="4" s="1"/>
  <c r="B5" i="4"/>
  <c r="A5" i="4"/>
  <c r="F3" i="4"/>
  <c r="V3" i="4" s="1"/>
  <c r="AH3" i="4" s="1"/>
  <c r="V2" i="4"/>
  <c r="AH2" i="4" s="1"/>
  <c r="H2" i="4"/>
  <c r="G2" i="4"/>
  <c r="D205" i="3"/>
  <c r="C205" i="3"/>
  <c r="B205" i="3"/>
  <c r="D204" i="3"/>
  <c r="I204" i="3" s="1"/>
  <c r="C204" i="3"/>
  <c r="B204" i="3"/>
  <c r="D203" i="3"/>
  <c r="I203" i="3" s="1"/>
  <c r="T203" i="3" s="1"/>
  <c r="C203" i="3"/>
  <c r="B203" i="3"/>
  <c r="D202" i="3"/>
  <c r="C202" i="3"/>
  <c r="B202" i="3"/>
  <c r="D201" i="3"/>
  <c r="C201" i="3"/>
  <c r="B201" i="3"/>
  <c r="D200" i="3"/>
  <c r="I200" i="3" s="1"/>
  <c r="C200" i="3"/>
  <c r="B200" i="3"/>
  <c r="D199" i="3"/>
  <c r="I199" i="3" s="1"/>
  <c r="T199" i="3" s="1"/>
  <c r="AQ199" i="3" s="1"/>
  <c r="C199" i="3"/>
  <c r="B199" i="3"/>
  <c r="D198" i="3"/>
  <c r="C198" i="3"/>
  <c r="B198" i="3"/>
  <c r="D197" i="3"/>
  <c r="C197" i="3"/>
  <c r="B197" i="3"/>
  <c r="D196" i="3"/>
  <c r="I196" i="3" s="1"/>
  <c r="C196" i="3"/>
  <c r="B196" i="3"/>
  <c r="D195" i="3"/>
  <c r="I195" i="3" s="1"/>
  <c r="T195" i="3" s="1"/>
  <c r="AQ195" i="3" s="1"/>
  <c r="C195" i="3"/>
  <c r="B195" i="3"/>
  <c r="D194" i="3"/>
  <c r="C194" i="3"/>
  <c r="B194" i="3"/>
  <c r="D193" i="3"/>
  <c r="C193" i="3"/>
  <c r="B193" i="3"/>
  <c r="D192" i="3"/>
  <c r="I192" i="3" s="1"/>
  <c r="C192" i="3"/>
  <c r="B192" i="3"/>
  <c r="D191" i="3"/>
  <c r="I191" i="3" s="1"/>
  <c r="T191" i="3" s="1"/>
  <c r="AQ191" i="3" s="1"/>
  <c r="C191" i="3"/>
  <c r="B191" i="3"/>
  <c r="D190" i="3"/>
  <c r="C190" i="3"/>
  <c r="B190" i="3"/>
  <c r="D189" i="3"/>
  <c r="C189" i="3"/>
  <c r="B189" i="3"/>
  <c r="D188" i="3"/>
  <c r="I188" i="3" s="1"/>
  <c r="C188" i="3"/>
  <c r="B188" i="3"/>
  <c r="D187" i="3"/>
  <c r="I187" i="3" s="1"/>
  <c r="T187" i="3" s="1"/>
  <c r="C187" i="3"/>
  <c r="B187" i="3"/>
  <c r="D186" i="3"/>
  <c r="C186" i="3"/>
  <c r="B186" i="3"/>
  <c r="D185" i="3"/>
  <c r="C185" i="3"/>
  <c r="B185" i="3"/>
  <c r="D184" i="3"/>
  <c r="I184" i="3" s="1"/>
  <c r="C184" i="3"/>
  <c r="B184" i="3"/>
  <c r="D183" i="3"/>
  <c r="I183" i="3" s="1"/>
  <c r="T183" i="3" s="1"/>
  <c r="AQ183" i="3" s="1"/>
  <c r="C183" i="3"/>
  <c r="B183" i="3"/>
  <c r="D182" i="3"/>
  <c r="C182" i="3"/>
  <c r="B182" i="3"/>
  <c r="D181" i="3"/>
  <c r="C181" i="3"/>
  <c r="B181" i="3"/>
  <c r="D180" i="3"/>
  <c r="I180" i="3" s="1"/>
  <c r="C180" i="3"/>
  <c r="B180" i="3"/>
  <c r="D179" i="3"/>
  <c r="I179" i="3" s="1"/>
  <c r="T179" i="3" s="1"/>
  <c r="AQ179" i="3" s="1"/>
  <c r="C179" i="3"/>
  <c r="B179" i="3"/>
  <c r="D178" i="3"/>
  <c r="C178" i="3"/>
  <c r="B178" i="3"/>
  <c r="D177" i="3"/>
  <c r="C177" i="3"/>
  <c r="B177" i="3"/>
  <c r="D176" i="3"/>
  <c r="I176" i="3" s="1"/>
  <c r="C176" i="3"/>
  <c r="B176" i="3"/>
  <c r="D175" i="3"/>
  <c r="I175" i="3" s="1"/>
  <c r="T175" i="3" s="1"/>
  <c r="AQ175" i="3" s="1"/>
  <c r="C175" i="3"/>
  <c r="B175" i="3"/>
  <c r="D174" i="3"/>
  <c r="C174" i="3"/>
  <c r="B174" i="3"/>
  <c r="D173" i="3"/>
  <c r="C173" i="3"/>
  <c r="B173" i="3"/>
  <c r="D172" i="3"/>
  <c r="I172" i="3" s="1"/>
  <c r="C172" i="3"/>
  <c r="B172" i="3"/>
  <c r="D171" i="3"/>
  <c r="I171" i="3" s="1"/>
  <c r="T171" i="3" s="1"/>
  <c r="AQ171" i="3" s="1"/>
  <c r="C171" i="3"/>
  <c r="B171" i="3"/>
  <c r="D170" i="3"/>
  <c r="C170" i="3"/>
  <c r="B170" i="3"/>
  <c r="D169" i="3"/>
  <c r="C169" i="3"/>
  <c r="B169" i="3"/>
  <c r="D168" i="3"/>
  <c r="I168" i="3" s="1"/>
  <c r="C168" i="3"/>
  <c r="B168" i="3"/>
  <c r="D167" i="3"/>
  <c r="I167" i="3" s="1"/>
  <c r="T167" i="3" s="1"/>
  <c r="AQ167" i="3" s="1"/>
  <c r="C167" i="3"/>
  <c r="B167" i="3"/>
  <c r="D166" i="3"/>
  <c r="C166" i="3"/>
  <c r="B166" i="3"/>
  <c r="D165" i="3"/>
  <c r="C165" i="3"/>
  <c r="B165" i="3"/>
  <c r="D164" i="3"/>
  <c r="I164" i="3" s="1"/>
  <c r="C164" i="3"/>
  <c r="B164" i="3"/>
  <c r="D163" i="3"/>
  <c r="I163" i="3" s="1"/>
  <c r="T163" i="3" s="1"/>
  <c r="AQ163" i="3" s="1"/>
  <c r="C163" i="3"/>
  <c r="B163" i="3"/>
  <c r="D162" i="3"/>
  <c r="C162" i="3"/>
  <c r="B162" i="3"/>
  <c r="D161" i="3"/>
  <c r="C161" i="3"/>
  <c r="B161" i="3"/>
  <c r="D160" i="3"/>
  <c r="I160" i="3" s="1"/>
  <c r="C160" i="3"/>
  <c r="B160" i="3"/>
  <c r="D159" i="3"/>
  <c r="I159" i="3" s="1"/>
  <c r="T159" i="3" s="1"/>
  <c r="AQ159" i="3" s="1"/>
  <c r="C159" i="3"/>
  <c r="B159" i="3"/>
  <c r="D158" i="3"/>
  <c r="C158" i="3"/>
  <c r="B158" i="3"/>
  <c r="D157" i="3"/>
  <c r="C157" i="3"/>
  <c r="B157" i="3"/>
  <c r="D156" i="3"/>
  <c r="I156" i="3" s="1"/>
  <c r="C156" i="3"/>
  <c r="B156" i="3"/>
  <c r="D155" i="3"/>
  <c r="I155" i="3" s="1"/>
  <c r="T155" i="3" s="1"/>
  <c r="AQ155" i="3" s="1"/>
  <c r="C155" i="3"/>
  <c r="B155" i="3"/>
  <c r="D154" i="3"/>
  <c r="C154" i="3"/>
  <c r="B154" i="3"/>
  <c r="D153" i="3"/>
  <c r="C153" i="3"/>
  <c r="B153" i="3"/>
  <c r="D152" i="3"/>
  <c r="I152" i="3" s="1"/>
  <c r="C152" i="3"/>
  <c r="B152" i="3"/>
  <c r="D151" i="3"/>
  <c r="I151" i="3" s="1"/>
  <c r="T151" i="3" s="1"/>
  <c r="AQ151" i="3" s="1"/>
  <c r="C151" i="3"/>
  <c r="B151" i="3"/>
  <c r="D150" i="3"/>
  <c r="C150" i="3"/>
  <c r="B150" i="3"/>
  <c r="D149" i="3"/>
  <c r="C149" i="3"/>
  <c r="B149" i="3"/>
  <c r="D148" i="3"/>
  <c r="I148" i="3" s="1"/>
  <c r="C148" i="3"/>
  <c r="B148" i="3"/>
  <c r="D147" i="3"/>
  <c r="I147" i="3" s="1"/>
  <c r="T147" i="3" s="1"/>
  <c r="AQ147" i="3" s="1"/>
  <c r="C147" i="3"/>
  <c r="B147" i="3"/>
  <c r="D146" i="3"/>
  <c r="C146" i="3"/>
  <c r="B146" i="3"/>
  <c r="D145" i="3"/>
  <c r="C145" i="3"/>
  <c r="B145" i="3"/>
  <c r="D144" i="3"/>
  <c r="I144" i="3" s="1"/>
  <c r="C144" i="3"/>
  <c r="B144" i="3"/>
  <c r="D143" i="3"/>
  <c r="C143" i="3"/>
  <c r="B143" i="3"/>
  <c r="D142" i="3"/>
  <c r="C142" i="3"/>
  <c r="B142" i="3"/>
  <c r="D141" i="3"/>
  <c r="C141" i="3"/>
  <c r="B141" i="3"/>
  <c r="D140" i="3"/>
  <c r="I140" i="3" s="1"/>
  <c r="T140" i="3" s="1"/>
  <c r="C140" i="3"/>
  <c r="B140" i="3"/>
  <c r="D139" i="3"/>
  <c r="C139" i="3"/>
  <c r="B139" i="3"/>
  <c r="D138" i="3"/>
  <c r="C138" i="3"/>
  <c r="B138" i="3"/>
  <c r="D137" i="3"/>
  <c r="I137" i="3" s="1"/>
  <c r="C137" i="3"/>
  <c r="B137" i="3"/>
  <c r="D136" i="3"/>
  <c r="I136" i="3" s="1"/>
  <c r="T136" i="3" s="1"/>
  <c r="AQ136" i="3" s="1"/>
  <c r="C136" i="3"/>
  <c r="B136" i="3"/>
  <c r="D135" i="3"/>
  <c r="C135" i="3"/>
  <c r="B135" i="3"/>
  <c r="D134" i="3"/>
  <c r="C134" i="3"/>
  <c r="B134" i="3"/>
  <c r="D133" i="3"/>
  <c r="I133" i="3" s="1"/>
  <c r="C133" i="3"/>
  <c r="B133" i="3"/>
  <c r="D132" i="3"/>
  <c r="I132" i="3" s="1"/>
  <c r="T132" i="3" s="1"/>
  <c r="AQ132" i="3" s="1"/>
  <c r="C132" i="3"/>
  <c r="B132" i="3"/>
  <c r="D131" i="3"/>
  <c r="C131" i="3"/>
  <c r="B131" i="3"/>
  <c r="D130" i="3"/>
  <c r="C130" i="3"/>
  <c r="B130" i="3"/>
  <c r="D129" i="3"/>
  <c r="I129" i="3" s="1"/>
  <c r="C129" i="3"/>
  <c r="B129" i="3"/>
  <c r="D128" i="3"/>
  <c r="I128" i="3" s="1"/>
  <c r="T128" i="3" s="1"/>
  <c r="AQ128" i="3" s="1"/>
  <c r="C128" i="3"/>
  <c r="B128" i="3"/>
  <c r="D127" i="3"/>
  <c r="C127" i="3"/>
  <c r="B127" i="3"/>
  <c r="D126" i="3"/>
  <c r="C126" i="3"/>
  <c r="B126" i="3"/>
  <c r="D125" i="3"/>
  <c r="C125" i="3"/>
  <c r="B125" i="3"/>
  <c r="D124" i="3"/>
  <c r="I124" i="3" s="1"/>
  <c r="C124" i="3"/>
  <c r="B124" i="3"/>
  <c r="D123" i="3"/>
  <c r="I123" i="3" s="1"/>
  <c r="T123" i="3" s="1"/>
  <c r="AQ123" i="3" s="1"/>
  <c r="C123" i="3"/>
  <c r="B123" i="3"/>
  <c r="D122" i="3"/>
  <c r="C122" i="3"/>
  <c r="B122" i="3"/>
  <c r="D121" i="3"/>
  <c r="C121" i="3"/>
  <c r="B121" i="3"/>
  <c r="D120" i="3"/>
  <c r="I120" i="3" s="1"/>
  <c r="C120" i="3"/>
  <c r="B120" i="3"/>
  <c r="D119" i="3"/>
  <c r="I119" i="3" s="1"/>
  <c r="T119" i="3" s="1"/>
  <c r="AQ119" i="3" s="1"/>
  <c r="C119" i="3"/>
  <c r="B119" i="3"/>
  <c r="D118" i="3"/>
  <c r="C118" i="3"/>
  <c r="B118" i="3"/>
  <c r="D117" i="3"/>
  <c r="C117" i="3"/>
  <c r="B117" i="3"/>
  <c r="D116" i="3"/>
  <c r="I116" i="3" s="1"/>
  <c r="C116" i="3"/>
  <c r="B116" i="3"/>
  <c r="D115" i="3"/>
  <c r="I115" i="3" s="1"/>
  <c r="T115" i="3" s="1"/>
  <c r="AQ115" i="3" s="1"/>
  <c r="C115" i="3"/>
  <c r="B115" i="3"/>
  <c r="D114" i="3"/>
  <c r="C114" i="3"/>
  <c r="B114" i="3"/>
  <c r="D113" i="3"/>
  <c r="C113" i="3"/>
  <c r="B113" i="3"/>
  <c r="D112" i="3"/>
  <c r="I112" i="3" s="1"/>
  <c r="C112" i="3"/>
  <c r="B112" i="3"/>
  <c r="D111" i="3"/>
  <c r="I111" i="3" s="1"/>
  <c r="T111" i="3" s="1"/>
  <c r="AQ111" i="3" s="1"/>
  <c r="C111" i="3"/>
  <c r="B111" i="3"/>
  <c r="D110" i="3"/>
  <c r="C110" i="3"/>
  <c r="B110" i="3"/>
  <c r="D109" i="3"/>
  <c r="C109" i="3"/>
  <c r="B109" i="3"/>
  <c r="D108" i="3"/>
  <c r="I108" i="3" s="1"/>
  <c r="C108" i="3"/>
  <c r="B108" i="3"/>
  <c r="D107" i="3"/>
  <c r="I107" i="3" s="1"/>
  <c r="T107" i="3" s="1"/>
  <c r="AQ107" i="3" s="1"/>
  <c r="C107" i="3"/>
  <c r="B107" i="3"/>
  <c r="D106" i="3"/>
  <c r="C106" i="3"/>
  <c r="B106" i="3"/>
  <c r="D105" i="3"/>
  <c r="C105" i="3"/>
  <c r="B105" i="3"/>
  <c r="D104" i="3"/>
  <c r="I104" i="3" s="1"/>
  <c r="C104" i="3"/>
  <c r="B104" i="3"/>
  <c r="D103" i="3"/>
  <c r="I103" i="3" s="1"/>
  <c r="T103" i="3" s="1"/>
  <c r="AQ103" i="3" s="1"/>
  <c r="C103" i="3"/>
  <c r="B103" i="3"/>
  <c r="D102" i="3"/>
  <c r="C102" i="3"/>
  <c r="B102" i="3"/>
  <c r="D101" i="3"/>
  <c r="C101" i="3"/>
  <c r="B101" i="3"/>
  <c r="D100" i="3"/>
  <c r="I100" i="3" s="1"/>
  <c r="C100" i="3"/>
  <c r="B100" i="3"/>
  <c r="D99" i="3"/>
  <c r="I99" i="3" s="1"/>
  <c r="T99" i="3" s="1"/>
  <c r="AQ99" i="3" s="1"/>
  <c r="C99" i="3"/>
  <c r="B99" i="3"/>
  <c r="D98" i="3"/>
  <c r="C98" i="3"/>
  <c r="B98" i="3"/>
  <c r="D97" i="3"/>
  <c r="C97" i="3"/>
  <c r="B97" i="3"/>
  <c r="D96" i="3"/>
  <c r="I96" i="3" s="1"/>
  <c r="C96" i="3"/>
  <c r="B96" i="3"/>
  <c r="D95" i="3"/>
  <c r="I95" i="3" s="1"/>
  <c r="T95" i="3" s="1"/>
  <c r="AQ95" i="3" s="1"/>
  <c r="C95" i="3"/>
  <c r="B95" i="3"/>
  <c r="D94" i="3"/>
  <c r="C94" i="3"/>
  <c r="B94" i="3"/>
  <c r="D93" i="3"/>
  <c r="C93" i="3"/>
  <c r="B93" i="3"/>
  <c r="D92" i="3"/>
  <c r="I92" i="3" s="1"/>
  <c r="C92" i="3"/>
  <c r="B92" i="3"/>
  <c r="D91" i="3"/>
  <c r="I91" i="3" s="1"/>
  <c r="T91" i="3" s="1"/>
  <c r="AQ91" i="3" s="1"/>
  <c r="C91" i="3"/>
  <c r="B91" i="3"/>
  <c r="D90" i="3"/>
  <c r="C90" i="3"/>
  <c r="B90" i="3"/>
  <c r="D89" i="3"/>
  <c r="C89" i="3"/>
  <c r="B89" i="3"/>
  <c r="D88" i="3"/>
  <c r="I88" i="3" s="1"/>
  <c r="C88" i="3"/>
  <c r="B88" i="3"/>
  <c r="D87" i="3"/>
  <c r="I87" i="3" s="1"/>
  <c r="T87" i="3" s="1"/>
  <c r="AQ87" i="3" s="1"/>
  <c r="C87" i="3"/>
  <c r="B87" i="3"/>
  <c r="D86" i="3"/>
  <c r="C86" i="3"/>
  <c r="B86" i="3"/>
  <c r="D85" i="3"/>
  <c r="C85" i="3"/>
  <c r="B85" i="3"/>
  <c r="D84" i="3"/>
  <c r="I84" i="3" s="1"/>
  <c r="C84" i="3"/>
  <c r="B84" i="3"/>
  <c r="D83" i="3"/>
  <c r="I83" i="3" s="1"/>
  <c r="T83" i="3" s="1"/>
  <c r="AQ83" i="3" s="1"/>
  <c r="C83" i="3"/>
  <c r="B83" i="3"/>
  <c r="D82" i="3"/>
  <c r="C82" i="3"/>
  <c r="B82" i="3"/>
  <c r="D81" i="3"/>
  <c r="C81" i="3"/>
  <c r="B81" i="3"/>
  <c r="D80" i="3"/>
  <c r="I80" i="3" s="1"/>
  <c r="C80" i="3"/>
  <c r="B80" i="3"/>
  <c r="D79" i="3"/>
  <c r="I79" i="3" s="1"/>
  <c r="T79" i="3" s="1"/>
  <c r="AQ79" i="3" s="1"/>
  <c r="C79" i="3"/>
  <c r="B79" i="3"/>
  <c r="D78" i="3"/>
  <c r="C78" i="3"/>
  <c r="B78" i="3"/>
  <c r="D77" i="3"/>
  <c r="C77" i="3"/>
  <c r="B77" i="3"/>
  <c r="D76" i="3"/>
  <c r="I76" i="3" s="1"/>
  <c r="C76" i="3"/>
  <c r="B76" i="3"/>
  <c r="D75" i="3"/>
  <c r="I75" i="3" s="1"/>
  <c r="T75" i="3" s="1"/>
  <c r="AQ75" i="3" s="1"/>
  <c r="C75" i="3"/>
  <c r="B75" i="3"/>
  <c r="D74" i="3"/>
  <c r="C74" i="3"/>
  <c r="B74" i="3"/>
  <c r="D73" i="3"/>
  <c r="I73" i="3" s="1"/>
  <c r="C73" i="3"/>
  <c r="B73" i="3"/>
  <c r="D72" i="3"/>
  <c r="I72" i="3" s="1"/>
  <c r="T72" i="3" s="1"/>
  <c r="AQ72" i="3" s="1"/>
  <c r="C72" i="3"/>
  <c r="B72" i="3"/>
  <c r="D71" i="3"/>
  <c r="C71" i="3"/>
  <c r="B71" i="3"/>
  <c r="D70" i="3"/>
  <c r="C70" i="3"/>
  <c r="B70" i="3"/>
  <c r="D69" i="3"/>
  <c r="I69" i="3" s="1"/>
  <c r="C69" i="3"/>
  <c r="B69" i="3"/>
  <c r="D68" i="3"/>
  <c r="I68" i="3" s="1"/>
  <c r="T68" i="3" s="1"/>
  <c r="AQ68" i="3" s="1"/>
  <c r="C68" i="3"/>
  <c r="B68" i="3"/>
  <c r="D67" i="3"/>
  <c r="C67" i="3"/>
  <c r="B67" i="3"/>
  <c r="D66" i="3"/>
  <c r="C66" i="3"/>
  <c r="B66" i="3"/>
  <c r="D65" i="3"/>
  <c r="I65" i="3" s="1"/>
  <c r="C65" i="3"/>
  <c r="B65" i="3"/>
  <c r="D64" i="3"/>
  <c r="I64" i="3" s="1"/>
  <c r="T64" i="3" s="1"/>
  <c r="AQ64" i="3" s="1"/>
  <c r="C64" i="3"/>
  <c r="B64" i="3"/>
  <c r="D63" i="3"/>
  <c r="C63" i="3"/>
  <c r="B63" i="3"/>
  <c r="D62" i="3"/>
  <c r="C62" i="3"/>
  <c r="B62" i="3"/>
  <c r="D61" i="3"/>
  <c r="I61" i="3" s="1"/>
  <c r="C61" i="3"/>
  <c r="B61" i="3"/>
  <c r="D60" i="3"/>
  <c r="I60" i="3" s="1"/>
  <c r="T60" i="3" s="1"/>
  <c r="AQ60" i="3" s="1"/>
  <c r="C60" i="3"/>
  <c r="B60" i="3"/>
  <c r="D59" i="3"/>
  <c r="C59" i="3"/>
  <c r="B59" i="3"/>
  <c r="D58" i="3"/>
  <c r="C58" i="3"/>
  <c r="B58" i="3"/>
  <c r="D57" i="3"/>
  <c r="I57" i="3" s="1"/>
  <c r="C57" i="3"/>
  <c r="B57" i="3"/>
  <c r="D56" i="3"/>
  <c r="I56" i="3" s="1"/>
  <c r="T56" i="3" s="1"/>
  <c r="AQ56" i="3" s="1"/>
  <c r="C56" i="3"/>
  <c r="B56" i="3"/>
  <c r="D55" i="3"/>
  <c r="C55" i="3"/>
  <c r="B55" i="3"/>
  <c r="D54" i="3"/>
  <c r="C54" i="3"/>
  <c r="B54" i="3"/>
  <c r="D53" i="3"/>
  <c r="I53" i="3" s="1"/>
  <c r="C53" i="3"/>
  <c r="B53" i="3"/>
  <c r="D52" i="3"/>
  <c r="I52" i="3" s="1"/>
  <c r="T52" i="3" s="1"/>
  <c r="AQ52" i="3" s="1"/>
  <c r="C52" i="3"/>
  <c r="B52" i="3"/>
  <c r="D51" i="3"/>
  <c r="C51" i="3"/>
  <c r="B51" i="3"/>
  <c r="D50" i="3"/>
  <c r="C50" i="3"/>
  <c r="B50" i="3"/>
  <c r="D49" i="3"/>
  <c r="I49" i="3" s="1"/>
  <c r="C49" i="3"/>
  <c r="B49" i="3"/>
  <c r="D48" i="3"/>
  <c r="I48" i="3" s="1"/>
  <c r="T48" i="3" s="1"/>
  <c r="AQ48" i="3" s="1"/>
  <c r="C48" i="3"/>
  <c r="B48" i="3"/>
  <c r="D47" i="3"/>
  <c r="C47" i="3"/>
  <c r="B47" i="3"/>
  <c r="D46" i="3"/>
  <c r="C46" i="3"/>
  <c r="B46" i="3"/>
  <c r="D45" i="3"/>
  <c r="I45" i="3" s="1"/>
  <c r="C45" i="3"/>
  <c r="B45" i="3"/>
  <c r="D44" i="3"/>
  <c r="I44" i="3" s="1"/>
  <c r="T44" i="3" s="1"/>
  <c r="AQ44" i="3" s="1"/>
  <c r="C44" i="3"/>
  <c r="B44" i="3"/>
  <c r="D43" i="3"/>
  <c r="C43" i="3"/>
  <c r="B43" i="3"/>
  <c r="D42" i="3"/>
  <c r="C42" i="3"/>
  <c r="B42" i="3"/>
  <c r="D41" i="3"/>
  <c r="I41" i="3" s="1"/>
  <c r="T41" i="3" s="1"/>
  <c r="C41" i="3"/>
  <c r="B41" i="3"/>
  <c r="D40" i="3"/>
  <c r="C40" i="3"/>
  <c r="B40" i="3"/>
  <c r="D39" i="3"/>
  <c r="C39" i="3"/>
  <c r="B39" i="3"/>
  <c r="D38" i="3"/>
  <c r="C38" i="3"/>
  <c r="B38" i="3"/>
  <c r="D37" i="3"/>
  <c r="I37" i="3" s="1"/>
  <c r="C37" i="3"/>
  <c r="B37" i="3"/>
  <c r="D36" i="3"/>
  <c r="C36" i="3"/>
  <c r="B36" i="3"/>
  <c r="D35" i="3"/>
  <c r="C35" i="3"/>
  <c r="B35" i="3"/>
  <c r="D34" i="3"/>
  <c r="C34" i="3"/>
  <c r="B34" i="3"/>
  <c r="D33" i="3"/>
  <c r="C33" i="3"/>
  <c r="B33" i="3"/>
  <c r="D32" i="3"/>
  <c r="I32" i="3" s="1"/>
  <c r="C32" i="3"/>
  <c r="B32" i="3"/>
  <c r="D31" i="3"/>
  <c r="C31" i="3"/>
  <c r="B31" i="3"/>
  <c r="D30" i="3"/>
  <c r="I30" i="3" s="1"/>
  <c r="T30" i="3" s="1"/>
  <c r="AQ30" i="3" s="1"/>
  <c r="C30" i="3"/>
  <c r="B30" i="3"/>
  <c r="D29" i="3"/>
  <c r="C29" i="3"/>
  <c r="B29" i="3"/>
  <c r="D28" i="3"/>
  <c r="I28" i="3" s="1"/>
  <c r="C28" i="3"/>
  <c r="B28" i="3"/>
  <c r="D27" i="3"/>
  <c r="C27" i="3"/>
  <c r="B27" i="3"/>
  <c r="D26" i="3"/>
  <c r="I26" i="3" s="1"/>
  <c r="T26" i="3" s="1"/>
  <c r="AQ26" i="3" s="1"/>
  <c r="C26" i="3"/>
  <c r="B26" i="3"/>
  <c r="D25" i="3"/>
  <c r="C25" i="3"/>
  <c r="B25" i="3"/>
  <c r="D24" i="3"/>
  <c r="I24" i="3" s="1"/>
  <c r="C24" i="3"/>
  <c r="B24" i="3"/>
  <c r="D23" i="3"/>
  <c r="C23" i="3"/>
  <c r="B23" i="3"/>
  <c r="D22" i="3"/>
  <c r="I22" i="3" s="1"/>
  <c r="T22" i="3" s="1"/>
  <c r="AQ22" i="3" s="1"/>
  <c r="C22" i="3"/>
  <c r="B22" i="3"/>
  <c r="D21" i="3"/>
  <c r="C21" i="3"/>
  <c r="B21" i="3"/>
  <c r="D20" i="3"/>
  <c r="I20" i="3" s="1"/>
  <c r="C20" i="3"/>
  <c r="B20" i="3"/>
  <c r="D19" i="3"/>
  <c r="C19" i="3"/>
  <c r="B19" i="3"/>
  <c r="D18" i="3"/>
  <c r="I18" i="3" s="1"/>
  <c r="T18" i="3" s="1"/>
  <c r="AQ18" i="3" s="1"/>
  <c r="C18" i="3"/>
  <c r="B18" i="3"/>
  <c r="D17" i="3"/>
  <c r="C17" i="3"/>
  <c r="B17" i="3"/>
  <c r="D16" i="3"/>
  <c r="I16" i="3" s="1"/>
  <c r="C16" i="3"/>
  <c r="B16" i="3"/>
  <c r="D15" i="3"/>
  <c r="C15" i="3"/>
  <c r="B15" i="3"/>
  <c r="D14" i="3"/>
  <c r="I14" i="3" s="1"/>
  <c r="T14" i="3" s="1"/>
  <c r="AQ14" i="3" s="1"/>
  <c r="C14" i="3"/>
  <c r="B14" i="3"/>
  <c r="D13" i="3"/>
  <c r="C13" i="3"/>
  <c r="B13" i="3"/>
  <c r="D12" i="3"/>
  <c r="I12" i="3" s="1"/>
  <c r="C12" i="3"/>
  <c r="B12" i="3"/>
  <c r="D11" i="3"/>
  <c r="C11" i="3"/>
  <c r="B11" i="3"/>
  <c r="D10" i="3"/>
  <c r="C10" i="3"/>
  <c r="B10" i="3"/>
  <c r="D9" i="3"/>
  <c r="C9" i="3"/>
  <c r="B9" i="3"/>
  <c r="D8" i="3"/>
  <c r="C8" i="3"/>
  <c r="B8" i="3"/>
  <c r="D7" i="3"/>
  <c r="C7" i="3"/>
  <c r="B7" i="3"/>
  <c r="D6" i="3"/>
  <c r="C6" i="3"/>
  <c r="B6" i="3"/>
  <c r="A6" i="3"/>
  <c r="S4" i="3"/>
  <c r="I4" i="3"/>
  <c r="J4" i="3" s="1"/>
  <c r="F4" i="3"/>
  <c r="AQ3" i="3"/>
  <c r="AE3" i="3"/>
  <c r="T3" i="3"/>
  <c r="S3" i="3"/>
  <c r="J3" i="3"/>
  <c r="AR3" i="3" s="1"/>
  <c r="S2" i="3"/>
  <c r="F2" i="3"/>
  <c r="S1" i="3"/>
  <c r="B1" i="3"/>
  <c r="C2" i="3" s="1"/>
  <c r="Z562" i="2"/>
  <c r="X562" i="2"/>
  <c r="AA562" i="2" s="1"/>
  <c r="AB562" i="2" s="1"/>
  <c r="W562" i="2"/>
  <c r="Y562" i="2" s="1"/>
  <c r="Z561" i="2"/>
  <c r="X561" i="2"/>
  <c r="AC561" i="2" s="1"/>
  <c r="W561" i="2"/>
  <c r="Y561" i="2" s="1"/>
  <c r="Z560" i="2"/>
  <c r="X560" i="2"/>
  <c r="AA560" i="2" s="1"/>
  <c r="W560" i="2"/>
  <c r="Y560" i="2" s="1"/>
  <c r="Z559" i="2"/>
  <c r="X559" i="2"/>
  <c r="AA559" i="2" s="1"/>
  <c r="W559" i="2"/>
  <c r="Y559" i="2" s="1"/>
  <c r="Z558" i="2"/>
  <c r="X558" i="2"/>
  <c r="AC558" i="2" s="1"/>
  <c r="W558" i="2"/>
  <c r="Y558" i="2" s="1"/>
  <c r="Z557" i="2"/>
  <c r="X557" i="2"/>
  <c r="AC557" i="2" s="1"/>
  <c r="W557" i="2"/>
  <c r="Y557" i="2" s="1"/>
  <c r="Z556" i="2"/>
  <c r="X556" i="2"/>
  <c r="AC556" i="2" s="1"/>
  <c r="W556" i="2"/>
  <c r="Y556" i="2" s="1"/>
  <c r="Z555" i="2"/>
  <c r="X555" i="2"/>
  <c r="AA555" i="2" s="1"/>
  <c r="W555" i="2"/>
  <c r="Y555" i="2" s="1"/>
  <c r="Z554" i="2"/>
  <c r="X554" i="2"/>
  <c r="AA554" i="2" s="1"/>
  <c r="AB554" i="2" s="1"/>
  <c r="W554" i="2"/>
  <c r="Y554" i="2" s="1"/>
  <c r="X553" i="2"/>
  <c r="AC553" i="2" s="1"/>
  <c r="W553" i="2"/>
  <c r="Y553" i="2" s="1"/>
  <c r="X552" i="2"/>
  <c r="AA552" i="2" s="1"/>
  <c r="W552" i="2"/>
  <c r="Y552" i="2" s="1"/>
  <c r="X551" i="2"/>
  <c r="AA551" i="2" s="1"/>
  <c r="W551" i="2"/>
  <c r="Y551" i="2" s="1"/>
  <c r="X550" i="2"/>
  <c r="AA550" i="2" s="1"/>
  <c r="W550" i="2"/>
  <c r="Y550" i="2" s="1"/>
  <c r="X549" i="2"/>
  <c r="AC549" i="2" s="1"/>
  <c r="W549" i="2"/>
  <c r="Y549" i="2" s="1"/>
  <c r="X548" i="2"/>
  <c r="AC548" i="2" s="1"/>
  <c r="W548" i="2"/>
  <c r="Y548" i="2" s="1"/>
  <c r="X547" i="2"/>
  <c r="AA547" i="2" s="1"/>
  <c r="W547" i="2"/>
  <c r="Y547" i="2" s="1"/>
  <c r="X546" i="2"/>
  <c r="AA546" i="2" s="1"/>
  <c r="W546" i="2"/>
  <c r="Y546" i="2" s="1"/>
  <c r="X545" i="2"/>
  <c r="AC545" i="2" s="1"/>
  <c r="W545" i="2"/>
  <c r="Y545" i="2" s="1"/>
  <c r="X544" i="2"/>
  <c r="AA544" i="2" s="1"/>
  <c r="W544" i="2"/>
  <c r="Y544" i="2" s="1"/>
  <c r="X543" i="2"/>
  <c r="AA543" i="2" s="1"/>
  <c r="W543" i="2"/>
  <c r="Y543" i="2" s="1"/>
  <c r="X542" i="2"/>
  <c r="AC542" i="2" s="1"/>
  <c r="W542" i="2"/>
  <c r="Y542" i="2" s="1"/>
  <c r="X541" i="2"/>
  <c r="AC541" i="2" s="1"/>
  <c r="W541" i="2"/>
  <c r="Y541" i="2" s="1"/>
  <c r="Z540" i="2"/>
  <c r="X540" i="2"/>
  <c r="AC540" i="2" s="1"/>
  <c r="W540" i="2"/>
  <c r="Y540" i="2" s="1"/>
  <c r="Z539" i="2"/>
  <c r="X539" i="2"/>
  <c r="AA539" i="2" s="1"/>
  <c r="W539" i="2"/>
  <c r="Y539" i="2" s="1"/>
  <c r="Z538" i="2"/>
  <c r="X538" i="2"/>
  <c r="AA538" i="2" s="1"/>
  <c r="W538" i="2"/>
  <c r="Y538" i="2" s="1"/>
  <c r="Z537" i="2"/>
  <c r="X537" i="2"/>
  <c r="AC537" i="2" s="1"/>
  <c r="W537" i="2"/>
  <c r="Y537" i="2" s="1"/>
  <c r="Z536" i="2"/>
  <c r="X536" i="2"/>
  <c r="AA536" i="2" s="1"/>
  <c r="W536" i="2"/>
  <c r="Y536" i="2" s="1"/>
  <c r="Z535" i="2"/>
  <c r="X535" i="2"/>
  <c r="AA535" i="2" s="1"/>
  <c r="W535" i="2"/>
  <c r="Y535" i="2" s="1"/>
  <c r="Z534" i="2"/>
  <c r="X534" i="2"/>
  <c r="AA534" i="2" s="1"/>
  <c r="W534" i="2"/>
  <c r="Y534" i="2" s="1"/>
  <c r="Z533" i="2"/>
  <c r="X533" i="2"/>
  <c r="AC533" i="2" s="1"/>
  <c r="W533" i="2"/>
  <c r="Y533" i="2" s="1"/>
  <c r="Z532" i="2"/>
  <c r="X532" i="2"/>
  <c r="AC532" i="2" s="1"/>
  <c r="W532" i="2"/>
  <c r="Y532" i="2" s="1"/>
  <c r="Z531" i="2"/>
  <c r="X531" i="2"/>
  <c r="AA531" i="2" s="1"/>
  <c r="W531" i="2"/>
  <c r="Y531" i="2" s="1"/>
  <c r="Z530" i="2"/>
  <c r="X530" i="2"/>
  <c r="AA530" i="2" s="1"/>
  <c r="W530" i="2"/>
  <c r="Y530" i="2" s="1"/>
  <c r="Z529" i="2"/>
  <c r="X529" i="2"/>
  <c r="AC529" i="2" s="1"/>
  <c r="W529" i="2"/>
  <c r="Y529" i="2" s="1"/>
  <c r="Z528" i="2"/>
  <c r="X528" i="2"/>
  <c r="AA528" i="2" s="1"/>
  <c r="W528" i="2"/>
  <c r="Y528" i="2" s="1"/>
  <c r="Z527" i="2"/>
  <c r="X527" i="2"/>
  <c r="AA527" i="2" s="1"/>
  <c r="W527" i="2"/>
  <c r="Y527" i="2" s="1"/>
  <c r="Z526" i="2"/>
  <c r="X526" i="2"/>
  <c r="AA526" i="2" s="1"/>
  <c r="W526" i="2"/>
  <c r="Y526" i="2" s="1"/>
  <c r="Z525" i="2"/>
  <c r="X525" i="2"/>
  <c r="AC525" i="2" s="1"/>
  <c r="W525" i="2"/>
  <c r="Y525" i="2" s="1"/>
  <c r="Z524" i="2"/>
  <c r="X524" i="2"/>
  <c r="AC524" i="2" s="1"/>
  <c r="W524" i="2"/>
  <c r="Y524" i="2" s="1"/>
  <c r="Z523" i="2"/>
  <c r="X523" i="2"/>
  <c r="AA523" i="2" s="1"/>
  <c r="W523" i="2"/>
  <c r="Y523" i="2" s="1"/>
  <c r="Z522" i="2"/>
  <c r="X522" i="2"/>
  <c r="AA522" i="2" s="1"/>
  <c r="W522" i="2"/>
  <c r="Y522" i="2" s="1"/>
  <c r="Z521" i="2"/>
  <c r="X521" i="2"/>
  <c r="AC521" i="2" s="1"/>
  <c r="W521" i="2"/>
  <c r="Y521" i="2" s="1"/>
  <c r="Z520" i="2"/>
  <c r="X520" i="2"/>
  <c r="AA520" i="2" s="1"/>
  <c r="W520" i="2"/>
  <c r="Y520" i="2" s="1"/>
  <c r="Z519" i="2"/>
  <c r="X519" i="2"/>
  <c r="AA519" i="2" s="1"/>
  <c r="W519" i="2"/>
  <c r="Y519" i="2" s="1"/>
  <c r="Z518" i="2"/>
  <c r="X518" i="2"/>
  <c r="AC518" i="2" s="1"/>
  <c r="W518" i="2"/>
  <c r="Y518" i="2" s="1"/>
  <c r="Z517" i="2"/>
  <c r="X517" i="2"/>
  <c r="AC517" i="2" s="1"/>
  <c r="W517" i="2"/>
  <c r="Y517" i="2" s="1"/>
  <c r="Z516" i="2"/>
  <c r="X516" i="2"/>
  <c r="AC516" i="2" s="1"/>
  <c r="W516" i="2"/>
  <c r="Y516" i="2" s="1"/>
  <c r="Z515" i="2"/>
  <c r="X515" i="2"/>
  <c r="AA515" i="2" s="1"/>
  <c r="W515" i="2"/>
  <c r="Y515" i="2" s="1"/>
  <c r="Z514" i="2"/>
  <c r="X514" i="2"/>
  <c r="AA514" i="2" s="1"/>
  <c r="W514" i="2"/>
  <c r="Y514" i="2" s="1"/>
  <c r="Z513" i="2"/>
  <c r="X513" i="2"/>
  <c r="AC513" i="2" s="1"/>
  <c r="W513" i="2"/>
  <c r="Y513" i="2" s="1"/>
  <c r="Z512" i="2"/>
  <c r="X512" i="2"/>
  <c r="AA512" i="2" s="1"/>
  <c r="W512" i="2"/>
  <c r="Y512" i="2" s="1"/>
  <c r="Z511" i="2"/>
  <c r="X511" i="2"/>
  <c r="AA511" i="2" s="1"/>
  <c r="W511" i="2"/>
  <c r="Y511" i="2" s="1"/>
  <c r="Z510" i="2"/>
  <c r="X510" i="2"/>
  <c r="AC510" i="2" s="1"/>
  <c r="W510" i="2"/>
  <c r="Y510" i="2" s="1"/>
  <c r="Z509" i="2"/>
  <c r="X509" i="2"/>
  <c r="AC509" i="2" s="1"/>
  <c r="W509" i="2"/>
  <c r="Y509" i="2" s="1"/>
  <c r="X508" i="2"/>
  <c r="W508" i="2"/>
  <c r="A11" i="2"/>
  <c r="A6" i="4" s="1"/>
  <c r="I8" i="2"/>
  <c r="O7" i="2"/>
  <c r="I7" i="2"/>
  <c r="I6" i="2"/>
  <c r="I5" i="2"/>
  <c r="K4" i="2"/>
  <c r="I4" i="2"/>
  <c r="K3" i="2"/>
  <c r="I3" i="2"/>
  <c r="C3" i="2"/>
  <c r="C2" i="2"/>
  <c r="K1" i="2"/>
  <c r="I1" i="2"/>
  <c r="P40" i="6" l="1"/>
  <c r="J15" i="3"/>
  <c r="U15" i="3" s="1"/>
  <c r="J11" i="3"/>
  <c r="U11" i="3" s="1"/>
  <c r="K3" i="3"/>
  <c r="K179" i="3" s="1"/>
  <c r="V179" i="3" s="1"/>
  <c r="AF3" i="3"/>
  <c r="A12" i="2"/>
  <c r="A7" i="4" s="1"/>
  <c r="AC534" i="2"/>
  <c r="AB560" i="2"/>
  <c r="U3" i="3"/>
  <c r="O46" i="6"/>
  <c r="G9" i="4"/>
  <c r="G13" i="4"/>
  <c r="AI13" i="4" s="1"/>
  <c r="H18" i="4"/>
  <c r="G22" i="4"/>
  <c r="AI22" i="4" s="1"/>
  <c r="G25" i="4"/>
  <c r="C46" i="6"/>
  <c r="N53" i="6"/>
  <c r="A41" i="6"/>
  <c r="A42" i="6" s="1"/>
  <c r="C67" i="6"/>
  <c r="AB530" i="2"/>
  <c r="AB528" i="2"/>
  <c r="AC550" i="2"/>
  <c r="AA548" i="2"/>
  <c r="H26" i="4"/>
  <c r="AJ26" i="4" s="1"/>
  <c r="F83" i="4"/>
  <c r="AH83" i="4" s="1"/>
  <c r="AB522" i="2"/>
  <c r="AA524" i="2"/>
  <c r="AB520" i="2"/>
  <c r="G84" i="4"/>
  <c r="AI84" i="4" s="1"/>
  <c r="F13" i="8"/>
  <c r="F15" i="8"/>
  <c r="D9" i="6"/>
  <c r="D25" i="6" s="1"/>
  <c r="AK61" i="7"/>
  <c r="Z542" i="2"/>
  <c r="AA510" i="2"/>
  <c r="AB510" i="2" s="1"/>
  <c r="AC514" i="2"/>
  <c r="AB527" i="2"/>
  <c r="AC538" i="2"/>
  <c r="AB559" i="2"/>
  <c r="F3" i="3"/>
  <c r="AA532" i="2"/>
  <c r="AB532" i="2" s="1"/>
  <c r="Z541" i="2"/>
  <c r="AB514" i="2"/>
  <c r="AB519" i="2"/>
  <c r="AC526" i="2"/>
  <c r="AB538" i="2"/>
  <c r="AC554" i="2"/>
  <c r="AA518" i="2"/>
  <c r="AB518" i="2" s="1"/>
  <c r="AC522" i="2"/>
  <c r="AC530" i="2"/>
  <c r="AC546" i="2"/>
  <c r="AA542" i="2"/>
  <c r="AB542" i="2" s="1"/>
  <c r="AA558" i="2"/>
  <c r="AB558" i="2" s="1"/>
  <c r="AC562" i="2"/>
  <c r="AB511" i="2"/>
  <c r="AB512" i="2"/>
  <c r="AA516" i="2"/>
  <c r="AB516" i="2" s="1"/>
  <c r="AB535" i="2"/>
  <c r="AB536" i="2"/>
  <c r="AA540" i="2"/>
  <c r="AB540" i="2" s="1"/>
  <c r="AA556" i="2"/>
  <c r="AB556" i="2" s="1"/>
  <c r="F12" i="4"/>
  <c r="AH12" i="4" s="1"/>
  <c r="F37" i="4"/>
  <c r="AH37" i="4" s="1"/>
  <c r="F82" i="4"/>
  <c r="AH82" i="4" s="1"/>
  <c r="F35" i="4"/>
  <c r="AH35" i="4" s="1"/>
  <c r="H6" i="4"/>
  <c r="AJ6" i="4" s="1"/>
  <c r="F16" i="4"/>
  <c r="AH16" i="4" s="1"/>
  <c r="F20" i="4"/>
  <c r="AH20" i="4" s="1"/>
  <c r="F28" i="4"/>
  <c r="AH28" i="4" s="1"/>
  <c r="F5" i="4"/>
  <c r="AH5" i="4" s="1"/>
  <c r="F6" i="4"/>
  <c r="AH6" i="4" s="1"/>
  <c r="F7" i="4"/>
  <c r="AH7" i="4" s="1"/>
  <c r="F8" i="4"/>
  <c r="AH8" i="4" s="1"/>
  <c r="F10" i="4"/>
  <c r="AH10" i="4" s="1"/>
  <c r="F19" i="4"/>
  <c r="AH19" i="4" s="1"/>
  <c r="F21" i="4"/>
  <c r="AH21" i="4" s="1"/>
  <c r="F32" i="4"/>
  <c r="AH32" i="4" s="1"/>
  <c r="F72" i="4"/>
  <c r="AH72" i="4" s="1"/>
  <c r="F86" i="4"/>
  <c r="AH86" i="4" s="1"/>
  <c r="F114" i="4"/>
  <c r="AH114" i="4" s="1"/>
  <c r="F11" i="4"/>
  <c r="AH11" i="4" s="1"/>
  <c r="F36" i="4"/>
  <c r="AH36" i="4" s="1"/>
  <c r="F95" i="4"/>
  <c r="AH95" i="4" s="1"/>
  <c r="F4" i="4"/>
  <c r="V4" i="4" s="1"/>
  <c r="AH4" i="4" s="1"/>
  <c r="G3" i="4"/>
  <c r="W3" i="4" s="1"/>
  <c r="AI3" i="4" s="1"/>
  <c r="G5" i="4"/>
  <c r="AI5" i="4" s="1"/>
  <c r="AC512" i="2"/>
  <c r="AC552" i="2"/>
  <c r="AC528" i="2"/>
  <c r="AC560" i="2"/>
  <c r="AB524" i="2"/>
  <c r="AC520" i="2"/>
  <c r="AC536" i="2"/>
  <c r="AB515" i="2"/>
  <c r="AB539" i="2"/>
  <c r="AB555" i="2"/>
  <c r="AC544" i="2"/>
  <c r="AB526" i="2"/>
  <c r="AB534" i="2"/>
  <c r="AB523" i="2"/>
  <c r="AB531" i="2"/>
  <c r="K199" i="2"/>
  <c r="K195" i="2"/>
  <c r="K191" i="2"/>
  <c r="K187" i="2"/>
  <c r="K179" i="2"/>
  <c r="K171" i="2"/>
  <c r="K163" i="2"/>
  <c r="K155" i="2"/>
  <c r="K147" i="2"/>
  <c r="K139" i="2"/>
  <c r="K131" i="2"/>
  <c r="K123" i="2"/>
  <c r="K115" i="2"/>
  <c r="K107" i="2"/>
  <c r="K99" i="2"/>
  <c r="K91" i="2"/>
  <c r="K83" i="2"/>
  <c r="K75" i="2"/>
  <c r="K67" i="2"/>
  <c r="K59" i="2"/>
  <c r="K51" i="2"/>
  <c r="K43" i="2"/>
  <c r="K35" i="2"/>
  <c r="K27" i="2"/>
  <c r="K19" i="2"/>
  <c r="K11" i="2"/>
  <c r="K25" i="2"/>
  <c r="K13" i="2"/>
  <c r="K183" i="2"/>
  <c r="K175" i="2"/>
  <c r="K167" i="2"/>
  <c r="K159" i="2"/>
  <c r="K151" i="2"/>
  <c r="K143" i="2"/>
  <c r="K135" i="2"/>
  <c r="K127" i="2"/>
  <c r="K119" i="2"/>
  <c r="K111" i="2"/>
  <c r="K103" i="2"/>
  <c r="K95" i="2"/>
  <c r="K87" i="2"/>
  <c r="K79" i="2"/>
  <c r="K71" i="2"/>
  <c r="K63" i="2"/>
  <c r="K55" i="2"/>
  <c r="K47" i="2"/>
  <c r="K39" i="2"/>
  <c r="K31" i="2"/>
  <c r="K23" i="2"/>
  <c r="K15" i="2"/>
  <c r="K33" i="2"/>
  <c r="K17" i="2"/>
  <c r="K205" i="2"/>
  <c r="K197" i="2"/>
  <c r="K189" i="2"/>
  <c r="K181" i="2"/>
  <c r="K177" i="2"/>
  <c r="K169" i="2"/>
  <c r="K161" i="2"/>
  <c r="K153" i="2"/>
  <c r="K145" i="2"/>
  <c r="K133" i="2"/>
  <c r="K125" i="2"/>
  <c r="K121" i="2"/>
  <c r="K109" i="2"/>
  <c r="K105" i="2"/>
  <c r="K97" i="2"/>
  <c r="K89" i="2"/>
  <c r="K81" i="2"/>
  <c r="K73" i="2"/>
  <c r="K65" i="2"/>
  <c r="K57" i="2"/>
  <c r="K49" i="2"/>
  <c r="K41" i="2"/>
  <c r="K29" i="2"/>
  <c r="K208" i="2"/>
  <c r="K201" i="2"/>
  <c r="K193" i="2"/>
  <c r="K185" i="2"/>
  <c r="K173" i="2"/>
  <c r="K165" i="2"/>
  <c r="K157" i="2"/>
  <c r="K149" i="2"/>
  <c r="K141" i="2"/>
  <c r="K137" i="2"/>
  <c r="K129" i="2"/>
  <c r="K117" i="2"/>
  <c r="K113" i="2"/>
  <c r="K101" i="2"/>
  <c r="K93" i="2"/>
  <c r="K85" i="2"/>
  <c r="K77" i="2"/>
  <c r="K69" i="2"/>
  <c r="K61" i="2"/>
  <c r="K53" i="2"/>
  <c r="K45" i="2"/>
  <c r="K37" i="2"/>
  <c r="K21" i="2"/>
  <c r="AR11" i="3"/>
  <c r="AR15" i="3"/>
  <c r="AR4" i="3"/>
  <c r="D6" i="5" s="1"/>
  <c r="U4" i="3"/>
  <c r="J5" i="3"/>
  <c r="AF4" i="3"/>
  <c r="K4" i="3"/>
  <c r="AE4" i="3"/>
  <c r="I5" i="3"/>
  <c r="T12" i="3"/>
  <c r="J13" i="3"/>
  <c r="U13" i="3" s="1"/>
  <c r="T16" i="3"/>
  <c r="J17" i="3"/>
  <c r="U17" i="3" s="1"/>
  <c r="T20" i="3"/>
  <c r="J21" i="3"/>
  <c r="U21" i="3" s="1"/>
  <c r="T24" i="3"/>
  <c r="J25" i="3"/>
  <c r="U25" i="3" s="1"/>
  <c r="T28" i="3"/>
  <c r="J29" i="3"/>
  <c r="U29" i="3" s="1"/>
  <c r="T32" i="3"/>
  <c r="T37" i="3"/>
  <c r="K10" i="2"/>
  <c r="K14" i="2"/>
  <c r="K18" i="2"/>
  <c r="K22" i="2"/>
  <c r="K26" i="2"/>
  <c r="K30" i="2"/>
  <c r="K34" i="2"/>
  <c r="K38" i="2"/>
  <c r="K42" i="2"/>
  <c r="K46" i="2"/>
  <c r="K50" i="2"/>
  <c r="K54" i="2"/>
  <c r="K58" i="2"/>
  <c r="K62" i="2"/>
  <c r="K66" i="2"/>
  <c r="K70" i="2"/>
  <c r="K74" i="2"/>
  <c r="K78" i="2"/>
  <c r="K82" i="2"/>
  <c r="K86" i="2"/>
  <c r="K90" i="2"/>
  <c r="K94" i="2"/>
  <c r="K98" i="2"/>
  <c r="K102" i="2"/>
  <c r="K106" i="2"/>
  <c r="K110" i="2"/>
  <c r="K114" i="2"/>
  <c r="K118" i="2"/>
  <c r="K122" i="2"/>
  <c r="K126" i="2"/>
  <c r="K130" i="2"/>
  <c r="K134" i="2"/>
  <c r="K138" i="2"/>
  <c r="K142" i="2"/>
  <c r="K146" i="2"/>
  <c r="K150" i="2"/>
  <c r="K154" i="2"/>
  <c r="K158" i="2"/>
  <c r="K162" i="2"/>
  <c r="K166" i="2"/>
  <c r="K170" i="2"/>
  <c r="K174" i="2"/>
  <c r="K178" i="2"/>
  <c r="K182" i="2"/>
  <c r="K186" i="2"/>
  <c r="K190" i="2"/>
  <c r="K194" i="2"/>
  <c r="K198" i="2"/>
  <c r="K202" i="2"/>
  <c r="K206" i="2"/>
  <c r="K209" i="2"/>
  <c r="AA509" i="2"/>
  <c r="AB509" i="2" s="1"/>
  <c r="AC511" i="2"/>
  <c r="AA513" i="2"/>
  <c r="AB513" i="2" s="1"/>
  <c r="AC515" i="2"/>
  <c r="AA517" i="2"/>
  <c r="AB517" i="2" s="1"/>
  <c r="AC519" i="2"/>
  <c r="AA521" i="2"/>
  <c r="AB521" i="2" s="1"/>
  <c r="AC523" i="2"/>
  <c r="AA525" i="2"/>
  <c r="AB525" i="2" s="1"/>
  <c r="AC527" i="2"/>
  <c r="AA529" i="2"/>
  <c r="AB529" i="2" s="1"/>
  <c r="AC531" i="2"/>
  <c r="AA533" i="2"/>
  <c r="AB533" i="2" s="1"/>
  <c r="AC535" i="2"/>
  <c r="AA537" i="2"/>
  <c r="AB537" i="2" s="1"/>
  <c r="AC539" i="2"/>
  <c r="AA541" i="2"/>
  <c r="AB541" i="2" s="1"/>
  <c r="AC543" i="2"/>
  <c r="AA545" i="2"/>
  <c r="AC547" i="2"/>
  <c r="AA549" i="2"/>
  <c r="AC551" i="2"/>
  <c r="AA553" i="2"/>
  <c r="AC555" i="2"/>
  <c r="AA557" i="2"/>
  <c r="AB557" i="2" s="1"/>
  <c r="AC559" i="2"/>
  <c r="AA561" i="2"/>
  <c r="AB561" i="2" s="1"/>
  <c r="J202" i="3"/>
  <c r="U202" i="3" s="1"/>
  <c r="J198" i="3"/>
  <c r="U198" i="3" s="1"/>
  <c r="J194" i="3"/>
  <c r="U194" i="3" s="1"/>
  <c r="J190" i="3"/>
  <c r="U190" i="3" s="1"/>
  <c r="J186" i="3"/>
  <c r="U186" i="3" s="1"/>
  <c r="J184" i="3"/>
  <c r="U184" i="3" s="1"/>
  <c r="J180" i="3"/>
  <c r="U180" i="3" s="1"/>
  <c r="J176" i="3"/>
  <c r="U176" i="3" s="1"/>
  <c r="J172" i="3"/>
  <c r="U172" i="3" s="1"/>
  <c r="J168" i="3"/>
  <c r="U168" i="3" s="1"/>
  <c r="J164" i="3"/>
  <c r="U164" i="3" s="1"/>
  <c r="J160" i="3"/>
  <c r="U160" i="3" s="1"/>
  <c r="J156" i="3"/>
  <c r="U156" i="3" s="1"/>
  <c r="J152" i="3"/>
  <c r="U152" i="3" s="1"/>
  <c r="J148" i="3"/>
  <c r="U148" i="3" s="1"/>
  <c r="J144" i="3"/>
  <c r="U144" i="3" s="1"/>
  <c r="J195" i="3"/>
  <c r="J140" i="3"/>
  <c r="J136" i="3"/>
  <c r="J132" i="3"/>
  <c r="J128" i="3"/>
  <c r="J199" i="3"/>
  <c r="J143" i="3"/>
  <c r="U143" i="3" s="1"/>
  <c r="J203" i="3"/>
  <c r="J187" i="3"/>
  <c r="J183" i="3"/>
  <c r="J179" i="3"/>
  <c r="J175" i="3"/>
  <c r="J171" i="3"/>
  <c r="J167" i="3"/>
  <c r="J163" i="3"/>
  <c r="J159" i="3"/>
  <c r="J155" i="3"/>
  <c r="J151" i="3"/>
  <c r="J147" i="3"/>
  <c r="J124" i="3"/>
  <c r="U124" i="3" s="1"/>
  <c r="J120" i="3"/>
  <c r="U120" i="3" s="1"/>
  <c r="J116" i="3"/>
  <c r="U116" i="3" s="1"/>
  <c r="J112" i="3"/>
  <c r="U112" i="3" s="1"/>
  <c r="J108" i="3"/>
  <c r="U108" i="3" s="1"/>
  <c r="J104" i="3"/>
  <c r="U104" i="3" s="1"/>
  <c r="J100" i="3"/>
  <c r="U100" i="3" s="1"/>
  <c r="J96" i="3"/>
  <c r="U96" i="3" s="1"/>
  <c r="J92" i="3"/>
  <c r="U92" i="3" s="1"/>
  <c r="J88" i="3"/>
  <c r="U88" i="3" s="1"/>
  <c r="J84" i="3"/>
  <c r="U84" i="3" s="1"/>
  <c r="J80" i="3"/>
  <c r="U80" i="3" s="1"/>
  <c r="J76" i="3"/>
  <c r="U76" i="3" s="1"/>
  <c r="J135" i="3"/>
  <c r="U135" i="3" s="1"/>
  <c r="J131" i="3"/>
  <c r="U131" i="3" s="1"/>
  <c r="J127" i="3"/>
  <c r="U127" i="3" s="1"/>
  <c r="J123" i="3"/>
  <c r="J119" i="3"/>
  <c r="J115" i="3"/>
  <c r="J111" i="3"/>
  <c r="J107" i="3"/>
  <c r="J103" i="3"/>
  <c r="J191" i="3"/>
  <c r="J139" i="3"/>
  <c r="U139" i="3" s="1"/>
  <c r="J71" i="3"/>
  <c r="U71" i="3" s="1"/>
  <c r="J67" i="3"/>
  <c r="U67" i="3" s="1"/>
  <c r="J63" i="3"/>
  <c r="U63" i="3" s="1"/>
  <c r="J59" i="3"/>
  <c r="U59" i="3" s="1"/>
  <c r="J55" i="3"/>
  <c r="U55" i="3" s="1"/>
  <c r="J51" i="3"/>
  <c r="U51" i="3" s="1"/>
  <c r="J47" i="3"/>
  <c r="U47" i="3" s="1"/>
  <c r="J99" i="3"/>
  <c r="J95" i="3"/>
  <c r="J91" i="3"/>
  <c r="J87" i="3"/>
  <c r="J83" i="3"/>
  <c r="J79" i="3"/>
  <c r="J72" i="3"/>
  <c r="J68" i="3"/>
  <c r="J64" i="3"/>
  <c r="J60" i="3"/>
  <c r="J56" i="3"/>
  <c r="J52" i="3"/>
  <c r="J48" i="3"/>
  <c r="J44" i="3"/>
  <c r="J41" i="3"/>
  <c r="U41" i="3" s="1"/>
  <c r="J37" i="3"/>
  <c r="U37" i="3" s="1"/>
  <c r="J75" i="3"/>
  <c r="J40" i="3"/>
  <c r="U40" i="3" s="1"/>
  <c r="T4" i="3"/>
  <c r="A7" i="3"/>
  <c r="I11" i="3"/>
  <c r="J14" i="3"/>
  <c r="U14" i="3" s="1"/>
  <c r="I15" i="3"/>
  <c r="J18" i="3"/>
  <c r="U18" i="3" s="1"/>
  <c r="I19" i="3"/>
  <c r="J22" i="3"/>
  <c r="U22" i="3" s="1"/>
  <c r="I23" i="3"/>
  <c r="J26" i="3"/>
  <c r="U26" i="3" s="1"/>
  <c r="I27" i="3"/>
  <c r="J30" i="3"/>
  <c r="U30" i="3" s="1"/>
  <c r="I31" i="3"/>
  <c r="J36" i="3"/>
  <c r="U36" i="3" s="1"/>
  <c r="J38" i="3"/>
  <c r="U38" i="3" s="1"/>
  <c r="I38" i="3"/>
  <c r="K163" i="3"/>
  <c r="V163" i="3" s="1"/>
  <c r="K154" i="3"/>
  <c r="V154" i="3" s="1"/>
  <c r="K95" i="3"/>
  <c r="V95" i="3" s="1"/>
  <c r="K86" i="3"/>
  <c r="V86" i="3" s="1"/>
  <c r="AQ4" i="3"/>
  <c r="C6" i="5" s="1"/>
  <c r="A8" i="3"/>
  <c r="J19" i="3"/>
  <c r="U19" i="3" s="1"/>
  <c r="K22" i="3"/>
  <c r="V22" i="3" s="1"/>
  <c r="J23" i="3"/>
  <c r="U23" i="3" s="1"/>
  <c r="J27" i="3"/>
  <c r="U27" i="3" s="1"/>
  <c r="J31" i="3"/>
  <c r="U31" i="3" s="1"/>
  <c r="J33" i="3"/>
  <c r="U33" i="3" s="1"/>
  <c r="K203" i="2"/>
  <c r="K207" i="2"/>
  <c r="K12" i="2"/>
  <c r="A13" i="2"/>
  <c r="K16" i="2"/>
  <c r="K20" i="2"/>
  <c r="K24" i="2"/>
  <c r="K28" i="2"/>
  <c r="K32" i="2"/>
  <c r="K36" i="2"/>
  <c r="K40" i="2"/>
  <c r="K44" i="2"/>
  <c r="K48" i="2"/>
  <c r="K52" i="2"/>
  <c r="K56" i="2"/>
  <c r="K60" i="2"/>
  <c r="K64" i="2"/>
  <c r="K68" i="2"/>
  <c r="K72" i="2"/>
  <c r="K76" i="2"/>
  <c r="K80" i="2"/>
  <c r="K84" i="2"/>
  <c r="K88" i="2"/>
  <c r="K92" i="2"/>
  <c r="K96" i="2"/>
  <c r="K100" i="2"/>
  <c r="K104" i="2"/>
  <c r="K108" i="2"/>
  <c r="K112" i="2"/>
  <c r="K116" i="2"/>
  <c r="K120" i="2"/>
  <c r="K124" i="2"/>
  <c r="K128" i="2"/>
  <c r="K132" i="2"/>
  <c r="K136" i="2"/>
  <c r="K140" i="2"/>
  <c r="K144" i="2"/>
  <c r="K148" i="2"/>
  <c r="K152" i="2"/>
  <c r="K156" i="2"/>
  <c r="K160" i="2"/>
  <c r="K164" i="2"/>
  <c r="K168" i="2"/>
  <c r="K172" i="2"/>
  <c r="K176" i="2"/>
  <c r="K180" i="2"/>
  <c r="K184" i="2"/>
  <c r="K188" i="2"/>
  <c r="K192" i="2"/>
  <c r="K196" i="2"/>
  <c r="K200" i="2"/>
  <c r="K204" i="2"/>
  <c r="J12" i="3"/>
  <c r="U12" i="3" s="1"/>
  <c r="I13" i="3"/>
  <c r="J16" i="3"/>
  <c r="U16" i="3" s="1"/>
  <c r="I17" i="3"/>
  <c r="J20" i="3"/>
  <c r="U20" i="3" s="1"/>
  <c r="I21" i="3"/>
  <c r="J24" i="3"/>
  <c r="U24" i="3" s="1"/>
  <c r="I25" i="3"/>
  <c r="J28" i="3"/>
  <c r="U28" i="3" s="1"/>
  <c r="I29" i="3"/>
  <c r="J32" i="3"/>
  <c r="U32" i="3" s="1"/>
  <c r="I33" i="3"/>
  <c r="J34" i="3"/>
  <c r="U34" i="3" s="1"/>
  <c r="I34" i="3"/>
  <c r="AQ41" i="3"/>
  <c r="T45" i="3"/>
  <c r="T49" i="3"/>
  <c r="T53" i="3"/>
  <c r="T57" i="3"/>
  <c r="T61" i="3"/>
  <c r="T65" i="3"/>
  <c r="T69" i="3"/>
  <c r="T73" i="3"/>
  <c r="I42" i="3"/>
  <c r="I43" i="3"/>
  <c r="J43" i="3"/>
  <c r="U43" i="3" s="1"/>
  <c r="J45" i="3"/>
  <c r="U45" i="3" s="1"/>
  <c r="J49" i="3"/>
  <c r="U49" i="3" s="1"/>
  <c r="J53" i="3"/>
  <c r="U53" i="3" s="1"/>
  <c r="J57" i="3"/>
  <c r="U57" i="3" s="1"/>
  <c r="J61" i="3"/>
  <c r="U61" i="3" s="1"/>
  <c r="J65" i="3"/>
  <c r="U65" i="3" s="1"/>
  <c r="J69" i="3"/>
  <c r="U69" i="3" s="1"/>
  <c r="J73" i="3"/>
  <c r="U73" i="3" s="1"/>
  <c r="I35" i="3"/>
  <c r="I39" i="3"/>
  <c r="J42" i="3"/>
  <c r="U42" i="3" s="1"/>
  <c r="T76" i="3"/>
  <c r="T80" i="3"/>
  <c r="T84" i="3"/>
  <c r="T88" i="3"/>
  <c r="T92" i="3"/>
  <c r="T96" i="3"/>
  <c r="J35" i="3"/>
  <c r="U35" i="3" s="1"/>
  <c r="I36" i="3"/>
  <c r="J39" i="3"/>
  <c r="U39" i="3" s="1"/>
  <c r="I40" i="3"/>
  <c r="J46" i="3"/>
  <c r="U46" i="3" s="1"/>
  <c r="I46" i="3"/>
  <c r="J50" i="3"/>
  <c r="U50" i="3" s="1"/>
  <c r="I50" i="3"/>
  <c r="J54" i="3"/>
  <c r="U54" i="3" s="1"/>
  <c r="I54" i="3"/>
  <c r="J58" i="3"/>
  <c r="U58" i="3" s="1"/>
  <c r="I58" i="3"/>
  <c r="J62" i="3"/>
  <c r="U62" i="3" s="1"/>
  <c r="I62" i="3"/>
  <c r="J66" i="3"/>
  <c r="U66" i="3" s="1"/>
  <c r="I66" i="3"/>
  <c r="J70" i="3"/>
  <c r="U70" i="3" s="1"/>
  <c r="I70" i="3"/>
  <c r="J74" i="3"/>
  <c r="U74" i="3" s="1"/>
  <c r="I74" i="3"/>
  <c r="J77" i="3"/>
  <c r="U77" i="3" s="1"/>
  <c r="I77" i="3"/>
  <c r="J81" i="3"/>
  <c r="U81" i="3" s="1"/>
  <c r="I81" i="3"/>
  <c r="J85" i="3"/>
  <c r="U85" i="3" s="1"/>
  <c r="I85" i="3"/>
  <c r="J89" i="3"/>
  <c r="U89" i="3" s="1"/>
  <c r="I89" i="3"/>
  <c r="J93" i="3"/>
  <c r="U93" i="3" s="1"/>
  <c r="I93" i="3"/>
  <c r="J97" i="3"/>
  <c r="U97" i="3" s="1"/>
  <c r="I97" i="3"/>
  <c r="T100" i="3"/>
  <c r="J126" i="3"/>
  <c r="U126" i="3" s="1"/>
  <c r="I126" i="3"/>
  <c r="J193" i="3"/>
  <c r="U193" i="3" s="1"/>
  <c r="I193" i="3"/>
  <c r="AQ203" i="3"/>
  <c r="G63" i="4"/>
  <c r="H63" i="4"/>
  <c r="AJ63" i="4" s="1"/>
  <c r="T104" i="3"/>
  <c r="T108" i="3"/>
  <c r="T112" i="3"/>
  <c r="T116" i="3"/>
  <c r="T120" i="3"/>
  <c r="T124" i="3"/>
  <c r="J130" i="3"/>
  <c r="U130" i="3" s="1"/>
  <c r="I130" i="3"/>
  <c r="K141" i="3"/>
  <c r="V141" i="3" s="1"/>
  <c r="J141" i="3"/>
  <c r="U141" i="3" s="1"/>
  <c r="I141" i="3"/>
  <c r="T188" i="3"/>
  <c r="G55" i="4"/>
  <c r="AI55" i="4" s="1"/>
  <c r="H55" i="4"/>
  <c r="AJ55" i="4" s="1"/>
  <c r="J101" i="3"/>
  <c r="U101" i="3" s="1"/>
  <c r="I101" i="3"/>
  <c r="J105" i="3"/>
  <c r="U105" i="3" s="1"/>
  <c r="I105" i="3"/>
  <c r="J109" i="3"/>
  <c r="U109" i="3" s="1"/>
  <c r="I109" i="3"/>
  <c r="J113" i="3"/>
  <c r="U113" i="3" s="1"/>
  <c r="I113" i="3"/>
  <c r="J117" i="3"/>
  <c r="U117" i="3" s="1"/>
  <c r="I117" i="3"/>
  <c r="J121" i="3"/>
  <c r="U121" i="3" s="1"/>
  <c r="I121" i="3"/>
  <c r="J125" i="3"/>
  <c r="U125" i="3" s="1"/>
  <c r="I125" i="3"/>
  <c r="J134" i="3"/>
  <c r="U134" i="3" s="1"/>
  <c r="I134" i="3"/>
  <c r="T204" i="3"/>
  <c r="H15" i="4"/>
  <c r="AJ15" i="4" s="1"/>
  <c r="G15" i="4"/>
  <c r="AI15" i="4" s="1"/>
  <c r="AJ18" i="4"/>
  <c r="G31" i="4"/>
  <c r="AI31" i="4" s="1"/>
  <c r="H31" i="4"/>
  <c r="AJ31" i="4" s="1"/>
  <c r="G47" i="4"/>
  <c r="AI47" i="4" s="1"/>
  <c r="H47" i="4"/>
  <c r="AJ47" i="4" s="1"/>
  <c r="J138" i="3"/>
  <c r="U138" i="3" s="1"/>
  <c r="I138" i="3"/>
  <c r="AQ187" i="3"/>
  <c r="I35" i="4"/>
  <c r="G39" i="4"/>
  <c r="AI39" i="4" s="1"/>
  <c r="H39" i="4"/>
  <c r="AJ39" i="4" s="1"/>
  <c r="G71" i="4"/>
  <c r="AI71" i="4" s="1"/>
  <c r="H71" i="4"/>
  <c r="AJ71" i="4" s="1"/>
  <c r="T129" i="3"/>
  <c r="T133" i="3"/>
  <c r="T137" i="3"/>
  <c r="T144" i="3"/>
  <c r="T148" i="3"/>
  <c r="T152" i="3"/>
  <c r="T156" i="3"/>
  <c r="T160" i="3"/>
  <c r="T164" i="3"/>
  <c r="T168" i="3"/>
  <c r="T172" i="3"/>
  <c r="T176" i="3"/>
  <c r="T180" i="3"/>
  <c r="T184" i="3"/>
  <c r="J189" i="3"/>
  <c r="U189" i="3" s="1"/>
  <c r="I189" i="3"/>
  <c r="T200" i="3"/>
  <c r="J205" i="3"/>
  <c r="U205" i="3" s="1"/>
  <c r="I205" i="3"/>
  <c r="N27" i="6"/>
  <c r="N30" i="6"/>
  <c r="N28" i="6"/>
  <c r="N29" i="6"/>
  <c r="N26" i="6"/>
  <c r="N20" i="6"/>
  <c r="N12" i="6"/>
  <c r="N19" i="6"/>
  <c r="N11" i="6"/>
  <c r="N18" i="6"/>
  <c r="N14" i="6"/>
  <c r="N10" i="6"/>
  <c r="N21" i="6"/>
  <c r="N13" i="6"/>
  <c r="N22" i="6"/>
  <c r="H10" i="4"/>
  <c r="AJ10" i="4" s="1"/>
  <c r="H14" i="4"/>
  <c r="AJ14" i="4" s="1"/>
  <c r="AI25" i="4"/>
  <c r="I78" i="3"/>
  <c r="I82" i="3"/>
  <c r="I86" i="3"/>
  <c r="I90" i="3"/>
  <c r="K92" i="3"/>
  <c r="V92" i="3" s="1"/>
  <c r="I94" i="3"/>
  <c r="I98" i="3"/>
  <c r="I102" i="3"/>
  <c r="I106" i="3"/>
  <c r="I110" i="3"/>
  <c r="I114" i="3"/>
  <c r="I118" i="3"/>
  <c r="K120" i="3"/>
  <c r="V120" i="3" s="1"/>
  <c r="I122" i="3"/>
  <c r="J129" i="3"/>
  <c r="U129" i="3" s="1"/>
  <c r="J133" i="3"/>
  <c r="U133" i="3" s="1"/>
  <c r="J137" i="3"/>
  <c r="U137" i="3" s="1"/>
  <c r="AQ140" i="3"/>
  <c r="J145" i="3"/>
  <c r="U145" i="3" s="1"/>
  <c r="I145" i="3"/>
  <c r="J149" i="3"/>
  <c r="U149" i="3" s="1"/>
  <c r="I149" i="3"/>
  <c r="J153" i="3"/>
  <c r="U153" i="3" s="1"/>
  <c r="I153" i="3"/>
  <c r="K157" i="3"/>
  <c r="V157" i="3" s="1"/>
  <c r="J157" i="3"/>
  <c r="U157" i="3" s="1"/>
  <c r="I157" i="3"/>
  <c r="J161" i="3"/>
  <c r="U161" i="3" s="1"/>
  <c r="I161" i="3"/>
  <c r="J165" i="3"/>
  <c r="U165" i="3" s="1"/>
  <c r="I165" i="3"/>
  <c r="J169" i="3"/>
  <c r="U169" i="3" s="1"/>
  <c r="I169" i="3"/>
  <c r="J173" i="3"/>
  <c r="U173" i="3" s="1"/>
  <c r="I173" i="3"/>
  <c r="J177" i="3"/>
  <c r="U177" i="3" s="1"/>
  <c r="I177" i="3"/>
  <c r="J181" i="3"/>
  <c r="U181" i="3" s="1"/>
  <c r="I181" i="3"/>
  <c r="J185" i="3"/>
  <c r="U185" i="3" s="1"/>
  <c r="I185" i="3"/>
  <c r="T196" i="3"/>
  <c r="J201" i="3"/>
  <c r="U201" i="3" s="1"/>
  <c r="I201" i="3"/>
  <c r="AI9" i="4"/>
  <c r="H23" i="4"/>
  <c r="AJ23" i="4" s="1"/>
  <c r="H30" i="4"/>
  <c r="AJ30" i="4" s="1"/>
  <c r="G30" i="4"/>
  <c r="AI30" i="4" s="1"/>
  <c r="H34" i="4"/>
  <c r="G43" i="4"/>
  <c r="AI43" i="4" s="1"/>
  <c r="H43" i="4"/>
  <c r="AJ43" i="4" s="1"/>
  <c r="G51" i="4"/>
  <c r="AI51" i="4" s="1"/>
  <c r="H51" i="4"/>
  <c r="AJ51" i="4" s="1"/>
  <c r="G59" i="4"/>
  <c r="AI59" i="4" s="1"/>
  <c r="I59" i="4"/>
  <c r="H59" i="4"/>
  <c r="AJ59" i="4" s="1"/>
  <c r="G67" i="4"/>
  <c r="AI67" i="4" s="1"/>
  <c r="H67" i="4"/>
  <c r="AJ67" i="4" s="1"/>
  <c r="I47" i="3"/>
  <c r="I51" i="3"/>
  <c r="I55" i="3"/>
  <c r="I59" i="3"/>
  <c r="I63" i="3"/>
  <c r="I67" i="3"/>
  <c r="I71" i="3"/>
  <c r="J78" i="3"/>
  <c r="U78" i="3" s="1"/>
  <c r="J82" i="3"/>
  <c r="U82" i="3" s="1"/>
  <c r="J86" i="3"/>
  <c r="U86" i="3" s="1"/>
  <c r="J90" i="3"/>
  <c r="U90" i="3" s="1"/>
  <c r="J94" i="3"/>
  <c r="U94" i="3" s="1"/>
  <c r="J98" i="3"/>
  <c r="U98" i="3" s="1"/>
  <c r="J102" i="3"/>
  <c r="U102" i="3" s="1"/>
  <c r="J106" i="3"/>
  <c r="U106" i="3" s="1"/>
  <c r="J110" i="3"/>
  <c r="U110" i="3" s="1"/>
  <c r="J114" i="3"/>
  <c r="U114" i="3" s="1"/>
  <c r="J118" i="3"/>
  <c r="U118" i="3" s="1"/>
  <c r="J122" i="3"/>
  <c r="U122" i="3" s="1"/>
  <c r="T192" i="3"/>
  <c r="J197" i="3"/>
  <c r="U197" i="3" s="1"/>
  <c r="I197" i="3"/>
  <c r="H203" i="4"/>
  <c r="AJ203" i="4" s="1"/>
  <c r="H195" i="4"/>
  <c r="AJ195" i="4" s="1"/>
  <c r="H192" i="4"/>
  <c r="AJ192" i="4" s="1"/>
  <c r="H200" i="4"/>
  <c r="AJ200" i="4" s="1"/>
  <c r="H183" i="4"/>
  <c r="AJ183" i="4" s="1"/>
  <c r="H176" i="4"/>
  <c r="AJ176" i="4" s="1"/>
  <c r="H185" i="4"/>
  <c r="AJ185" i="4" s="1"/>
  <c r="H177" i="4"/>
  <c r="AJ177" i="4" s="1"/>
  <c r="H172" i="4"/>
  <c r="AJ172" i="4" s="1"/>
  <c r="H173" i="4"/>
  <c r="AJ173" i="4" s="1"/>
  <c r="H168" i="4"/>
  <c r="AJ168" i="4" s="1"/>
  <c r="H157" i="4"/>
  <c r="AJ157" i="4" s="1"/>
  <c r="H179" i="4"/>
  <c r="AJ179" i="4" s="1"/>
  <c r="H160" i="4"/>
  <c r="AJ160" i="4" s="1"/>
  <c r="H115" i="4"/>
  <c r="AJ115" i="4" s="1"/>
  <c r="H109" i="4"/>
  <c r="AJ109" i="4" s="1"/>
  <c r="H187" i="4"/>
  <c r="AJ187" i="4" s="1"/>
  <c r="H152" i="4"/>
  <c r="AJ152" i="4" s="1"/>
  <c r="H148" i="4"/>
  <c r="AJ148" i="4" s="1"/>
  <c r="H144" i="4"/>
  <c r="AJ144" i="4" s="1"/>
  <c r="H140" i="4"/>
  <c r="AJ140" i="4" s="1"/>
  <c r="H136" i="4"/>
  <c r="AJ136" i="4" s="1"/>
  <c r="H132" i="4"/>
  <c r="AJ132" i="4" s="1"/>
  <c r="H128" i="4"/>
  <c r="AJ128" i="4" s="1"/>
  <c r="H119" i="4"/>
  <c r="AJ119" i="4" s="1"/>
  <c r="H116" i="4"/>
  <c r="AJ116" i="4" s="1"/>
  <c r="H123" i="4"/>
  <c r="H120" i="4"/>
  <c r="AJ120" i="4" s="1"/>
  <c r="H112" i="4"/>
  <c r="AJ112" i="4" s="1"/>
  <c r="H107" i="4"/>
  <c r="AJ107" i="4" s="1"/>
  <c r="H93" i="4"/>
  <c r="H84" i="4"/>
  <c r="H73" i="4"/>
  <c r="AJ73" i="4" s="1"/>
  <c r="H85" i="4"/>
  <c r="AJ85" i="4" s="1"/>
  <c r="H80" i="4"/>
  <c r="H27" i="4"/>
  <c r="X2" i="4"/>
  <c r="AJ2" i="4" s="1"/>
  <c r="H97" i="4"/>
  <c r="AJ97" i="4" s="1"/>
  <c r="H22" i="4"/>
  <c r="AJ22" i="4" s="1"/>
  <c r="H12" i="4"/>
  <c r="AJ12" i="4" s="1"/>
  <c r="I2" i="4"/>
  <c r="I55" i="4" s="1"/>
  <c r="AK55" i="4" s="1"/>
  <c r="G6" i="4"/>
  <c r="AI6" i="4" s="1"/>
  <c r="G10" i="4"/>
  <c r="I10" i="4"/>
  <c r="I14" i="4"/>
  <c r="AK14" i="4" s="1"/>
  <c r="G14" i="4"/>
  <c r="J188" i="3"/>
  <c r="J192" i="3"/>
  <c r="U192" i="3" s="1"/>
  <c r="J196" i="3"/>
  <c r="U196" i="3" s="1"/>
  <c r="J200" i="3"/>
  <c r="U200" i="3" s="1"/>
  <c r="J204" i="3"/>
  <c r="H5" i="4"/>
  <c r="G8" i="4"/>
  <c r="H9" i="4"/>
  <c r="AJ9" i="4" s="1"/>
  <c r="G11" i="4"/>
  <c r="F15" i="4"/>
  <c r="F17" i="4"/>
  <c r="G18" i="4"/>
  <c r="AI18" i="4" s="1"/>
  <c r="H19" i="4"/>
  <c r="AJ19" i="4" s="1"/>
  <c r="G21" i="4"/>
  <c r="I26" i="4"/>
  <c r="AK26" i="4" s="1"/>
  <c r="G27" i="4"/>
  <c r="F31" i="4"/>
  <c r="AH31" i="4" s="1"/>
  <c r="F33" i="4"/>
  <c r="G34" i="4"/>
  <c r="AI34" i="4" s="1"/>
  <c r="H35" i="4"/>
  <c r="AJ35" i="4" s="1"/>
  <c r="G37" i="4"/>
  <c r="F39" i="4"/>
  <c r="AH39" i="4" s="1"/>
  <c r="F40" i="4"/>
  <c r="F43" i="4"/>
  <c r="AH43" i="4" s="1"/>
  <c r="F44" i="4"/>
  <c r="F47" i="4"/>
  <c r="AH47" i="4" s="1"/>
  <c r="F48" i="4"/>
  <c r="F51" i="4"/>
  <c r="AH51" i="4" s="1"/>
  <c r="F52" i="4"/>
  <c r="F55" i="4"/>
  <c r="AH55" i="4" s="1"/>
  <c r="F56" i="4"/>
  <c r="F59" i="4"/>
  <c r="AH59" i="4" s="1"/>
  <c r="F60" i="4"/>
  <c r="F63" i="4"/>
  <c r="AH63" i="4" s="1"/>
  <c r="AI63" i="4"/>
  <c r="F64" i="4"/>
  <c r="F67" i="4"/>
  <c r="AH67" i="4" s="1"/>
  <c r="F68" i="4"/>
  <c r="F71" i="4"/>
  <c r="AH71" i="4" s="1"/>
  <c r="AI74" i="4"/>
  <c r="H75" i="4"/>
  <c r="AJ75" i="4" s="1"/>
  <c r="H76" i="4"/>
  <c r="G76" i="4"/>
  <c r="AI76" i="4" s="1"/>
  <c r="F78" i="4"/>
  <c r="F94" i="4"/>
  <c r="AH94" i="4" s="1"/>
  <c r="K128" i="3"/>
  <c r="V128" i="3" s="1"/>
  <c r="I142" i="3"/>
  <c r="I146" i="3"/>
  <c r="I150" i="3"/>
  <c r="I154" i="3"/>
  <c r="K156" i="3"/>
  <c r="I158" i="3"/>
  <c r="I162" i="3"/>
  <c r="I166" i="3"/>
  <c r="I170" i="3"/>
  <c r="I174" i="3"/>
  <c r="I178" i="3"/>
  <c r="I182" i="3"/>
  <c r="I186" i="3"/>
  <c r="I190" i="3"/>
  <c r="I194" i="3"/>
  <c r="I198" i="3"/>
  <c r="I202" i="3"/>
  <c r="F194" i="4"/>
  <c r="F201" i="4"/>
  <c r="F202" i="4"/>
  <c r="AH202" i="4" s="1"/>
  <c r="F198" i="4"/>
  <c r="AH198" i="4" s="1"/>
  <c r="F186" i="4"/>
  <c r="AH186" i="4" s="1"/>
  <c r="F204" i="4"/>
  <c r="AH204" i="4" s="1"/>
  <c r="F192" i="4"/>
  <c r="F188" i="4"/>
  <c r="F196" i="4"/>
  <c r="AH196" i="4" s="1"/>
  <c r="F193" i="4"/>
  <c r="AH193" i="4" s="1"/>
  <c r="F167" i="4"/>
  <c r="AH167" i="4" s="1"/>
  <c r="F190" i="4"/>
  <c r="AH190" i="4" s="1"/>
  <c r="F181" i="4"/>
  <c r="F179" i="4"/>
  <c r="F183" i="4"/>
  <c r="F175" i="4"/>
  <c r="F171" i="4"/>
  <c r="AH171" i="4" s="1"/>
  <c r="F163" i="4"/>
  <c r="F159" i="4"/>
  <c r="AH159" i="4" s="1"/>
  <c r="F151" i="4"/>
  <c r="AH151" i="4" s="1"/>
  <c r="F147" i="4"/>
  <c r="AH147" i="4" s="1"/>
  <c r="F143" i="4"/>
  <c r="AH143" i="4" s="1"/>
  <c r="F139" i="4"/>
  <c r="AH139" i="4" s="1"/>
  <c r="F135" i="4"/>
  <c r="AH135" i="4" s="1"/>
  <c r="F131" i="4"/>
  <c r="AH131" i="4" s="1"/>
  <c r="F127" i="4"/>
  <c r="AH127" i="4" s="1"/>
  <c r="F123" i="4"/>
  <c r="F119" i="4"/>
  <c r="AH119" i="4" s="1"/>
  <c r="F115" i="4"/>
  <c r="F185" i="4"/>
  <c r="F177" i="4"/>
  <c r="F155" i="4"/>
  <c r="F122" i="4"/>
  <c r="F111" i="4"/>
  <c r="F158" i="4"/>
  <c r="F107" i="4"/>
  <c r="F150" i="4"/>
  <c r="F146" i="4"/>
  <c r="AH146" i="4" s="1"/>
  <c r="F142" i="4"/>
  <c r="F138" i="4"/>
  <c r="F134" i="4"/>
  <c r="F130" i="4"/>
  <c r="AH130" i="4" s="1"/>
  <c r="F126" i="4"/>
  <c r="F118" i="4"/>
  <c r="AH118" i="4" s="1"/>
  <c r="F99" i="4"/>
  <c r="F85" i="4"/>
  <c r="AH85" i="4" s="1"/>
  <c r="F79" i="4"/>
  <c r="AH79" i="4" s="1"/>
  <c r="F74" i="4"/>
  <c r="F70" i="4"/>
  <c r="AH70" i="4" s="1"/>
  <c r="F66" i="4"/>
  <c r="F62" i="4"/>
  <c r="AH62" i="4" s="1"/>
  <c r="F58" i="4"/>
  <c r="F54" i="4"/>
  <c r="AH54" i="4" s="1"/>
  <c r="F50" i="4"/>
  <c r="F46" i="4"/>
  <c r="AH46" i="4" s="1"/>
  <c r="F42" i="4"/>
  <c r="F38" i="4"/>
  <c r="AH38" i="4" s="1"/>
  <c r="F34" i="4"/>
  <c r="F30" i="4"/>
  <c r="AH30" i="4" s="1"/>
  <c r="F26" i="4"/>
  <c r="F22" i="4"/>
  <c r="AH22" i="4" s="1"/>
  <c r="F18" i="4"/>
  <c r="F103" i="4"/>
  <c r="F75" i="4"/>
  <c r="AH75" i="4" s="1"/>
  <c r="F110" i="4"/>
  <c r="AH110" i="4" s="1"/>
  <c r="F91" i="4"/>
  <c r="AH91" i="4" s="1"/>
  <c r="F87" i="4"/>
  <c r="AH87" i="4" s="1"/>
  <c r="W2" i="4"/>
  <c r="AI2" i="4" s="1"/>
  <c r="I5" i="4"/>
  <c r="G7" i="4"/>
  <c r="H8" i="4"/>
  <c r="AJ8" i="4" s="1"/>
  <c r="H11" i="4"/>
  <c r="AJ11" i="4" s="1"/>
  <c r="G12" i="4"/>
  <c r="AI12" i="4" s="1"/>
  <c r="I12" i="4"/>
  <c r="F14" i="4"/>
  <c r="G17" i="4"/>
  <c r="AI17" i="4" s="1"/>
  <c r="I22" i="4"/>
  <c r="AK22" i="4" s="1"/>
  <c r="G23" i="4"/>
  <c r="F27" i="4"/>
  <c r="F29" i="4"/>
  <c r="G33" i="4"/>
  <c r="AI33" i="4" s="1"/>
  <c r="G38" i="4"/>
  <c r="AI38" i="4" s="1"/>
  <c r="F41" i="4"/>
  <c r="G42" i="4"/>
  <c r="AI42" i="4" s="1"/>
  <c r="F45" i="4"/>
  <c r="AH45" i="4" s="1"/>
  <c r="G46" i="4"/>
  <c r="AI46" i="4" s="1"/>
  <c r="F49" i="4"/>
  <c r="G50" i="4"/>
  <c r="AI50" i="4" s="1"/>
  <c r="F53" i="4"/>
  <c r="G54" i="4"/>
  <c r="AI54" i="4" s="1"/>
  <c r="F57" i="4"/>
  <c r="G58" i="4"/>
  <c r="AI58" i="4" s="1"/>
  <c r="F61" i="4"/>
  <c r="AH61" i="4" s="1"/>
  <c r="G62" i="4"/>
  <c r="AI62" i="4" s="1"/>
  <c r="F65" i="4"/>
  <c r="G66" i="4"/>
  <c r="AI66" i="4" s="1"/>
  <c r="F69" i="4"/>
  <c r="G70" i="4"/>
  <c r="AI70" i="4" s="1"/>
  <c r="F73" i="4"/>
  <c r="G79" i="4"/>
  <c r="G81" i="4"/>
  <c r="AI81" i="4" s="1"/>
  <c r="H81" i="4"/>
  <c r="AJ81" i="4" s="1"/>
  <c r="F88" i="4"/>
  <c r="F93" i="4"/>
  <c r="G105" i="4"/>
  <c r="AI105" i="4" s="1"/>
  <c r="I105" i="4"/>
  <c r="AK105" i="4" s="1"/>
  <c r="H105" i="4"/>
  <c r="AJ105" i="4" s="1"/>
  <c r="I127" i="3"/>
  <c r="I131" i="3"/>
  <c r="I135" i="3"/>
  <c r="I139" i="3"/>
  <c r="J142" i="3"/>
  <c r="U142" i="3" s="1"/>
  <c r="I143" i="3"/>
  <c r="J146" i="3"/>
  <c r="U146" i="3" s="1"/>
  <c r="J150" i="3"/>
  <c r="U150" i="3" s="1"/>
  <c r="J154" i="3"/>
  <c r="U154" i="3" s="1"/>
  <c r="J158" i="3"/>
  <c r="U158" i="3" s="1"/>
  <c r="J162" i="3"/>
  <c r="U162" i="3" s="1"/>
  <c r="J166" i="3"/>
  <c r="U166" i="3" s="1"/>
  <c r="J170" i="3"/>
  <c r="U170" i="3" s="1"/>
  <c r="J174" i="3"/>
  <c r="U174" i="3" s="1"/>
  <c r="J178" i="3"/>
  <c r="U178" i="3" s="1"/>
  <c r="J182" i="3"/>
  <c r="U182" i="3" s="1"/>
  <c r="G201" i="4"/>
  <c r="G202" i="4"/>
  <c r="AI202" i="4" s="1"/>
  <c r="G197" i="4"/>
  <c r="AI197" i="4" s="1"/>
  <c r="G203" i="4"/>
  <c r="AI203" i="4" s="1"/>
  <c r="G187" i="4"/>
  <c r="AI187" i="4" s="1"/>
  <c r="G193" i="4"/>
  <c r="AI193" i="4" s="1"/>
  <c r="G189" i="4"/>
  <c r="AI189" i="4" s="1"/>
  <c r="G186" i="4"/>
  <c r="AI186" i="4" s="1"/>
  <c r="G180" i="4"/>
  <c r="AI180" i="4" s="1"/>
  <c r="G174" i="4"/>
  <c r="AI174" i="4" s="1"/>
  <c r="G182" i="4"/>
  <c r="AI182" i="4" s="1"/>
  <c r="G175" i="4"/>
  <c r="AI175" i="4" s="1"/>
  <c r="G170" i="4"/>
  <c r="AI170" i="4" s="1"/>
  <c r="G166" i="4"/>
  <c r="AI166" i="4" s="1"/>
  <c r="G162" i="4"/>
  <c r="AI162" i="4" s="1"/>
  <c r="G158" i="4"/>
  <c r="AI158" i="4" s="1"/>
  <c r="G154" i="4"/>
  <c r="AI154" i="4" s="1"/>
  <c r="G199" i="4"/>
  <c r="AI199" i="4" s="1"/>
  <c r="G184" i="4"/>
  <c r="AI184" i="4" s="1"/>
  <c r="G176" i="4"/>
  <c r="G171" i="4"/>
  <c r="G163" i="4"/>
  <c r="AI163" i="4" s="1"/>
  <c r="G191" i="4"/>
  <c r="AI191" i="4" s="1"/>
  <c r="G178" i="4"/>
  <c r="AI178" i="4" s="1"/>
  <c r="G164" i="4"/>
  <c r="AI164" i="4" s="1"/>
  <c r="G194" i="4"/>
  <c r="AI194" i="4" s="1"/>
  <c r="G155" i="4"/>
  <c r="AI155" i="4" s="1"/>
  <c r="G156" i="4"/>
  <c r="AI156" i="4" s="1"/>
  <c r="G150" i="4"/>
  <c r="AI150" i="4" s="1"/>
  <c r="G146" i="4"/>
  <c r="AI146" i="4" s="1"/>
  <c r="G142" i="4"/>
  <c r="AI142" i="4" s="1"/>
  <c r="G138" i="4"/>
  <c r="AI138" i="4" s="1"/>
  <c r="G134" i="4"/>
  <c r="AI134" i="4" s="1"/>
  <c r="G130" i="4"/>
  <c r="AI130" i="4" s="1"/>
  <c r="G126" i="4"/>
  <c r="AI126" i="4" s="1"/>
  <c r="G167" i="4"/>
  <c r="AI167" i="4" s="1"/>
  <c r="G114" i="4"/>
  <c r="AI114" i="4" s="1"/>
  <c r="G102" i="4"/>
  <c r="AI102" i="4" s="1"/>
  <c r="G98" i="4"/>
  <c r="AI98" i="4" s="1"/>
  <c r="G94" i="4"/>
  <c r="G90" i="4"/>
  <c r="G172" i="4"/>
  <c r="AI172" i="4" s="1"/>
  <c r="G151" i="4"/>
  <c r="AI151" i="4" s="1"/>
  <c r="G147" i="4"/>
  <c r="AI147" i="4" s="1"/>
  <c r="G143" i="4"/>
  <c r="AI143" i="4" s="1"/>
  <c r="G139" i="4"/>
  <c r="AI139" i="4" s="1"/>
  <c r="G135" i="4"/>
  <c r="AI135" i="4" s="1"/>
  <c r="G131" i="4"/>
  <c r="AI131" i="4" s="1"/>
  <c r="G127" i="4"/>
  <c r="AI127" i="4" s="1"/>
  <c r="G118" i="4"/>
  <c r="AI118" i="4" s="1"/>
  <c r="G115" i="4"/>
  <c r="AI115" i="4" s="1"/>
  <c r="G110" i="4"/>
  <c r="AI110" i="4" s="1"/>
  <c r="G103" i="4"/>
  <c r="AI103" i="4" s="1"/>
  <c r="G99" i="4"/>
  <c r="AI99" i="4" s="1"/>
  <c r="G95" i="4"/>
  <c r="AI95" i="4" s="1"/>
  <c r="G91" i="4"/>
  <c r="AI91" i="4" s="1"/>
  <c r="G159" i="4"/>
  <c r="AI159" i="4" s="1"/>
  <c r="G100" i="4"/>
  <c r="AI100" i="4" s="1"/>
  <c r="G86" i="4"/>
  <c r="AI86" i="4" s="1"/>
  <c r="G111" i="4"/>
  <c r="AI111" i="4" s="1"/>
  <c r="G104" i="4"/>
  <c r="AI104" i="4" s="1"/>
  <c r="G82" i="4"/>
  <c r="G122" i="4"/>
  <c r="AI122" i="4" s="1"/>
  <c r="G119" i="4"/>
  <c r="AI119" i="4" s="1"/>
  <c r="G92" i="4"/>
  <c r="G88" i="4"/>
  <c r="AI88" i="4" s="1"/>
  <c r="G83" i="4"/>
  <c r="AI83" i="4" s="1"/>
  <c r="G78" i="4"/>
  <c r="G72" i="4"/>
  <c r="AI72" i="4" s="1"/>
  <c r="G69" i="4"/>
  <c r="AI69" i="4" s="1"/>
  <c r="G65" i="4"/>
  <c r="AI65" i="4" s="1"/>
  <c r="G61" i="4"/>
  <c r="AI61" i="4" s="1"/>
  <c r="G57" i="4"/>
  <c r="AI57" i="4" s="1"/>
  <c r="G53" i="4"/>
  <c r="AI53" i="4" s="1"/>
  <c r="G49" i="4"/>
  <c r="AI49" i="4" s="1"/>
  <c r="G45" i="4"/>
  <c r="AI45" i="4" s="1"/>
  <c r="G41" i="4"/>
  <c r="AI41" i="4" s="1"/>
  <c r="H7" i="4"/>
  <c r="AJ7" i="4" s="1"/>
  <c r="F9" i="4"/>
  <c r="AH9" i="4" s="1"/>
  <c r="I11" i="4"/>
  <c r="F13" i="4"/>
  <c r="I18" i="4"/>
  <c r="G19" i="4"/>
  <c r="F23" i="4"/>
  <c r="AH23" i="4" s="1"/>
  <c r="F24" i="4"/>
  <c r="F25" i="4"/>
  <c r="AH25" i="4" s="1"/>
  <c r="G26" i="4"/>
  <c r="AI26" i="4" s="1"/>
  <c r="G29" i="4"/>
  <c r="AI29" i="4" s="1"/>
  <c r="G35" i="4"/>
  <c r="AI35" i="4" s="1"/>
  <c r="I75" i="4"/>
  <c r="AK75" i="4" s="1"/>
  <c r="G75" i="4"/>
  <c r="AI75" i="4" s="1"/>
  <c r="F77" i="4"/>
  <c r="F81" i="4"/>
  <c r="F92" i="4"/>
  <c r="AH92" i="4" s="1"/>
  <c r="G96" i="4"/>
  <c r="AI96" i="4" s="1"/>
  <c r="G106" i="4"/>
  <c r="AI106" i="4" s="1"/>
  <c r="F117" i="4"/>
  <c r="F128" i="4"/>
  <c r="AH128" i="4" s="1"/>
  <c r="F132" i="4"/>
  <c r="AH132" i="4" s="1"/>
  <c r="F136" i="4"/>
  <c r="F140" i="4"/>
  <c r="F144" i="4"/>
  <c r="AH144" i="4" s="1"/>
  <c r="F148" i="4"/>
  <c r="AH148" i="4" s="1"/>
  <c r="F152" i="4"/>
  <c r="H38" i="4"/>
  <c r="H42" i="4"/>
  <c r="AJ42" i="4" s="1"/>
  <c r="H46" i="4"/>
  <c r="H50" i="4"/>
  <c r="AJ50" i="4" s="1"/>
  <c r="H54" i="4"/>
  <c r="H58" i="4"/>
  <c r="AJ58" i="4" s="1"/>
  <c r="H62" i="4"/>
  <c r="H66" i="4"/>
  <c r="AJ66" i="4" s="1"/>
  <c r="H70" i="4"/>
  <c r="F76" i="4"/>
  <c r="I79" i="4"/>
  <c r="AK79" i="4" s="1"/>
  <c r="H79" i="4"/>
  <c r="I80" i="4"/>
  <c r="AK80" i="4" s="1"/>
  <c r="G85" i="4"/>
  <c r="AI85" i="4" s="1"/>
  <c r="I85" i="4"/>
  <c r="G89" i="4"/>
  <c r="F90" i="4"/>
  <c r="G101" i="4"/>
  <c r="AI101" i="4" s="1"/>
  <c r="I101" i="4"/>
  <c r="F104" i="4"/>
  <c r="AH104" i="4" s="1"/>
  <c r="F105" i="4"/>
  <c r="AH105" i="4" s="1"/>
  <c r="H108" i="4"/>
  <c r="G108" i="4"/>
  <c r="AI108" i="4" s="1"/>
  <c r="F116" i="4"/>
  <c r="F121" i="4"/>
  <c r="H13" i="4"/>
  <c r="G16" i="4"/>
  <c r="AI16" i="4" s="1"/>
  <c r="H17" i="4"/>
  <c r="G20" i="4"/>
  <c r="AI20" i="4" s="1"/>
  <c r="H21" i="4"/>
  <c r="G24" i="4"/>
  <c r="AI24" i="4" s="1"/>
  <c r="H25" i="4"/>
  <c r="G28" i="4"/>
  <c r="AI28" i="4" s="1"/>
  <c r="H29" i="4"/>
  <c r="G32" i="4"/>
  <c r="AI32" i="4" s="1"/>
  <c r="H33" i="4"/>
  <c r="G36" i="4"/>
  <c r="AI36" i="4" s="1"/>
  <c r="H37" i="4"/>
  <c r="I38" i="4"/>
  <c r="AK38" i="4" s="1"/>
  <c r="G40" i="4"/>
  <c r="AI40" i="4" s="1"/>
  <c r="H41" i="4"/>
  <c r="AJ41" i="4" s="1"/>
  <c r="I42" i="4"/>
  <c r="G44" i="4"/>
  <c r="AI44" i="4" s="1"/>
  <c r="H45" i="4"/>
  <c r="AJ45" i="4" s="1"/>
  <c r="I46" i="4"/>
  <c r="AK46" i="4" s="1"/>
  <c r="G48" i="4"/>
  <c r="H49" i="4"/>
  <c r="AJ49" i="4" s="1"/>
  <c r="G52" i="4"/>
  <c r="AI52" i="4" s="1"/>
  <c r="H53" i="4"/>
  <c r="AJ53" i="4" s="1"/>
  <c r="I54" i="4"/>
  <c r="AK54" i="4" s="1"/>
  <c r="G56" i="4"/>
  <c r="AI56" i="4" s="1"/>
  <c r="H57" i="4"/>
  <c r="AJ57" i="4" s="1"/>
  <c r="I58" i="4"/>
  <c r="G60" i="4"/>
  <c r="AI60" i="4" s="1"/>
  <c r="H61" i="4"/>
  <c r="AJ61" i="4" s="1"/>
  <c r="I62" i="4"/>
  <c r="AK62" i="4" s="1"/>
  <c r="G64" i="4"/>
  <c r="H65" i="4"/>
  <c r="AJ65" i="4" s="1"/>
  <c r="G68" i="4"/>
  <c r="AI68" i="4" s="1"/>
  <c r="H69" i="4"/>
  <c r="AJ69" i="4" s="1"/>
  <c r="I70" i="4"/>
  <c r="AK70" i="4" s="1"/>
  <c r="H72" i="4"/>
  <c r="G73" i="4"/>
  <c r="AI73" i="4" s="1"/>
  <c r="I73" i="4"/>
  <c r="H77" i="4"/>
  <c r="AJ77" i="4" s="1"/>
  <c r="F80" i="4"/>
  <c r="AH80" i="4" s="1"/>
  <c r="I83" i="4"/>
  <c r="H83" i="4"/>
  <c r="I84" i="4"/>
  <c r="G87" i="4"/>
  <c r="AI87" i="4" s="1"/>
  <c r="H88" i="4"/>
  <c r="AJ88" i="4" s="1"/>
  <c r="F89" i="4"/>
  <c r="G97" i="4"/>
  <c r="AI97" i="4" s="1"/>
  <c r="F100" i="4"/>
  <c r="F101" i="4"/>
  <c r="AH101" i="4" s="1"/>
  <c r="F102" i="4"/>
  <c r="G113" i="4"/>
  <c r="AI113" i="4" s="1"/>
  <c r="H113" i="4"/>
  <c r="AJ113" i="4" s="1"/>
  <c r="H16" i="4"/>
  <c r="AJ16" i="4" s="1"/>
  <c r="H20" i="4"/>
  <c r="AJ20" i="4" s="1"/>
  <c r="H24" i="4"/>
  <c r="AJ24" i="4" s="1"/>
  <c r="H28" i="4"/>
  <c r="AJ28" i="4" s="1"/>
  <c r="H32" i="4"/>
  <c r="AJ32" i="4" s="1"/>
  <c r="H36" i="4"/>
  <c r="AJ36" i="4" s="1"/>
  <c r="H40" i="4"/>
  <c r="AJ40" i="4" s="1"/>
  <c r="H44" i="4"/>
  <c r="H48" i="4"/>
  <c r="AJ48" i="4" s="1"/>
  <c r="H52" i="4"/>
  <c r="AJ52" i="4" s="1"/>
  <c r="H56" i="4"/>
  <c r="AJ56" i="4" s="1"/>
  <c r="H60" i="4"/>
  <c r="AJ60" i="4" s="1"/>
  <c r="H64" i="4"/>
  <c r="AJ64" i="4" s="1"/>
  <c r="H68" i="4"/>
  <c r="AJ68" i="4" s="1"/>
  <c r="G77" i="4"/>
  <c r="AI77" i="4" s="1"/>
  <c r="I77" i="4"/>
  <c r="AK77" i="4" s="1"/>
  <c r="G80" i="4"/>
  <c r="F84" i="4"/>
  <c r="I87" i="4"/>
  <c r="H87" i="4"/>
  <c r="AJ87" i="4" s="1"/>
  <c r="I88" i="4"/>
  <c r="AK88" i="4" s="1"/>
  <c r="H89" i="4"/>
  <c r="G93" i="4"/>
  <c r="AI93" i="4" s="1"/>
  <c r="I93" i="4"/>
  <c r="AK93" i="4" s="1"/>
  <c r="F96" i="4"/>
  <c r="F97" i="4"/>
  <c r="F98" i="4"/>
  <c r="AH98" i="4" s="1"/>
  <c r="H101" i="4"/>
  <c r="AJ101" i="4" s="1"/>
  <c r="F106" i="4"/>
  <c r="AH106" i="4" s="1"/>
  <c r="G107" i="4"/>
  <c r="AI107" i="4" s="1"/>
  <c r="I108" i="4"/>
  <c r="AK108" i="4" s="1"/>
  <c r="F109" i="4"/>
  <c r="F113" i="4"/>
  <c r="AH113" i="4" s="1"/>
  <c r="F125" i="4"/>
  <c r="F129" i="4"/>
  <c r="F133" i="4"/>
  <c r="F137" i="4"/>
  <c r="F141" i="4"/>
  <c r="F145" i="4"/>
  <c r="F149" i="4"/>
  <c r="F153" i="4"/>
  <c r="AH153" i="4" s="1"/>
  <c r="H156" i="4"/>
  <c r="AJ156" i="4" s="1"/>
  <c r="H92" i="4"/>
  <c r="AJ92" i="4" s="1"/>
  <c r="H96" i="4"/>
  <c r="AJ96" i="4" s="1"/>
  <c r="H100" i="4"/>
  <c r="H104" i="4"/>
  <c r="AJ104" i="4" s="1"/>
  <c r="F108" i="4"/>
  <c r="AH108" i="4" s="1"/>
  <c r="I111" i="4"/>
  <c r="AK111" i="4" s="1"/>
  <c r="H111" i="4"/>
  <c r="AJ111" i="4" s="1"/>
  <c r="I112" i="4"/>
  <c r="AK112" i="4" s="1"/>
  <c r="I123" i="4"/>
  <c r="AK123" i="4" s="1"/>
  <c r="G124" i="4"/>
  <c r="AI124" i="4" s="1"/>
  <c r="F154" i="4"/>
  <c r="F156" i="4"/>
  <c r="AH156" i="4" s="1"/>
  <c r="G169" i="4"/>
  <c r="AI169" i="4" s="1"/>
  <c r="H169" i="4"/>
  <c r="AJ169" i="4" s="1"/>
  <c r="H91" i="4"/>
  <c r="I92" i="4"/>
  <c r="AK92" i="4" s="1"/>
  <c r="H95" i="4"/>
  <c r="H99" i="4"/>
  <c r="I100" i="4"/>
  <c r="AK100" i="4" s="1"/>
  <c r="H103" i="4"/>
  <c r="AJ103" i="4" s="1"/>
  <c r="F112" i="4"/>
  <c r="I119" i="4"/>
  <c r="AK119" i="4" s="1"/>
  <c r="G120" i="4"/>
  <c r="AI120" i="4" s="1"/>
  <c r="F124" i="4"/>
  <c r="AH124" i="4" s="1"/>
  <c r="I157" i="4"/>
  <c r="F162" i="4"/>
  <c r="AH162" i="4" s="1"/>
  <c r="H74" i="4"/>
  <c r="AJ74" i="4" s="1"/>
  <c r="H78" i="4"/>
  <c r="AJ78" i="4" s="1"/>
  <c r="H82" i="4"/>
  <c r="AJ82" i="4" s="1"/>
  <c r="H86" i="4"/>
  <c r="AJ86" i="4" s="1"/>
  <c r="H90" i="4"/>
  <c r="H94" i="4"/>
  <c r="AJ94" i="4" s="1"/>
  <c r="I95" i="4"/>
  <c r="AK95" i="4" s="1"/>
  <c r="H98" i="4"/>
  <c r="AJ98" i="4" s="1"/>
  <c r="H102" i="4"/>
  <c r="I103" i="4"/>
  <c r="G109" i="4"/>
  <c r="AI109" i="4" s="1"/>
  <c r="I109" i="4"/>
  <c r="G112" i="4"/>
  <c r="I115" i="4"/>
  <c r="AK115" i="4" s="1"/>
  <c r="G116" i="4"/>
  <c r="F120" i="4"/>
  <c r="AH120" i="4" s="1"/>
  <c r="G123" i="4"/>
  <c r="H124" i="4"/>
  <c r="AJ124" i="4" s="1"/>
  <c r="G128" i="4"/>
  <c r="AI128" i="4" s="1"/>
  <c r="I128" i="4"/>
  <c r="AK128" i="4" s="1"/>
  <c r="G132" i="4"/>
  <c r="I132" i="4"/>
  <c r="AK132" i="4" s="1"/>
  <c r="G136" i="4"/>
  <c r="I136" i="4"/>
  <c r="AK136" i="4" s="1"/>
  <c r="G140" i="4"/>
  <c r="I140" i="4"/>
  <c r="G144" i="4"/>
  <c r="AI144" i="4" s="1"/>
  <c r="I144" i="4"/>
  <c r="AK144" i="4" s="1"/>
  <c r="G148" i="4"/>
  <c r="I148" i="4"/>
  <c r="AK148" i="4" s="1"/>
  <c r="G152" i="4"/>
  <c r="I152" i="4"/>
  <c r="AK152" i="4" s="1"/>
  <c r="F157" i="4"/>
  <c r="AH157" i="4" s="1"/>
  <c r="F173" i="4"/>
  <c r="F176" i="4"/>
  <c r="H127" i="4"/>
  <c r="AJ127" i="4" s="1"/>
  <c r="H131" i="4"/>
  <c r="H135" i="4"/>
  <c r="AJ135" i="4" s="1"/>
  <c r="H139" i="4"/>
  <c r="H143" i="4"/>
  <c r="AJ143" i="4" s="1"/>
  <c r="H147" i="4"/>
  <c r="H151" i="4"/>
  <c r="AJ151" i="4" s="1"/>
  <c r="I160" i="4"/>
  <c r="AK160" i="4" s="1"/>
  <c r="G161" i="4"/>
  <c r="G165" i="4"/>
  <c r="AI165" i="4" s="1"/>
  <c r="I165" i="4"/>
  <c r="F169" i="4"/>
  <c r="AH169" i="4" s="1"/>
  <c r="H106" i="4"/>
  <c r="H110" i="4"/>
  <c r="H114" i="4"/>
  <c r="G117" i="4"/>
  <c r="AI117" i="4" s="1"/>
  <c r="H118" i="4"/>
  <c r="AJ118" i="4" s="1"/>
  <c r="G121" i="4"/>
  <c r="AI121" i="4" s="1"/>
  <c r="H122" i="4"/>
  <c r="AJ122" i="4" s="1"/>
  <c r="G125" i="4"/>
  <c r="AI125" i="4" s="1"/>
  <c r="H126" i="4"/>
  <c r="AJ126" i="4" s="1"/>
  <c r="I127" i="4"/>
  <c r="G129" i="4"/>
  <c r="AI129" i="4" s="1"/>
  <c r="H130" i="4"/>
  <c r="AJ130" i="4" s="1"/>
  <c r="I131" i="4"/>
  <c r="AK131" i="4" s="1"/>
  <c r="G133" i="4"/>
  <c r="AI133" i="4" s="1"/>
  <c r="H134" i="4"/>
  <c r="AJ134" i="4" s="1"/>
  <c r="I135" i="4"/>
  <c r="G137" i="4"/>
  <c r="AI137" i="4" s="1"/>
  <c r="H138" i="4"/>
  <c r="AJ138" i="4" s="1"/>
  <c r="I139" i="4"/>
  <c r="AK139" i="4" s="1"/>
  <c r="G141" i="4"/>
  <c r="H142" i="4"/>
  <c r="AJ142" i="4" s="1"/>
  <c r="I143" i="4"/>
  <c r="G145" i="4"/>
  <c r="AI145" i="4" s="1"/>
  <c r="H146" i="4"/>
  <c r="I147" i="4"/>
  <c r="AK147" i="4" s="1"/>
  <c r="G149" i="4"/>
  <c r="AI149" i="4" s="1"/>
  <c r="H150" i="4"/>
  <c r="AJ150" i="4" s="1"/>
  <c r="I151" i="4"/>
  <c r="G153" i="4"/>
  <c r="AI153" i="4" s="1"/>
  <c r="F160" i="4"/>
  <c r="F161" i="4"/>
  <c r="F164" i="4"/>
  <c r="F165" i="4"/>
  <c r="AH165" i="4" s="1"/>
  <c r="F166" i="4"/>
  <c r="F170" i="4"/>
  <c r="F174" i="4"/>
  <c r="F178" i="4"/>
  <c r="I179" i="4"/>
  <c r="G179" i="4"/>
  <c r="AI179" i="4" s="1"/>
  <c r="H117" i="4"/>
  <c r="AJ117" i="4" s="1"/>
  <c r="H121" i="4"/>
  <c r="AJ121" i="4" s="1"/>
  <c r="H125" i="4"/>
  <c r="H129" i="4"/>
  <c r="AJ129" i="4" s="1"/>
  <c r="H133" i="4"/>
  <c r="AJ133" i="4" s="1"/>
  <c r="H137" i="4"/>
  <c r="H141" i="4"/>
  <c r="AJ141" i="4" s="1"/>
  <c r="H145" i="4"/>
  <c r="AJ145" i="4" s="1"/>
  <c r="H149" i="4"/>
  <c r="AJ149" i="4" s="1"/>
  <c r="H153" i="4"/>
  <c r="AJ153" i="4" s="1"/>
  <c r="I156" i="4"/>
  <c r="G157" i="4"/>
  <c r="G160" i="4"/>
  <c r="AI160" i="4" s="1"/>
  <c r="H161" i="4"/>
  <c r="H165" i="4"/>
  <c r="AJ165" i="4" s="1"/>
  <c r="I181" i="4"/>
  <c r="AK181" i="4" s="1"/>
  <c r="G181" i="4"/>
  <c r="AI181" i="4" s="1"/>
  <c r="H181" i="4"/>
  <c r="AJ181" i="4" s="1"/>
  <c r="F184" i="4"/>
  <c r="H164" i="4"/>
  <c r="AJ164" i="4" s="1"/>
  <c r="I167" i="4"/>
  <c r="H167" i="4"/>
  <c r="AJ167" i="4" s="1"/>
  <c r="I168" i="4"/>
  <c r="G173" i="4"/>
  <c r="AI173" i="4" s="1"/>
  <c r="I173" i="4"/>
  <c r="F182" i="4"/>
  <c r="AH182" i="4" s="1"/>
  <c r="F189" i="4"/>
  <c r="H155" i="4"/>
  <c r="AJ155" i="4" s="1"/>
  <c r="H159" i="4"/>
  <c r="H163" i="4"/>
  <c r="AJ163" i="4" s="1"/>
  <c r="I164" i="4"/>
  <c r="AK164" i="4" s="1"/>
  <c r="F168" i="4"/>
  <c r="AH168" i="4" s="1"/>
  <c r="I171" i="4"/>
  <c r="AK171" i="4" s="1"/>
  <c r="H171" i="4"/>
  <c r="AJ171" i="4" s="1"/>
  <c r="I172" i="4"/>
  <c r="AK172" i="4" s="1"/>
  <c r="G177" i="4"/>
  <c r="AI177" i="4" s="1"/>
  <c r="I177" i="4"/>
  <c r="F180" i="4"/>
  <c r="AH180" i="4" s="1"/>
  <c r="I185" i="4"/>
  <c r="AK185" i="4" s="1"/>
  <c r="G185" i="4"/>
  <c r="H154" i="4"/>
  <c r="I155" i="4"/>
  <c r="H158" i="4"/>
  <c r="AJ158" i="4" s="1"/>
  <c r="I159" i="4"/>
  <c r="AK159" i="4" s="1"/>
  <c r="H162" i="4"/>
  <c r="AJ162" i="4" s="1"/>
  <c r="I163" i="4"/>
  <c r="AK163" i="4" s="1"/>
  <c r="H166" i="4"/>
  <c r="G168" i="4"/>
  <c r="AI168" i="4" s="1"/>
  <c r="F172" i="4"/>
  <c r="AH172" i="4" s="1"/>
  <c r="I175" i="4"/>
  <c r="H175" i="4"/>
  <c r="AJ175" i="4" s="1"/>
  <c r="I176" i="4"/>
  <c r="AK176" i="4" s="1"/>
  <c r="G183" i="4"/>
  <c r="AI183" i="4" s="1"/>
  <c r="I183" i="4"/>
  <c r="AK183" i="4" s="1"/>
  <c r="G188" i="4"/>
  <c r="AI188" i="4" s="1"/>
  <c r="H188" i="4"/>
  <c r="AJ188" i="4" s="1"/>
  <c r="H170" i="4"/>
  <c r="H174" i="4"/>
  <c r="H178" i="4"/>
  <c r="H182" i="4"/>
  <c r="I186" i="4"/>
  <c r="H186" i="4"/>
  <c r="I187" i="4"/>
  <c r="G190" i="4"/>
  <c r="AI190" i="4" s="1"/>
  <c r="H191" i="4"/>
  <c r="AJ191" i="4" s="1"/>
  <c r="H194" i="4"/>
  <c r="AJ194" i="4" s="1"/>
  <c r="G195" i="4"/>
  <c r="AI195" i="4" s="1"/>
  <c r="F200" i="4"/>
  <c r="F203" i="4"/>
  <c r="AH203" i="4" s="1"/>
  <c r="F187" i="4"/>
  <c r="I190" i="4"/>
  <c r="H190" i="4"/>
  <c r="AJ190" i="4" s="1"/>
  <c r="I191" i="4"/>
  <c r="AK191" i="4" s="1"/>
  <c r="I194" i="4"/>
  <c r="AK194" i="4" s="1"/>
  <c r="F195" i="4"/>
  <c r="F197" i="4"/>
  <c r="H180" i="4"/>
  <c r="AJ180" i="4" s="1"/>
  <c r="H184" i="4"/>
  <c r="F191" i="4"/>
  <c r="G196" i="4"/>
  <c r="H196" i="4"/>
  <c r="AJ196" i="4" s="1"/>
  <c r="G198" i="4"/>
  <c r="H199" i="4"/>
  <c r="G200" i="4"/>
  <c r="AI200" i="4" s="1"/>
  <c r="I200" i="4"/>
  <c r="H204" i="4"/>
  <c r="I198" i="4"/>
  <c r="AK198" i="4" s="1"/>
  <c r="H198" i="4"/>
  <c r="AJ198" i="4" s="1"/>
  <c r="I199" i="4"/>
  <c r="AK199" i="4" s="1"/>
  <c r="G204" i="4"/>
  <c r="AI204" i="4" s="1"/>
  <c r="I204" i="4"/>
  <c r="AK204" i="4" s="1"/>
  <c r="G192" i="4"/>
  <c r="AI192" i="4" s="1"/>
  <c r="I192" i="4"/>
  <c r="F199" i="4"/>
  <c r="I202" i="4"/>
  <c r="AK202" i="4" s="1"/>
  <c r="H202" i="4"/>
  <c r="AJ202" i="4" s="1"/>
  <c r="I203" i="4"/>
  <c r="AK203" i="4" s="1"/>
  <c r="H189" i="4"/>
  <c r="H193" i="4"/>
  <c r="AJ193" i="4" s="1"/>
  <c r="H197" i="4"/>
  <c r="AJ197" i="4" s="1"/>
  <c r="H201" i="4"/>
  <c r="AJ201" i="4" s="1"/>
  <c r="F8" i="6"/>
  <c r="E25" i="6"/>
  <c r="E17" i="6"/>
  <c r="P42" i="6"/>
  <c r="A43" i="6"/>
  <c r="O42" i="6"/>
  <c r="N42" i="6"/>
  <c r="C42" i="6"/>
  <c r="O41" i="6"/>
  <c r="C41" i="6"/>
  <c r="A61" i="6"/>
  <c r="P60" i="6"/>
  <c r="C40" i="6"/>
  <c r="N41" i="6"/>
  <c r="A54" i="6"/>
  <c r="P53" i="6"/>
  <c r="C60" i="6"/>
  <c r="N67" i="6"/>
  <c r="C39" i="6"/>
  <c r="N39" i="6"/>
  <c r="O40" i="6"/>
  <c r="P41" i="6"/>
  <c r="A47" i="6"/>
  <c r="P46" i="6"/>
  <c r="C53" i="6"/>
  <c r="N60" i="6"/>
  <c r="A68" i="6"/>
  <c r="P67" i="6"/>
  <c r="J13" i="8"/>
  <c r="I16" i="8"/>
  <c r="E16" i="8"/>
  <c r="E15" i="8"/>
  <c r="E14" i="8"/>
  <c r="E13" i="8"/>
  <c r="E12" i="8"/>
  <c r="H16" i="8"/>
  <c r="D16" i="8"/>
  <c r="D15" i="8"/>
  <c r="D14" i="8"/>
  <c r="D13" i="8"/>
  <c r="D12" i="8"/>
  <c r="G16" i="8"/>
  <c r="C16" i="8"/>
  <c r="G15" i="8"/>
  <c r="G14" i="8"/>
  <c r="G13" i="8"/>
  <c r="G12" i="8"/>
  <c r="A7" i="8"/>
  <c r="F12" i="8"/>
  <c r="F14" i="8"/>
  <c r="F16" i="8"/>
  <c r="J12" i="8"/>
  <c r="J14" i="8"/>
  <c r="J16" i="8"/>
  <c r="K184" i="3" l="1"/>
  <c r="V184" i="3" s="1"/>
  <c r="K144" i="3"/>
  <c r="V144" i="3" s="1"/>
  <c r="K161" i="3"/>
  <c r="V161" i="3" s="1"/>
  <c r="K30" i="3"/>
  <c r="V30" i="3" s="1"/>
  <c r="AS30" i="3" s="1"/>
  <c r="K47" i="3"/>
  <c r="V47" i="3" s="1"/>
  <c r="K102" i="3"/>
  <c r="V102" i="3" s="1"/>
  <c r="K111" i="3"/>
  <c r="V111" i="3" s="1"/>
  <c r="K170" i="3"/>
  <c r="V170" i="3" s="1"/>
  <c r="AS170" i="3" s="1"/>
  <c r="AS3" i="3"/>
  <c r="K8" i="3"/>
  <c r="V8" i="3" s="1"/>
  <c r="K16" i="3"/>
  <c r="V16" i="3" s="1"/>
  <c r="K32" i="3"/>
  <c r="V32" i="3" s="1"/>
  <c r="K54" i="3"/>
  <c r="V54" i="3" s="1"/>
  <c r="K9" i="3"/>
  <c r="V9" i="3" s="1"/>
  <c r="K21" i="3"/>
  <c r="V21" i="3" s="1"/>
  <c r="K191" i="3"/>
  <c r="V191" i="3" s="1"/>
  <c r="K175" i="3"/>
  <c r="V175" i="3" s="1"/>
  <c r="K159" i="3"/>
  <c r="V159" i="3" s="1"/>
  <c r="K143" i="3"/>
  <c r="V143" i="3" s="1"/>
  <c r="K182" i="3"/>
  <c r="V182" i="3" s="1"/>
  <c r="K166" i="3"/>
  <c r="V166" i="3" s="1"/>
  <c r="K150" i="3"/>
  <c r="V150" i="3" s="1"/>
  <c r="K139" i="3"/>
  <c r="V139" i="3" s="1"/>
  <c r="K123" i="3"/>
  <c r="V123" i="3" s="1"/>
  <c r="K107" i="3"/>
  <c r="V107" i="3" s="1"/>
  <c r="K91" i="3"/>
  <c r="V91" i="3" s="1"/>
  <c r="K142" i="3"/>
  <c r="V142" i="3" s="1"/>
  <c r="K114" i="3"/>
  <c r="V114" i="3" s="1"/>
  <c r="K98" i="3"/>
  <c r="V98" i="3" s="1"/>
  <c r="K82" i="3"/>
  <c r="V82" i="3" s="1"/>
  <c r="K36" i="3"/>
  <c r="V36" i="3" s="1"/>
  <c r="K59" i="3"/>
  <c r="V59" i="3" s="1"/>
  <c r="K39" i="3"/>
  <c r="V39" i="3" s="1"/>
  <c r="K14" i="3"/>
  <c r="V14" i="3" s="1"/>
  <c r="K58" i="3"/>
  <c r="V58" i="3" s="1"/>
  <c r="AG3" i="3"/>
  <c r="K19" i="3"/>
  <c r="V19" i="3" s="1"/>
  <c r="K34" i="3"/>
  <c r="V34" i="3" s="1"/>
  <c r="K49" i="3"/>
  <c r="V49" i="3" s="1"/>
  <c r="K57" i="3"/>
  <c r="V57" i="3" s="1"/>
  <c r="AS57" i="3" s="1"/>
  <c r="K41" i="3"/>
  <c r="V41" i="3" s="1"/>
  <c r="K81" i="3"/>
  <c r="V81" i="3" s="1"/>
  <c r="K97" i="3"/>
  <c r="V97" i="3" s="1"/>
  <c r="K105" i="3"/>
  <c r="V105" i="3" s="1"/>
  <c r="AS105" i="3" s="1"/>
  <c r="K121" i="3"/>
  <c r="V121" i="3" s="1"/>
  <c r="K52" i="3"/>
  <c r="V52" i="3" s="1"/>
  <c r="K68" i="3"/>
  <c r="V68" i="3" s="1"/>
  <c r="K100" i="3"/>
  <c r="V100" i="3" s="1"/>
  <c r="AS100" i="3" s="1"/>
  <c r="K108" i="3"/>
  <c r="V108" i="3" s="1"/>
  <c r="K133" i="3"/>
  <c r="V133" i="3" s="1"/>
  <c r="K153" i="3"/>
  <c r="V153" i="3" s="1"/>
  <c r="K169" i="3"/>
  <c r="V169" i="3" s="1"/>
  <c r="AS169" i="3" s="1"/>
  <c r="K185" i="3"/>
  <c r="V185" i="3" s="1"/>
  <c r="K201" i="3"/>
  <c r="V201" i="3" s="1"/>
  <c r="K197" i="3"/>
  <c r="V197" i="3" s="1"/>
  <c r="K136" i="3"/>
  <c r="V136" i="3" s="1"/>
  <c r="AS136" i="3" s="1"/>
  <c r="K152" i="3"/>
  <c r="V152" i="3" s="1"/>
  <c r="K160" i="3"/>
  <c r="V160" i="3" s="1"/>
  <c r="K188" i="3"/>
  <c r="V188" i="3" s="1"/>
  <c r="K196" i="3"/>
  <c r="V196" i="3" s="1"/>
  <c r="AS196" i="3" s="1"/>
  <c r="K12" i="3"/>
  <c r="V12" i="3" s="1"/>
  <c r="K28" i="3"/>
  <c r="V28" i="3" s="1"/>
  <c r="K62" i="3"/>
  <c r="V62" i="3" s="1"/>
  <c r="V3" i="3"/>
  <c r="K17" i="3"/>
  <c r="V17" i="3" s="1"/>
  <c r="K203" i="3"/>
  <c r="V203" i="3" s="1"/>
  <c r="K187" i="3"/>
  <c r="V187" i="3" s="1"/>
  <c r="K171" i="3"/>
  <c r="V171" i="3" s="1"/>
  <c r="K155" i="3"/>
  <c r="V155" i="3" s="1"/>
  <c r="K198" i="3"/>
  <c r="V198" i="3" s="1"/>
  <c r="K178" i="3"/>
  <c r="V178" i="3" s="1"/>
  <c r="K162" i="3"/>
  <c r="V162" i="3" s="1"/>
  <c r="K146" i="3"/>
  <c r="V146" i="3" s="1"/>
  <c r="K135" i="3"/>
  <c r="V135" i="3" s="1"/>
  <c r="K119" i="3"/>
  <c r="V119" i="3" s="1"/>
  <c r="K103" i="3"/>
  <c r="V103" i="3" s="1"/>
  <c r="K87" i="3"/>
  <c r="V87" i="3" s="1"/>
  <c r="K194" i="3"/>
  <c r="V194" i="3" s="1"/>
  <c r="K110" i="3"/>
  <c r="V110" i="3" s="1"/>
  <c r="K94" i="3"/>
  <c r="V94" i="3" s="1"/>
  <c r="K78" i="3"/>
  <c r="V78" i="3" s="1"/>
  <c r="K71" i="3"/>
  <c r="V71" i="3" s="1"/>
  <c r="K55" i="3"/>
  <c r="V55" i="3" s="1"/>
  <c r="K18" i="3"/>
  <c r="V18" i="3" s="1"/>
  <c r="AS18" i="3" s="1"/>
  <c r="K26" i="3"/>
  <c r="V26" i="3" s="1"/>
  <c r="K33" i="3"/>
  <c r="V33" i="3" s="1"/>
  <c r="K66" i="3"/>
  <c r="V66" i="3" s="1"/>
  <c r="K7" i="3"/>
  <c r="V7" i="3" s="1"/>
  <c r="K15" i="3"/>
  <c r="V15" i="3" s="1"/>
  <c r="K31" i="3"/>
  <c r="V31" i="3" s="1"/>
  <c r="K45" i="3"/>
  <c r="V45" i="3" s="1"/>
  <c r="K65" i="3"/>
  <c r="V65" i="3" s="1"/>
  <c r="K73" i="3"/>
  <c r="V73" i="3" s="1"/>
  <c r="K37" i="3"/>
  <c r="V37" i="3" s="1"/>
  <c r="K77" i="3"/>
  <c r="V77" i="3" s="1"/>
  <c r="K93" i="3"/>
  <c r="V93" i="3" s="1"/>
  <c r="K101" i="3"/>
  <c r="V101" i="3" s="1"/>
  <c r="K117" i="3"/>
  <c r="V117" i="3" s="1"/>
  <c r="K134" i="3"/>
  <c r="V134" i="3" s="1"/>
  <c r="K138" i="3"/>
  <c r="V138" i="3" s="1"/>
  <c r="AS138" i="3" s="1"/>
  <c r="K189" i="3"/>
  <c r="V189" i="3" s="1"/>
  <c r="K205" i="3"/>
  <c r="V205" i="3" s="1"/>
  <c r="K56" i="3"/>
  <c r="V56" i="3" s="1"/>
  <c r="K72" i="3"/>
  <c r="V72" i="3" s="1"/>
  <c r="AS72" i="3" s="1"/>
  <c r="K80" i="3"/>
  <c r="V80" i="3" s="1"/>
  <c r="K88" i="3"/>
  <c r="V88" i="3" s="1"/>
  <c r="K116" i="3"/>
  <c r="V116" i="3" s="1"/>
  <c r="K124" i="3"/>
  <c r="V124" i="3" s="1"/>
  <c r="K149" i="3"/>
  <c r="V149" i="3" s="1"/>
  <c r="K165" i="3"/>
  <c r="V165" i="3" s="1"/>
  <c r="K181" i="3"/>
  <c r="V181" i="3" s="1"/>
  <c r="K140" i="3"/>
  <c r="V140" i="3" s="1"/>
  <c r="AS140" i="3" s="1"/>
  <c r="K148" i="3"/>
  <c r="K168" i="3"/>
  <c r="V168" i="3" s="1"/>
  <c r="K176" i="3"/>
  <c r="V176" i="3" s="1"/>
  <c r="K204" i="3"/>
  <c r="V204" i="3" s="1"/>
  <c r="AS204" i="3" s="1"/>
  <c r="K11" i="3"/>
  <c r="V11" i="3" s="1"/>
  <c r="K27" i="3"/>
  <c r="V27" i="3" s="1"/>
  <c r="K53" i="3"/>
  <c r="V53" i="3" s="1"/>
  <c r="K61" i="3"/>
  <c r="V61" i="3" s="1"/>
  <c r="AS61" i="3" s="1"/>
  <c r="K89" i="3"/>
  <c r="V89" i="3" s="1"/>
  <c r="K76" i="3"/>
  <c r="V76" i="3" s="1"/>
  <c r="K24" i="3"/>
  <c r="V24" i="3" s="1"/>
  <c r="K70" i="3"/>
  <c r="V70" i="3" s="1"/>
  <c r="K13" i="3"/>
  <c r="V13" i="3" s="1"/>
  <c r="K29" i="3"/>
  <c r="V29" i="3" s="1"/>
  <c r="K38" i="3"/>
  <c r="V38" i="3" s="1"/>
  <c r="K199" i="3"/>
  <c r="V199" i="3" s="1"/>
  <c r="AS199" i="3" s="1"/>
  <c r="K183" i="3"/>
  <c r="V183" i="3" s="1"/>
  <c r="K167" i="3"/>
  <c r="V167" i="3" s="1"/>
  <c r="K151" i="3"/>
  <c r="V151" i="3" s="1"/>
  <c r="K202" i="3"/>
  <c r="V202" i="3" s="1"/>
  <c r="AS202" i="3" s="1"/>
  <c r="K174" i="3"/>
  <c r="V174" i="3" s="1"/>
  <c r="K158" i="3"/>
  <c r="V158" i="3" s="1"/>
  <c r="K44" i="3"/>
  <c r="V44" i="3" s="1"/>
  <c r="K131" i="3"/>
  <c r="V131" i="3" s="1"/>
  <c r="AS131" i="3" s="1"/>
  <c r="K115" i="3"/>
  <c r="V115" i="3" s="1"/>
  <c r="K99" i="3"/>
  <c r="V99" i="3" s="1"/>
  <c r="K83" i="3"/>
  <c r="V83" i="3" s="1"/>
  <c r="K122" i="3"/>
  <c r="V122" i="3" s="1"/>
  <c r="AS122" i="3" s="1"/>
  <c r="K106" i="3"/>
  <c r="V106" i="3" s="1"/>
  <c r="K90" i="3"/>
  <c r="V90" i="3" s="1"/>
  <c r="K75" i="3"/>
  <c r="V75" i="3" s="1"/>
  <c r="K67" i="3"/>
  <c r="V67" i="3" s="1"/>
  <c r="AS67" i="3" s="1"/>
  <c r="K51" i="3"/>
  <c r="V51" i="3" s="1"/>
  <c r="K74" i="3"/>
  <c r="V74" i="3" s="1"/>
  <c r="K43" i="3"/>
  <c r="V43" i="3" s="1"/>
  <c r="K42" i="3"/>
  <c r="V42" i="3" s="1"/>
  <c r="K126" i="3"/>
  <c r="V126" i="3" s="1"/>
  <c r="K130" i="3"/>
  <c r="V130" i="3" s="1"/>
  <c r="K113" i="3"/>
  <c r="V113" i="3" s="1"/>
  <c r="K60" i="3"/>
  <c r="V60" i="3" s="1"/>
  <c r="AS60" i="3" s="1"/>
  <c r="K35" i="3"/>
  <c r="V35" i="3" s="1"/>
  <c r="K200" i="3"/>
  <c r="V200" i="3" s="1"/>
  <c r="K192" i="3"/>
  <c r="V192" i="3" s="1"/>
  <c r="K172" i="3"/>
  <c r="V172" i="3" s="1"/>
  <c r="K173" i="3"/>
  <c r="V173" i="3" s="1"/>
  <c r="K137" i="3"/>
  <c r="V137" i="3" s="1"/>
  <c r="K129" i="3"/>
  <c r="K96" i="3"/>
  <c r="V96" i="3" s="1"/>
  <c r="AS96" i="3" s="1"/>
  <c r="K64" i="3"/>
  <c r="V64" i="3" s="1"/>
  <c r="K109" i="3"/>
  <c r="V109" i="3" s="1"/>
  <c r="K193" i="3"/>
  <c r="V193" i="3" s="1"/>
  <c r="K85" i="3"/>
  <c r="V85" i="3" s="1"/>
  <c r="AS85" i="3" s="1"/>
  <c r="K23" i="3"/>
  <c r="V23" i="3" s="1"/>
  <c r="K50" i="3"/>
  <c r="V50" i="3" s="1"/>
  <c r="K10" i="3"/>
  <c r="V10" i="3" s="1"/>
  <c r="K63" i="3"/>
  <c r="V63" i="3" s="1"/>
  <c r="K118" i="3"/>
  <c r="V118" i="3" s="1"/>
  <c r="K127" i="3"/>
  <c r="V127" i="3" s="1"/>
  <c r="K186" i="3"/>
  <c r="V186" i="3" s="1"/>
  <c r="K195" i="3"/>
  <c r="V195" i="3" s="1"/>
  <c r="K25" i="3"/>
  <c r="V25" i="3" s="1"/>
  <c r="K46" i="3"/>
  <c r="V46" i="3" s="1"/>
  <c r="K164" i="3"/>
  <c r="K125" i="3"/>
  <c r="V125" i="3" s="1"/>
  <c r="AS125" i="3" s="1"/>
  <c r="K69" i="3"/>
  <c r="V69" i="3" s="1"/>
  <c r="L3" i="3"/>
  <c r="K180" i="3"/>
  <c r="K132" i="3"/>
  <c r="V132" i="3" s="1"/>
  <c r="K177" i="3"/>
  <c r="V177" i="3" s="1"/>
  <c r="K145" i="3"/>
  <c r="V145" i="3" s="1"/>
  <c r="K112" i="3"/>
  <c r="V112" i="3" s="1"/>
  <c r="K104" i="3"/>
  <c r="V104" i="3" s="1"/>
  <c r="AS104" i="3" s="1"/>
  <c r="K84" i="3"/>
  <c r="V84" i="3" s="1"/>
  <c r="K48" i="3"/>
  <c r="V48" i="3" s="1"/>
  <c r="K40" i="3"/>
  <c r="V40" i="3" s="1"/>
  <c r="K79" i="3"/>
  <c r="V79" i="3" s="1"/>
  <c r="AS79" i="3" s="1"/>
  <c r="K190" i="3"/>
  <c r="V190" i="3" s="1"/>
  <c r="K147" i="3"/>
  <c r="V147" i="3" s="1"/>
  <c r="K20" i="3"/>
  <c r="V20" i="3" s="1"/>
  <c r="I99" i="4"/>
  <c r="AK99" i="4" s="1"/>
  <c r="I91" i="4"/>
  <c r="AK91" i="4" s="1"/>
  <c r="I104" i="4"/>
  <c r="AK104" i="4" s="1"/>
  <c r="I96" i="4"/>
  <c r="I169" i="4"/>
  <c r="AK169" i="4" s="1"/>
  <c r="I107" i="4"/>
  <c r="AK107" i="4" s="1"/>
  <c r="I72" i="4"/>
  <c r="AK72" i="4" s="1"/>
  <c r="I97" i="4"/>
  <c r="AK97" i="4" s="1"/>
  <c r="I66" i="4"/>
  <c r="AK66" i="4" s="1"/>
  <c r="I50" i="4"/>
  <c r="I34" i="4"/>
  <c r="AK34" i="4" s="1"/>
  <c r="I9" i="4"/>
  <c r="AK9" i="4" s="1"/>
  <c r="I43" i="4"/>
  <c r="AK43" i="4" s="1"/>
  <c r="I47" i="4"/>
  <c r="AK47" i="4" s="1"/>
  <c r="I63" i="4"/>
  <c r="AK63" i="4" s="1"/>
  <c r="L25" i="3"/>
  <c r="W25" i="3" s="1"/>
  <c r="AT25" i="3" s="1"/>
  <c r="L192" i="3"/>
  <c r="W192" i="3" s="1"/>
  <c r="L180" i="3"/>
  <c r="W180" i="3" s="1"/>
  <c r="L172" i="3"/>
  <c r="W172" i="3" s="1"/>
  <c r="L164" i="3"/>
  <c r="W164" i="3" s="1"/>
  <c r="L156" i="3"/>
  <c r="W156" i="3" s="1"/>
  <c r="AT156" i="3" s="1"/>
  <c r="L148" i="3"/>
  <c r="W148" i="3" s="1"/>
  <c r="L203" i="3"/>
  <c r="W203" i="3" s="1"/>
  <c r="L187" i="3"/>
  <c r="W187" i="3" s="1"/>
  <c r="AT187" i="3" s="1"/>
  <c r="L171" i="3"/>
  <c r="W171" i="3" s="1"/>
  <c r="AT171" i="3" s="1"/>
  <c r="L155" i="3"/>
  <c r="W155" i="3" s="1"/>
  <c r="L139" i="3"/>
  <c r="W139" i="3" s="1"/>
  <c r="L131" i="3"/>
  <c r="W131" i="3" s="1"/>
  <c r="L202" i="3"/>
  <c r="W202" i="3" s="1"/>
  <c r="L194" i="3"/>
  <c r="W194" i="3" s="1"/>
  <c r="L186" i="3"/>
  <c r="W186" i="3" s="1"/>
  <c r="L170" i="3"/>
  <c r="W170" i="3" s="1"/>
  <c r="AT170" i="3" s="1"/>
  <c r="L154" i="3"/>
  <c r="W154" i="3" s="1"/>
  <c r="AT154" i="3" s="1"/>
  <c r="I6" i="4"/>
  <c r="AK6" i="4" s="1"/>
  <c r="L189" i="3"/>
  <c r="W189" i="3" s="1"/>
  <c r="L68" i="3"/>
  <c r="W68" i="3" s="1"/>
  <c r="L60" i="3"/>
  <c r="W60" i="3" s="1"/>
  <c r="L52" i="3"/>
  <c r="W52" i="3" s="1"/>
  <c r="L44" i="3"/>
  <c r="W44" i="3" s="1"/>
  <c r="I51" i="4"/>
  <c r="AK51" i="4" s="1"/>
  <c r="L137" i="3"/>
  <c r="W137" i="3" s="1"/>
  <c r="AT137" i="3" s="1"/>
  <c r="L115" i="3"/>
  <c r="W115" i="3" s="1"/>
  <c r="AT115" i="3" s="1"/>
  <c r="L99" i="3"/>
  <c r="W99" i="3" s="1"/>
  <c r="L83" i="3"/>
  <c r="W83" i="3" s="1"/>
  <c r="L71" i="3"/>
  <c r="W71" i="3" s="1"/>
  <c r="AT71" i="3" s="1"/>
  <c r="L63" i="3"/>
  <c r="W63" i="3" s="1"/>
  <c r="L55" i="3"/>
  <c r="W55" i="3" s="1"/>
  <c r="L47" i="3"/>
  <c r="W47" i="3" s="1"/>
  <c r="AT47" i="3" s="1"/>
  <c r="L110" i="3"/>
  <c r="W110" i="3" s="1"/>
  <c r="AT110" i="3" s="1"/>
  <c r="L94" i="3"/>
  <c r="W94" i="3" s="1"/>
  <c r="L78" i="3"/>
  <c r="W78" i="3" s="1"/>
  <c r="I15" i="4"/>
  <c r="AK15" i="4" s="1"/>
  <c r="L70" i="3"/>
  <c r="W70" i="3" s="1"/>
  <c r="AT70" i="3" s="1"/>
  <c r="L54" i="3"/>
  <c r="W54" i="3" s="1"/>
  <c r="L97" i="3"/>
  <c r="W97" i="3" s="1"/>
  <c r="L81" i="3"/>
  <c r="W81" i="3" s="1"/>
  <c r="AT81" i="3" s="1"/>
  <c r="L65" i="3"/>
  <c r="W65" i="3" s="1"/>
  <c r="AT65" i="3" s="1"/>
  <c r="L49" i="3"/>
  <c r="W49" i="3" s="1"/>
  <c r="L30" i="3"/>
  <c r="W30" i="3" s="1"/>
  <c r="L26" i="3"/>
  <c r="W26" i="3" s="1"/>
  <c r="L22" i="3"/>
  <c r="W22" i="3" s="1"/>
  <c r="AT22" i="3" s="1"/>
  <c r="L18" i="3"/>
  <c r="W18" i="3" s="1"/>
  <c r="L14" i="3"/>
  <c r="W14" i="3" s="1"/>
  <c r="L10" i="3"/>
  <c r="W10" i="3" s="1"/>
  <c r="AT10" i="3" s="1"/>
  <c r="L29" i="3"/>
  <c r="W29" i="3" s="1"/>
  <c r="AT29" i="3" s="1"/>
  <c r="L32" i="3"/>
  <c r="W32" i="3" s="1"/>
  <c r="L24" i="3"/>
  <c r="W24" i="3" s="1"/>
  <c r="L16" i="3"/>
  <c r="W16" i="3" s="1"/>
  <c r="L140" i="3"/>
  <c r="W140" i="3" s="1"/>
  <c r="AT140" i="3" s="1"/>
  <c r="L132" i="3"/>
  <c r="W132" i="3" s="1"/>
  <c r="L191" i="3"/>
  <c r="W191" i="3" s="1"/>
  <c r="L175" i="3"/>
  <c r="W175" i="3" s="1"/>
  <c r="AT175" i="3" s="1"/>
  <c r="L159" i="3"/>
  <c r="W159" i="3" s="1"/>
  <c r="AT159" i="3" s="1"/>
  <c r="L143" i="3"/>
  <c r="W143" i="3" s="1"/>
  <c r="L182" i="3"/>
  <c r="W182" i="3" s="1"/>
  <c r="L166" i="3"/>
  <c r="W166" i="3" s="1"/>
  <c r="L150" i="3"/>
  <c r="W150" i="3" s="1"/>
  <c r="AT150" i="3" s="1"/>
  <c r="L124" i="3"/>
  <c r="W124" i="3" s="1"/>
  <c r="L116" i="3"/>
  <c r="L108" i="3"/>
  <c r="W108" i="3" s="1"/>
  <c r="AT108" i="3" s="1"/>
  <c r="L100" i="3"/>
  <c r="W100" i="3" s="1"/>
  <c r="AT100" i="3" s="1"/>
  <c r="L92" i="3"/>
  <c r="W92" i="3" s="1"/>
  <c r="L84" i="3"/>
  <c r="W84" i="3" s="1"/>
  <c r="L76" i="3"/>
  <c r="W76" i="3" s="1"/>
  <c r="L119" i="3"/>
  <c r="W119" i="3" s="1"/>
  <c r="L103" i="3"/>
  <c r="W103" i="3" s="1"/>
  <c r="L87" i="3"/>
  <c r="W87" i="3" s="1"/>
  <c r="L122" i="3"/>
  <c r="W122" i="3" s="1"/>
  <c r="AT122" i="3" s="1"/>
  <c r="L106" i="3"/>
  <c r="W106" i="3" s="1"/>
  <c r="AT106" i="3" s="1"/>
  <c r="L90" i="3"/>
  <c r="W90" i="3" s="1"/>
  <c r="L141" i="3"/>
  <c r="W141" i="3" s="1"/>
  <c r="L138" i="3"/>
  <c r="W138" i="3" s="1"/>
  <c r="L74" i="3"/>
  <c r="W74" i="3" s="1"/>
  <c r="L58" i="3"/>
  <c r="W58" i="3" s="1"/>
  <c r="L43" i="3"/>
  <c r="W43" i="3" s="1"/>
  <c r="L125" i="3"/>
  <c r="W125" i="3" s="1"/>
  <c r="AT125" i="3" s="1"/>
  <c r="L93" i="3"/>
  <c r="W93" i="3" s="1"/>
  <c r="AT93" i="3" s="1"/>
  <c r="L77" i="3"/>
  <c r="W77" i="3" s="1"/>
  <c r="AT77" i="3" s="1"/>
  <c r="L69" i="3"/>
  <c r="W69" i="3" s="1"/>
  <c r="L53" i="3"/>
  <c r="W53" i="3" s="1"/>
  <c r="L39" i="3"/>
  <c r="W39" i="3" s="1"/>
  <c r="AT39" i="3" s="1"/>
  <c r="L17" i="3"/>
  <c r="W17" i="3" s="1"/>
  <c r="L9" i="3"/>
  <c r="W9" i="3" s="1"/>
  <c r="L8" i="3"/>
  <c r="W8" i="3" s="1"/>
  <c r="AT8" i="3" s="1"/>
  <c r="L27" i="3"/>
  <c r="W27" i="3" s="1"/>
  <c r="AT27" i="3" s="1"/>
  <c r="L13" i="3"/>
  <c r="W13" i="3" s="1"/>
  <c r="L20" i="3"/>
  <c r="W20" i="3" s="1"/>
  <c r="L204" i="3"/>
  <c r="W204" i="3" s="1"/>
  <c r="L188" i="3"/>
  <c r="W188" i="3" s="1"/>
  <c r="AT188" i="3" s="1"/>
  <c r="L200" i="3"/>
  <c r="W200" i="3" s="1"/>
  <c r="L184" i="3"/>
  <c r="W184" i="3" s="1"/>
  <c r="L176" i="3"/>
  <c r="W176" i="3" s="1"/>
  <c r="AT176" i="3" s="1"/>
  <c r="L168" i="3"/>
  <c r="W168" i="3" s="1"/>
  <c r="AT168" i="3" s="1"/>
  <c r="L160" i="3"/>
  <c r="W160" i="3" s="1"/>
  <c r="AT160" i="3" s="1"/>
  <c r="L152" i="3"/>
  <c r="W152" i="3" s="1"/>
  <c r="L144" i="3"/>
  <c r="W144" i="3" s="1"/>
  <c r="L195" i="3"/>
  <c r="W195" i="3" s="1"/>
  <c r="AT195" i="3" s="1"/>
  <c r="L179" i="3"/>
  <c r="W179" i="3" s="1"/>
  <c r="L163" i="3"/>
  <c r="W163" i="3" s="1"/>
  <c r="L147" i="3"/>
  <c r="W147" i="3" s="1"/>
  <c r="AT147" i="3" s="1"/>
  <c r="L135" i="3"/>
  <c r="W135" i="3" s="1"/>
  <c r="AT135" i="3" s="1"/>
  <c r="L127" i="3"/>
  <c r="W127" i="3" s="1"/>
  <c r="AT127" i="3" s="1"/>
  <c r="L198" i="3"/>
  <c r="W198" i="3" s="1"/>
  <c r="L190" i="3"/>
  <c r="W190" i="3" s="1"/>
  <c r="L178" i="3"/>
  <c r="W178" i="3" s="1"/>
  <c r="AT178" i="3" s="1"/>
  <c r="L162" i="3"/>
  <c r="W162" i="3" s="1"/>
  <c r="L146" i="3"/>
  <c r="W146" i="3" s="1"/>
  <c r="L72" i="3"/>
  <c r="W72" i="3" s="1"/>
  <c r="AT72" i="3" s="1"/>
  <c r="L64" i="3"/>
  <c r="W64" i="3" s="1"/>
  <c r="AT64" i="3" s="1"/>
  <c r="L56" i="3"/>
  <c r="W56" i="3" s="1"/>
  <c r="AT56" i="3" s="1"/>
  <c r="L48" i="3"/>
  <c r="W48" i="3" s="1"/>
  <c r="I67" i="4"/>
  <c r="L129" i="3"/>
  <c r="W129" i="3" s="1"/>
  <c r="AT129" i="3" s="1"/>
  <c r="L123" i="3"/>
  <c r="W123" i="3" s="1"/>
  <c r="L107" i="3"/>
  <c r="W107" i="3" s="1"/>
  <c r="L91" i="3"/>
  <c r="W91" i="3" s="1"/>
  <c r="AT91" i="3" s="1"/>
  <c r="L75" i="3"/>
  <c r="W75" i="3" s="1"/>
  <c r="AT75" i="3" s="1"/>
  <c r="L67" i="3"/>
  <c r="W67" i="3" s="1"/>
  <c r="AT67" i="3" s="1"/>
  <c r="L59" i="3"/>
  <c r="W59" i="3" s="1"/>
  <c r="L51" i="3"/>
  <c r="W51" i="3" s="1"/>
  <c r="AT51" i="3" s="1"/>
  <c r="L118" i="3"/>
  <c r="W118" i="3" s="1"/>
  <c r="AT118" i="3" s="1"/>
  <c r="L102" i="3"/>
  <c r="W102" i="3" s="1"/>
  <c r="L86" i="3"/>
  <c r="W86" i="3" s="1"/>
  <c r="L193" i="3"/>
  <c r="W193" i="3" s="1"/>
  <c r="AT193" i="3" s="1"/>
  <c r="L62" i="3"/>
  <c r="W62" i="3" s="1"/>
  <c r="AT62" i="3" s="1"/>
  <c r="L46" i="3"/>
  <c r="W46" i="3" s="1"/>
  <c r="L37" i="3"/>
  <c r="W37" i="3" s="1"/>
  <c r="L36" i="3"/>
  <c r="W36" i="3" s="1"/>
  <c r="L89" i="3"/>
  <c r="W89" i="3" s="1"/>
  <c r="L73" i="3"/>
  <c r="W73" i="3" s="1"/>
  <c r="L57" i="3"/>
  <c r="W57" i="3" s="1"/>
  <c r="L35" i="3"/>
  <c r="W35" i="3" s="1"/>
  <c r="L21" i="3"/>
  <c r="W21" i="3" s="1"/>
  <c r="AT21" i="3" s="1"/>
  <c r="L11" i="3"/>
  <c r="W11" i="3" s="1"/>
  <c r="D17" i="6"/>
  <c r="AK62" i="7"/>
  <c r="Z543" i="2"/>
  <c r="AB543" i="2" s="1"/>
  <c r="G4" i="4"/>
  <c r="W4" i="4" s="1"/>
  <c r="AI4" i="4" s="1"/>
  <c r="H3" i="4"/>
  <c r="N23" i="6"/>
  <c r="AJ204" i="4"/>
  <c r="AK190" i="4"/>
  <c r="AH174" i="4"/>
  <c r="AK135" i="4"/>
  <c r="AK165" i="4"/>
  <c r="AJ100" i="4"/>
  <c r="AH125" i="4"/>
  <c r="AJ33" i="4"/>
  <c r="AJ25" i="4"/>
  <c r="AJ17" i="4"/>
  <c r="AJ70" i="4"/>
  <c r="AH140" i="4"/>
  <c r="AK18" i="4"/>
  <c r="AR154" i="3"/>
  <c r="AH53" i="4"/>
  <c r="AH18" i="4"/>
  <c r="AH66" i="4"/>
  <c r="AH123" i="4"/>
  <c r="T202" i="3"/>
  <c r="T170" i="3"/>
  <c r="AI21" i="4"/>
  <c r="AJ5" i="4"/>
  <c r="AS201" i="3"/>
  <c r="T181" i="3"/>
  <c r="T149" i="3"/>
  <c r="V129" i="3"/>
  <c r="AT63" i="3"/>
  <c r="AJ186" i="4"/>
  <c r="AH176" i="4"/>
  <c r="AH102" i="4"/>
  <c r="AK50" i="4"/>
  <c r="AH152" i="4"/>
  <c r="AT180" i="3"/>
  <c r="AH27" i="4"/>
  <c r="T178" i="3"/>
  <c r="V164" i="3"/>
  <c r="AT194" i="3"/>
  <c r="AI14" i="4"/>
  <c r="AR106" i="3"/>
  <c r="AK59" i="4"/>
  <c r="AS137" i="3"/>
  <c r="N47" i="6"/>
  <c r="A48" i="6"/>
  <c r="C47" i="6"/>
  <c r="P47" i="6"/>
  <c r="O47" i="6"/>
  <c r="AI198" i="4"/>
  <c r="AJ182" i="4"/>
  <c r="AK175" i="4"/>
  <c r="AJ154" i="4"/>
  <c r="AJ137" i="4"/>
  <c r="AK151" i="4"/>
  <c r="AI161" i="4"/>
  <c r="AI112" i="4"/>
  <c r="AJ91" i="4"/>
  <c r="AJ89" i="4"/>
  <c r="AH100" i="4"/>
  <c r="AI64" i="4"/>
  <c r="AI48" i="4"/>
  <c r="AJ29" i="4"/>
  <c r="AJ21" i="4"/>
  <c r="AJ38" i="4"/>
  <c r="AH73" i="4"/>
  <c r="AH50" i="4"/>
  <c r="AH111" i="4"/>
  <c r="AS192" i="3"/>
  <c r="AK10" i="4"/>
  <c r="T51" i="3"/>
  <c r="AR161" i="3"/>
  <c r="AT55" i="3"/>
  <c r="AJ13" i="4"/>
  <c r="AJ178" i="4"/>
  <c r="AI157" i="4"/>
  <c r="AI141" i="4"/>
  <c r="AI136" i="4"/>
  <c r="AI116" i="4"/>
  <c r="AJ146" i="4"/>
  <c r="AH121" i="4"/>
  <c r="AK11" i="4"/>
  <c r="AH88" i="4"/>
  <c r="T146" i="3"/>
  <c r="U188" i="3"/>
  <c r="AI10" i="4"/>
  <c r="AT84" i="3"/>
  <c r="AK67" i="4"/>
  <c r="N68" i="6"/>
  <c r="A69" i="6"/>
  <c r="C68" i="6"/>
  <c r="P68" i="6"/>
  <c r="O68" i="6"/>
  <c r="AJ189" i="4"/>
  <c r="AK192" i="4"/>
  <c r="AK186" i="4"/>
  <c r="AJ174" i="4"/>
  <c r="AK177" i="4"/>
  <c r="AH189" i="4"/>
  <c r="AH187" i="4"/>
  <c r="AH164" i="4"/>
  <c r="AK143" i="4"/>
  <c r="AK127" i="4"/>
  <c r="AJ106" i="4"/>
  <c r="AJ139" i="4"/>
  <c r="AI140" i="4"/>
  <c r="AK103" i="4"/>
  <c r="AJ99" i="4"/>
  <c r="AH122" i="4"/>
  <c r="AJ72" i="4"/>
  <c r="AK101" i="4"/>
  <c r="AJ95" i="4"/>
  <c r="AK85" i="4"/>
  <c r="AJ54" i="4"/>
  <c r="AH77" i="4"/>
  <c r="AI78" i="4"/>
  <c r="AI94" i="4"/>
  <c r="AI176" i="4"/>
  <c r="AT204" i="3"/>
  <c r="AT164" i="3"/>
  <c r="AJ83" i="4"/>
  <c r="AH103" i="4"/>
  <c r="AH26" i="4"/>
  <c r="AH42" i="4"/>
  <c r="AH58" i="4"/>
  <c r="AH115" i="4"/>
  <c r="T186" i="3"/>
  <c r="T154" i="3"/>
  <c r="U204" i="3"/>
  <c r="AJ80" i="4"/>
  <c r="AJ93" i="4"/>
  <c r="AJ123" i="4"/>
  <c r="AR90" i="3"/>
  <c r="AT60" i="3"/>
  <c r="AR177" i="3"/>
  <c r="T165" i="3"/>
  <c r="AS157" i="3"/>
  <c r="AR145" i="3"/>
  <c r="AT123" i="3"/>
  <c r="AT107" i="3"/>
  <c r="AT99" i="3"/>
  <c r="AT83" i="3"/>
  <c r="AT59" i="3"/>
  <c r="AK167" i="4"/>
  <c r="AK179" i="4"/>
  <c r="AH166" i="4"/>
  <c r="AH141" i="4"/>
  <c r="AI80" i="4"/>
  <c r="AH89" i="4"/>
  <c r="AH117" i="4"/>
  <c r="AH34" i="4"/>
  <c r="AH175" i="4"/>
  <c r="V156" i="3"/>
  <c r="AJ76" i="4"/>
  <c r="AR122" i="3"/>
  <c r="AS173" i="3"/>
  <c r="N54" i="6"/>
  <c r="A55" i="6"/>
  <c r="C54" i="6"/>
  <c r="P54" i="6"/>
  <c r="O54" i="6"/>
  <c r="AH184" i="4"/>
  <c r="AJ131" i="4"/>
  <c r="AK140" i="4"/>
  <c r="AJ46" i="4"/>
  <c r="AH136" i="4"/>
  <c r="AK84" i="4"/>
  <c r="AH138" i="4"/>
  <c r="AI8" i="4"/>
  <c r="AQ192" i="3"/>
  <c r="N61" i="6"/>
  <c r="A62" i="6"/>
  <c r="O61" i="6"/>
  <c r="C61" i="6"/>
  <c r="P61" i="6"/>
  <c r="F9" i="6"/>
  <c r="G8" i="6"/>
  <c r="AH199" i="4"/>
  <c r="AK200" i="4"/>
  <c r="AJ199" i="4"/>
  <c r="AJ184" i="4"/>
  <c r="AI196" i="4"/>
  <c r="AK187" i="4"/>
  <c r="AK155" i="4"/>
  <c r="AJ159" i="4"/>
  <c r="AJ161" i="4"/>
  <c r="AK156" i="4"/>
  <c r="AJ125" i="4"/>
  <c r="AH160" i="4"/>
  <c r="AJ147" i="4"/>
  <c r="AI152" i="4"/>
  <c r="AJ102" i="4"/>
  <c r="AK157" i="4"/>
  <c r="AH112" i="4"/>
  <c r="AH178" i="4"/>
  <c r="AH145" i="4"/>
  <c r="AH129" i="4"/>
  <c r="AK87" i="4"/>
  <c r="AH84" i="4"/>
  <c r="AJ44" i="4"/>
  <c r="AK83" i="4"/>
  <c r="AK58" i="4"/>
  <c r="AK42" i="4"/>
  <c r="AH96" i="4"/>
  <c r="AH90" i="4"/>
  <c r="AI89" i="4"/>
  <c r="AJ79" i="4"/>
  <c r="AJ62" i="4"/>
  <c r="AR170" i="3"/>
  <c r="AT148" i="3"/>
  <c r="T131" i="3"/>
  <c r="AI79" i="4"/>
  <c r="AH69" i="4"/>
  <c r="AH14" i="4"/>
  <c r="AK5" i="4"/>
  <c r="AH155" i="4"/>
  <c r="AH188" i="4"/>
  <c r="AH194" i="4"/>
  <c r="V180" i="3"/>
  <c r="T162" i="3"/>
  <c r="V148" i="3"/>
  <c r="AT143" i="3"/>
  <c r="AH74" i="4"/>
  <c r="AJ37" i="4"/>
  <c r="AI27" i="4"/>
  <c r="AI11" i="4"/>
  <c r="AT182" i="3"/>
  <c r="AT166" i="3"/>
  <c r="W116" i="3"/>
  <c r="T67" i="3"/>
  <c r="AT44" i="3"/>
  <c r="AJ34" i="4"/>
  <c r="AI201" i="4"/>
  <c r="AT192" i="3"/>
  <c r="AR182" i="3"/>
  <c r="AR166" i="3"/>
  <c r="AR150" i="3"/>
  <c r="AT144" i="3"/>
  <c r="AR142" i="3"/>
  <c r="T127" i="3"/>
  <c r="AH29" i="4"/>
  <c r="AH181" i="4"/>
  <c r="T190" i="3"/>
  <c r="T142" i="3"/>
  <c r="AT139" i="3"/>
  <c r="AT131" i="3"/>
  <c r="AH68" i="4"/>
  <c r="AH64" i="4"/>
  <c r="AH60" i="4"/>
  <c r="AH56" i="4"/>
  <c r="AH52" i="4"/>
  <c r="AH48" i="4"/>
  <c r="AH44" i="4"/>
  <c r="AH40" i="4"/>
  <c r="AT198" i="3"/>
  <c r="AR192" i="3"/>
  <c r="T197" i="3"/>
  <c r="AR118" i="3"/>
  <c r="AR102" i="3"/>
  <c r="AR86" i="3"/>
  <c r="T63" i="3"/>
  <c r="T47" i="3"/>
  <c r="AI123" i="4"/>
  <c r="AQ196" i="3"/>
  <c r="T185" i="3"/>
  <c r="AR181" i="3"/>
  <c r="AS177" i="3"/>
  <c r="T169" i="3"/>
  <c r="AR165" i="3"/>
  <c r="AS161" i="3"/>
  <c r="T153" i="3"/>
  <c r="AR149" i="3"/>
  <c r="AS145" i="3"/>
  <c r="AR133" i="3"/>
  <c r="AS124" i="3"/>
  <c r="T122" i="3"/>
  <c r="AS116" i="3"/>
  <c r="T114" i="3"/>
  <c r="AS108" i="3"/>
  <c r="T106" i="3"/>
  <c r="T98" i="3"/>
  <c r="AS92" i="3"/>
  <c r="T90" i="3"/>
  <c r="AS84" i="3"/>
  <c r="T82" i="3"/>
  <c r="AS76" i="3"/>
  <c r="AS205" i="3"/>
  <c r="AQ184" i="3"/>
  <c r="AQ176" i="3"/>
  <c r="AQ168" i="3"/>
  <c r="AQ160" i="3"/>
  <c r="AQ152" i="3"/>
  <c r="AQ144" i="3"/>
  <c r="AT90" i="3"/>
  <c r="AQ204" i="3"/>
  <c r="T134" i="3"/>
  <c r="T121" i="3"/>
  <c r="AR117" i="3"/>
  <c r="AS113" i="3"/>
  <c r="T105" i="3"/>
  <c r="AR101" i="3"/>
  <c r="T141" i="3"/>
  <c r="AQ120" i="3"/>
  <c r="AQ112" i="3"/>
  <c r="AQ104" i="3"/>
  <c r="AH15" i="4"/>
  <c r="AS193" i="3"/>
  <c r="AS126" i="3"/>
  <c r="AR126" i="3"/>
  <c r="AR97" i="3"/>
  <c r="AS93" i="3"/>
  <c r="T85" i="3"/>
  <c r="AR81" i="3"/>
  <c r="AS77" i="3"/>
  <c r="AS42" i="3"/>
  <c r="T36" i="3"/>
  <c r="T39" i="3"/>
  <c r="AT36" i="3"/>
  <c r="AR69" i="3"/>
  <c r="AR61" i="3"/>
  <c r="AR53" i="3"/>
  <c r="AR45" i="3"/>
  <c r="T42" i="3"/>
  <c r="AQ69" i="3"/>
  <c r="AQ53" i="3"/>
  <c r="T33" i="3"/>
  <c r="AT30" i="3"/>
  <c r="AR28" i="3"/>
  <c r="T25" i="3"/>
  <c r="AR20" i="3"/>
  <c r="T17" i="3"/>
  <c r="AT14" i="3"/>
  <c r="AR12" i="3"/>
  <c r="E200" i="3"/>
  <c r="S204" i="2"/>
  <c r="E184" i="3"/>
  <c r="S188" i="2"/>
  <c r="E168" i="3"/>
  <c r="S172" i="2"/>
  <c r="E152" i="3"/>
  <c r="S156" i="2"/>
  <c r="E136" i="3"/>
  <c r="S140" i="2"/>
  <c r="E120" i="3"/>
  <c r="S124" i="2"/>
  <c r="E104" i="3"/>
  <c r="S108" i="2"/>
  <c r="E88" i="3"/>
  <c r="S92" i="2"/>
  <c r="E72" i="3"/>
  <c r="S76" i="2"/>
  <c r="E56" i="3"/>
  <c r="S60" i="2"/>
  <c r="E40" i="3"/>
  <c r="S44" i="2"/>
  <c r="S28" i="2"/>
  <c r="E24" i="3"/>
  <c r="A8" i="4"/>
  <c r="A9" i="3"/>
  <c r="A14" i="2"/>
  <c r="AS58" i="3"/>
  <c r="AS26" i="3"/>
  <c r="AS22" i="3"/>
  <c r="AT9" i="3"/>
  <c r="AS47" i="3"/>
  <c r="AS63" i="3"/>
  <c r="AS40" i="3"/>
  <c r="AS86" i="3"/>
  <c r="AS102" i="3"/>
  <c r="AS118" i="3"/>
  <c r="AS95" i="3"/>
  <c r="AS111" i="3"/>
  <c r="AS127" i="3"/>
  <c r="AS190" i="3"/>
  <c r="AS154" i="3"/>
  <c r="AS186" i="3"/>
  <c r="AS147" i="3"/>
  <c r="AS163" i="3"/>
  <c r="AS179" i="3"/>
  <c r="AS195" i="3"/>
  <c r="AR38" i="3"/>
  <c r="AT32" i="3"/>
  <c r="AS25" i="3"/>
  <c r="T19" i="3"/>
  <c r="AR18" i="3"/>
  <c r="AT16" i="3"/>
  <c r="AS9" i="3"/>
  <c r="AR40" i="3"/>
  <c r="U44" i="3"/>
  <c r="U60" i="3"/>
  <c r="U79" i="3"/>
  <c r="U95" i="3"/>
  <c r="AR55" i="3"/>
  <c r="AR71" i="3"/>
  <c r="U107" i="3"/>
  <c r="U123" i="3"/>
  <c r="AR76" i="3"/>
  <c r="AR92" i="3"/>
  <c r="AR108" i="3"/>
  <c r="AR124" i="3"/>
  <c r="U159" i="3"/>
  <c r="U175" i="3"/>
  <c r="U203" i="3"/>
  <c r="U132" i="3"/>
  <c r="AR144" i="3"/>
  <c r="AR160" i="3"/>
  <c r="AR176" i="3"/>
  <c r="AR190" i="3"/>
  <c r="E202" i="3"/>
  <c r="S206" i="2"/>
  <c r="E186" i="3"/>
  <c r="S190" i="2"/>
  <c r="E170" i="3"/>
  <c r="S174" i="2"/>
  <c r="E154" i="3"/>
  <c r="S158" i="2"/>
  <c r="E138" i="3"/>
  <c r="S142" i="2"/>
  <c r="E122" i="3"/>
  <c r="S126" i="2"/>
  <c r="E106" i="3"/>
  <c r="S110" i="2"/>
  <c r="E90" i="3"/>
  <c r="S94" i="2"/>
  <c r="E74" i="3"/>
  <c r="S78" i="2"/>
  <c r="E58" i="3"/>
  <c r="S62" i="2"/>
  <c r="E42" i="3"/>
  <c r="S46" i="2"/>
  <c r="S30" i="2"/>
  <c r="E26" i="3"/>
  <c r="S14" i="2"/>
  <c r="E10" i="3"/>
  <c r="AS62" i="3"/>
  <c r="AS32" i="3"/>
  <c r="AR25" i="3"/>
  <c r="L23" i="3"/>
  <c r="W23" i="3" s="1"/>
  <c r="AQ20" i="3"/>
  <c r="AS16" i="3"/>
  <c r="L7" i="3"/>
  <c r="W7" i="3" s="1"/>
  <c r="E41" i="3"/>
  <c r="S45" i="2"/>
  <c r="E73" i="3"/>
  <c r="S77" i="2"/>
  <c r="E109" i="3"/>
  <c r="S113" i="2"/>
  <c r="E137" i="3"/>
  <c r="S141" i="2"/>
  <c r="E169" i="3"/>
  <c r="S173" i="2"/>
  <c r="E204" i="3"/>
  <c r="S208" i="2"/>
  <c r="E53" i="3"/>
  <c r="S57" i="2"/>
  <c r="E85" i="3"/>
  <c r="S89" i="2"/>
  <c r="E117" i="3"/>
  <c r="S121" i="2"/>
  <c r="E149" i="3"/>
  <c r="S153" i="2"/>
  <c r="E177" i="3"/>
  <c r="S181" i="2"/>
  <c r="E13" i="3"/>
  <c r="S17" i="2"/>
  <c r="E27" i="3"/>
  <c r="S31" i="2"/>
  <c r="E59" i="3"/>
  <c r="S63" i="2"/>
  <c r="E91" i="3"/>
  <c r="S95" i="2"/>
  <c r="E123" i="3"/>
  <c r="S127" i="2"/>
  <c r="E155" i="3"/>
  <c r="S159" i="2"/>
  <c r="E9" i="3"/>
  <c r="S13" i="2"/>
  <c r="E23" i="3"/>
  <c r="S27" i="2"/>
  <c r="E55" i="3"/>
  <c r="S59" i="2"/>
  <c r="E87" i="3"/>
  <c r="S91" i="2"/>
  <c r="E119" i="3"/>
  <c r="S123" i="2"/>
  <c r="E151" i="3"/>
  <c r="S155" i="2"/>
  <c r="E183" i="3"/>
  <c r="S187" i="2"/>
  <c r="AR205" i="3"/>
  <c r="AS189" i="3"/>
  <c r="AQ129" i="3"/>
  <c r="AK35" i="4"/>
  <c r="T117" i="3"/>
  <c r="AR113" i="3"/>
  <c r="AS109" i="3"/>
  <c r="T101" i="3"/>
  <c r="AR193" i="3"/>
  <c r="T126" i="3"/>
  <c r="AT138" i="3"/>
  <c r="T97" i="3"/>
  <c r="AR93" i="3"/>
  <c r="AS89" i="3"/>
  <c r="T81" i="3"/>
  <c r="AR77" i="3"/>
  <c r="AR39" i="3"/>
  <c r="AQ96" i="3"/>
  <c r="AQ88" i="3"/>
  <c r="AQ80" i="3"/>
  <c r="AR42" i="3"/>
  <c r="AT73" i="3"/>
  <c r="AS73" i="3"/>
  <c r="AS65" i="3"/>
  <c r="AT57" i="3"/>
  <c r="AT49" i="3"/>
  <c r="AS49" i="3"/>
  <c r="AQ73" i="3"/>
  <c r="AQ57" i="3"/>
  <c r="AS34" i="3"/>
  <c r="AS27" i="3"/>
  <c r="AS19" i="3"/>
  <c r="AS11" i="3"/>
  <c r="E196" i="3"/>
  <c r="S200" i="2"/>
  <c r="E180" i="3"/>
  <c r="S184" i="2"/>
  <c r="E164" i="3"/>
  <c r="S168" i="2"/>
  <c r="E148" i="3"/>
  <c r="S152" i="2"/>
  <c r="E132" i="3"/>
  <c r="S136" i="2"/>
  <c r="E116" i="3"/>
  <c r="S120" i="2"/>
  <c r="E100" i="3"/>
  <c r="S104" i="2"/>
  <c r="E84" i="3"/>
  <c r="S88" i="2"/>
  <c r="E68" i="3"/>
  <c r="S72" i="2"/>
  <c r="E52" i="3"/>
  <c r="S56" i="2"/>
  <c r="E36" i="3"/>
  <c r="S40" i="2"/>
  <c r="E20" i="3"/>
  <c r="S24" i="2"/>
  <c r="S12" i="2"/>
  <c r="E8" i="3"/>
  <c r="AS50" i="3"/>
  <c r="AS33" i="3"/>
  <c r="AT13" i="3"/>
  <c r="AS51" i="3"/>
  <c r="AS75" i="3"/>
  <c r="AS90" i="3"/>
  <c r="AS106" i="3"/>
  <c r="AS83" i="3"/>
  <c r="AS99" i="3"/>
  <c r="AS115" i="3"/>
  <c r="AS44" i="3"/>
  <c r="AS158" i="3"/>
  <c r="AS174" i="3"/>
  <c r="AS151" i="3"/>
  <c r="AS167" i="3"/>
  <c r="AS183" i="3"/>
  <c r="T38" i="3"/>
  <c r="AR36" i="3"/>
  <c r="AS29" i="3"/>
  <c r="T23" i="3"/>
  <c r="AR22" i="3"/>
  <c r="AT20" i="3"/>
  <c r="AS13" i="3"/>
  <c r="U75" i="3"/>
  <c r="U48" i="3"/>
  <c r="U64" i="3"/>
  <c r="U83" i="3"/>
  <c r="U99" i="3"/>
  <c r="AR59" i="3"/>
  <c r="AR139" i="3"/>
  <c r="U111" i="3"/>
  <c r="AR127" i="3"/>
  <c r="AR80" i="3"/>
  <c r="AR96" i="3"/>
  <c r="AR112" i="3"/>
  <c r="U147" i="3"/>
  <c r="U163" i="3"/>
  <c r="U179" i="3"/>
  <c r="AR143" i="3"/>
  <c r="U136" i="3"/>
  <c r="AR148" i="3"/>
  <c r="AR164" i="3"/>
  <c r="AR180" i="3"/>
  <c r="AR194" i="3"/>
  <c r="E198" i="3"/>
  <c r="S202" i="2"/>
  <c r="E182" i="3"/>
  <c r="S186" i="2"/>
  <c r="E166" i="3"/>
  <c r="S170" i="2"/>
  <c r="E150" i="3"/>
  <c r="S154" i="2"/>
  <c r="E134" i="3"/>
  <c r="S138" i="2"/>
  <c r="E118" i="3"/>
  <c r="S122" i="2"/>
  <c r="E102" i="3"/>
  <c r="S106" i="2"/>
  <c r="E86" i="3"/>
  <c r="S90" i="2"/>
  <c r="E70" i="3"/>
  <c r="S74" i="2"/>
  <c r="E54" i="3"/>
  <c r="S58" i="2"/>
  <c r="E38" i="3"/>
  <c r="S42" i="2"/>
  <c r="S26" i="2"/>
  <c r="E22" i="3"/>
  <c r="S10" i="2"/>
  <c r="E6" i="3"/>
  <c r="AS54" i="3"/>
  <c r="AQ37" i="3"/>
  <c r="AR29" i="3"/>
  <c r="AQ24" i="3"/>
  <c r="AS20" i="3"/>
  <c r="AR13" i="3"/>
  <c r="AT11" i="3"/>
  <c r="AQ5" i="3"/>
  <c r="C7" i="5" s="1"/>
  <c r="T5" i="3"/>
  <c r="AE5" i="3"/>
  <c r="V4" i="3"/>
  <c r="K5" i="3"/>
  <c r="AG4" i="3"/>
  <c r="L4" i="3"/>
  <c r="AS4" i="3"/>
  <c r="E6" i="5" s="1"/>
  <c r="E49" i="3"/>
  <c r="S53" i="2"/>
  <c r="E81" i="3"/>
  <c r="S85" i="2"/>
  <c r="E113" i="3"/>
  <c r="S117" i="2"/>
  <c r="E145" i="3"/>
  <c r="S149" i="2"/>
  <c r="E181" i="3"/>
  <c r="S185" i="2"/>
  <c r="E25" i="3"/>
  <c r="S29" i="2"/>
  <c r="E61" i="3"/>
  <c r="S65" i="2"/>
  <c r="E93" i="3"/>
  <c r="S97" i="2"/>
  <c r="E121" i="3"/>
  <c r="S125" i="2"/>
  <c r="E157" i="3"/>
  <c r="S161" i="2"/>
  <c r="E185" i="3"/>
  <c r="S189" i="2"/>
  <c r="E29" i="3"/>
  <c r="S33" i="2"/>
  <c r="E35" i="3"/>
  <c r="S39" i="2"/>
  <c r="E67" i="3"/>
  <c r="S71" i="2"/>
  <c r="E99" i="3"/>
  <c r="S103" i="2"/>
  <c r="E131" i="3"/>
  <c r="S135" i="2"/>
  <c r="E163" i="3"/>
  <c r="S167" i="2"/>
  <c r="E21" i="3"/>
  <c r="S25" i="2"/>
  <c r="E31" i="3"/>
  <c r="S35" i="2"/>
  <c r="E63" i="3"/>
  <c r="S67" i="2"/>
  <c r="E95" i="3"/>
  <c r="S99" i="2"/>
  <c r="E127" i="3"/>
  <c r="S131" i="2"/>
  <c r="E159" i="3"/>
  <c r="S163" i="2"/>
  <c r="E187" i="3"/>
  <c r="S191" i="2"/>
  <c r="AH200" i="4"/>
  <c r="AK173" i="4"/>
  <c r="AH170" i="4"/>
  <c r="AJ90" i="4"/>
  <c r="AI171" i="4"/>
  <c r="AK73" i="4"/>
  <c r="AI148" i="4"/>
  <c r="AI132" i="4"/>
  <c r="AJ108" i="4"/>
  <c r="AK96" i="4"/>
  <c r="AH24" i="4"/>
  <c r="AI19" i="4"/>
  <c r="AT200" i="3"/>
  <c r="AT184" i="3"/>
  <c r="AR174" i="3"/>
  <c r="AR158" i="3"/>
  <c r="AT152" i="3"/>
  <c r="T143" i="3"/>
  <c r="T135" i="3"/>
  <c r="AH81" i="4"/>
  <c r="AI23" i="4"/>
  <c r="AK12" i="4"/>
  <c r="T198" i="3"/>
  <c r="AT191" i="3"/>
  <c r="AS188" i="3"/>
  <c r="AT179" i="3"/>
  <c r="AT163" i="3"/>
  <c r="AT155" i="3"/>
  <c r="AS132" i="3"/>
  <c r="AS128" i="3"/>
  <c r="AJ84" i="4"/>
  <c r="AI37" i="4"/>
  <c r="AH33" i="4"/>
  <c r="AJ27" i="4"/>
  <c r="AR200" i="3"/>
  <c r="AT190" i="3"/>
  <c r="AS197" i="3"/>
  <c r="AR110" i="3"/>
  <c r="AR94" i="3"/>
  <c r="AR78" i="3"/>
  <c r="T71" i="3"/>
  <c r="T55" i="3"/>
  <c r="AT48" i="3"/>
  <c r="AR201" i="3"/>
  <c r="AS185" i="3"/>
  <c r="T177" i="3"/>
  <c r="AR173" i="3"/>
  <c r="T161" i="3"/>
  <c r="AR157" i="3"/>
  <c r="AS153" i="3"/>
  <c r="T145" i="3"/>
  <c r="AR137" i="3"/>
  <c r="AR129" i="3"/>
  <c r="AS120" i="3"/>
  <c r="T118" i="3"/>
  <c r="AS112" i="3"/>
  <c r="T110" i="3"/>
  <c r="T102" i="3"/>
  <c r="T94" i="3"/>
  <c r="AS88" i="3"/>
  <c r="T86" i="3"/>
  <c r="AS80" i="3"/>
  <c r="T78" i="3"/>
  <c r="N31" i="6"/>
  <c r="T205" i="3"/>
  <c r="AR189" i="3"/>
  <c r="AQ180" i="3"/>
  <c r="AQ172" i="3"/>
  <c r="AQ164" i="3"/>
  <c r="AQ156" i="3"/>
  <c r="AQ148" i="3"/>
  <c r="AQ133" i="3"/>
  <c r="AT102" i="3"/>
  <c r="AT94" i="3"/>
  <c r="AT86" i="3"/>
  <c r="AT78" i="3"/>
  <c r="AR138" i="3"/>
  <c r="AR125" i="3"/>
  <c r="AS121" i="3"/>
  <c r="T113" i="3"/>
  <c r="AR109" i="3"/>
  <c r="AQ188" i="3"/>
  <c r="AT141" i="3"/>
  <c r="AS141" i="3"/>
  <c r="AS130" i="3"/>
  <c r="AR130" i="3"/>
  <c r="AQ124" i="3"/>
  <c r="AQ116" i="3"/>
  <c r="AQ108" i="3"/>
  <c r="T193" i="3"/>
  <c r="T93" i="3"/>
  <c r="AR89" i="3"/>
  <c r="T77" i="3"/>
  <c r="AT74" i="3"/>
  <c r="AR74" i="3"/>
  <c r="AR70" i="3"/>
  <c r="AR66" i="3"/>
  <c r="AR62" i="3"/>
  <c r="AT58" i="3"/>
  <c r="AR58" i="3"/>
  <c r="AT54" i="3"/>
  <c r="AR54" i="3"/>
  <c r="AR50" i="3"/>
  <c r="AT46" i="3"/>
  <c r="AR46" i="3"/>
  <c r="AT37" i="3"/>
  <c r="AR35" i="3"/>
  <c r="AS43" i="3"/>
  <c r="AS37" i="3"/>
  <c r="AT97" i="3"/>
  <c r="AT89" i="3"/>
  <c r="AR73" i="3"/>
  <c r="AR65" i="3"/>
  <c r="AR57" i="3"/>
  <c r="AR49" i="3"/>
  <c r="AR43" i="3"/>
  <c r="AT35" i="3"/>
  <c r="AQ61" i="3"/>
  <c r="AQ45" i="3"/>
  <c r="AS35" i="3"/>
  <c r="AR34" i="3"/>
  <c r="AR32" i="3"/>
  <c r="T29" i="3"/>
  <c r="AT26" i="3"/>
  <c r="AR24" i="3"/>
  <c r="T21" i="3"/>
  <c r="AT18" i="3"/>
  <c r="AR16" i="3"/>
  <c r="T13" i="3"/>
  <c r="E192" i="3"/>
  <c r="S196" i="2"/>
  <c r="E176" i="3"/>
  <c r="S180" i="2"/>
  <c r="E160" i="3"/>
  <c r="S164" i="2"/>
  <c r="E144" i="3"/>
  <c r="S148" i="2"/>
  <c r="E128" i="3"/>
  <c r="S132" i="2"/>
  <c r="E112" i="3"/>
  <c r="S116" i="2"/>
  <c r="E96" i="3"/>
  <c r="S100" i="2"/>
  <c r="E80" i="3"/>
  <c r="S84" i="2"/>
  <c r="E64" i="3"/>
  <c r="S68" i="2"/>
  <c r="E48" i="3"/>
  <c r="S52" i="2"/>
  <c r="S36" i="2"/>
  <c r="E32" i="3"/>
  <c r="S20" i="2"/>
  <c r="E16" i="3"/>
  <c r="E203" i="3"/>
  <c r="S207" i="2"/>
  <c r="AS74" i="3"/>
  <c r="AR33" i="3"/>
  <c r="AT17" i="3"/>
  <c r="AS10" i="3"/>
  <c r="AS55" i="3"/>
  <c r="AS71" i="3"/>
  <c r="AS78" i="3"/>
  <c r="AS94" i="3"/>
  <c r="AS110" i="3"/>
  <c r="AS194" i="3"/>
  <c r="AS87" i="3"/>
  <c r="AS103" i="3"/>
  <c r="AS119" i="3"/>
  <c r="AS135" i="3"/>
  <c r="AS146" i="3"/>
  <c r="AS162" i="3"/>
  <c r="AS178" i="3"/>
  <c r="AS198" i="3"/>
  <c r="AS155" i="3"/>
  <c r="AS171" i="3"/>
  <c r="AS187" i="3"/>
  <c r="AS203" i="3"/>
  <c r="T27" i="3"/>
  <c r="AR26" i="3"/>
  <c r="AT24" i="3"/>
  <c r="AS17" i="3"/>
  <c r="T11" i="3"/>
  <c r="AR37" i="3"/>
  <c r="U52" i="3"/>
  <c r="U68" i="3"/>
  <c r="U87" i="3"/>
  <c r="AR47" i="3"/>
  <c r="AR63" i="3"/>
  <c r="U191" i="3"/>
  <c r="U115" i="3"/>
  <c r="AR131" i="3"/>
  <c r="AR84" i="3"/>
  <c r="AR100" i="3"/>
  <c r="AR116" i="3"/>
  <c r="U151" i="3"/>
  <c r="U167" i="3"/>
  <c r="U183" i="3"/>
  <c r="U199" i="3"/>
  <c r="U140" i="3"/>
  <c r="AR152" i="3"/>
  <c r="AR168" i="3"/>
  <c r="AR184" i="3"/>
  <c r="AR198" i="3"/>
  <c r="E194" i="3"/>
  <c r="S198" i="2"/>
  <c r="E178" i="3"/>
  <c r="S182" i="2"/>
  <c r="E162" i="3"/>
  <c r="S166" i="2"/>
  <c r="E146" i="3"/>
  <c r="S150" i="2"/>
  <c r="E130" i="3"/>
  <c r="S134" i="2"/>
  <c r="E114" i="3"/>
  <c r="S118" i="2"/>
  <c r="E98" i="3"/>
  <c r="S102" i="2"/>
  <c r="E82" i="3"/>
  <c r="S86" i="2"/>
  <c r="E66" i="3"/>
  <c r="S70" i="2"/>
  <c r="E50" i="3"/>
  <c r="S54" i="2"/>
  <c r="E34" i="3"/>
  <c r="S38" i="2"/>
  <c r="E18" i="3"/>
  <c r="S22" i="2"/>
  <c r="AS46" i="3"/>
  <c r="L33" i="3"/>
  <c r="W33" i="3" s="1"/>
  <c r="L31" i="3"/>
  <c r="W31" i="3" s="1"/>
  <c r="AQ28" i="3"/>
  <c r="AS24" i="3"/>
  <c r="AR17" i="3"/>
  <c r="L15" i="3"/>
  <c r="W15" i="3" s="1"/>
  <c r="AQ12" i="3"/>
  <c r="AS8" i="3"/>
  <c r="E17" i="3"/>
  <c r="S21" i="2"/>
  <c r="E57" i="3"/>
  <c r="S61" i="2"/>
  <c r="E89" i="3"/>
  <c r="S93" i="2"/>
  <c r="E125" i="3"/>
  <c r="S129" i="2"/>
  <c r="E153" i="3"/>
  <c r="S157" i="2"/>
  <c r="E189" i="3"/>
  <c r="S193" i="2"/>
  <c r="E37" i="3"/>
  <c r="S41" i="2"/>
  <c r="E69" i="3"/>
  <c r="S73" i="2"/>
  <c r="E101" i="3"/>
  <c r="S105" i="2"/>
  <c r="E129" i="3"/>
  <c r="S133" i="2"/>
  <c r="E165" i="3"/>
  <c r="S169" i="2"/>
  <c r="E193" i="3"/>
  <c r="S197" i="2"/>
  <c r="E11" i="3"/>
  <c r="S15" i="2"/>
  <c r="E43" i="3"/>
  <c r="S47" i="2"/>
  <c r="E75" i="3"/>
  <c r="S79" i="2"/>
  <c r="E107" i="3"/>
  <c r="S111" i="2"/>
  <c r="E139" i="3"/>
  <c r="S143" i="2"/>
  <c r="E171" i="3"/>
  <c r="S175" i="2"/>
  <c r="E7" i="3"/>
  <c r="S11" i="2"/>
  <c r="E39" i="3"/>
  <c r="S43" i="2"/>
  <c r="E71" i="3"/>
  <c r="S75" i="2"/>
  <c r="E103" i="3"/>
  <c r="S107" i="2"/>
  <c r="E135" i="3"/>
  <c r="S139" i="2"/>
  <c r="E167" i="3"/>
  <c r="S171" i="2"/>
  <c r="E191" i="3"/>
  <c r="S195" i="2"/>
  <c r="AI185" i="4"/>
  <c r="AJ166" i="4"/>
  <c r="AH154" i="4"/>
  <c r="AH137" i="4"/>
  <c r="A44" i="6"/>
  <c r="P43" i="6"/>
  <c r="O43" i="6"/>
  <c r="N43" i="6"/>
  <c r="C43" i="6"/>
  <c r="AH197" i="4"/>
  <c r="AH191" i="4"/>
  <c r="AH185" i="4"/>
  <c r="AH177" i="4"/>
  <c r="AH173" i="4"/>
  <c r="AJ170" i="4"/>
  <c r="AK168" i="4"/>
  <c r="AH183" i="4"/>
  <c r="AH195" i="4"/>
  <c r="AH158" i="4"/>
  <c r="AH161" i="4"/>
  <c r="AH116" i="4"/>
  <c r="AK109" i="4"/>
  <c r="AH150" i="4"/>
  <c r="AH142" i="4"/>
  <c r="AH134" i="4"/>
  <c r="AH126" i="4"/>
  <c r="AJ114" i="4"/>
  <c r="AJ110" i="4"/>
  <c r="AH107" i="4"/>
  <c r="AH149" i="4"/>
  <c r="AH133" i="4"/>
  <c r="AH109" i="4"/>
  <c r="AH97" i="4"/>
  <c r="AI90" i="4"/>
  <c r="AH78" i="4"/>
  <c r="AI92" i="4"/>
  <c r="AH99" i="4"/>
  <c r="AH93" i="4"/>
  <c r="AH65" i="4"/>
  <c r="AH57" i="4"/>
  <c r="AH49" i="4"/>
  <c r="AH41" i="4"/>
  <c r="AI82" i="4"/>
  <c r="AR178" i="3"/>
  <c r="AT172" i="3"/>
  <c r="AR162" i="3"/>
  <c r="AR146" i="3"/>
  <c r="T139" i="3"/>
  <c r="AT132" i="3"/>
  <c r="AI7" i="4"/>
  <c r="AH163" i="4"/>
  <c r="AH179" i="4"/>
  <c r="AH192" i="4"/>
  <c r="AH201" i="4"/>
  <c r="AT203" i="3"/>
  <c r="AS200" i="3"/>
  <c r="T194" i="3"/>
  <c r="AS184" i="3"/>
  <c r="T182" i="3"/>
  <c r="AS176" i="3"/>
  <c r="T174" i="3"/>
  <c r="AS168" i="3"/>
  <c r="T166" i="3"/>
  <c r="AS160" i="3"/>
  <c r="T158" i="3"/>
  <c r="AS152" i="3"/>
  <c r="T150" i="3"/>
  <c r="AS144" i="3"/>
  <c r="AH76" i="4"/>
  <c r="AH17" i="4"/>
  <c r="AT202" i="3"/>
  <c r="AR196" i="3"/>
  <c r="AT186" i="3"/>
  <c r="AT162" i="3"/>
  <c r="AT146" i="3"/>
  <c r="I197" i="4"/>
  <c r="I193" i="4"/>
  <c r="I189" i="4"/>
  <c r="I196" i="4"/>
  <c r="I195" i="4"/>
  <c r="I182" i="4"/>
  <c r="I170" i="4"/>
  <c r="I184" i="4"/>
  <c r="I188" i="4"/>
  <c r="I178" i="4"/>
  <c r="I180" i="4"/>
  <c r="I174" i="4"/>
  <c r="I166" i="4"/>
  <c r="I162" i="4"/>
  <c r="I154" i="4"/>
  <c r="I150" i="4"/>
  <c r="I146" i="4"/>
  <c r="I142" i="4"/>
  <c r="I138" i="4"/>
  <c r="I134" i="4"/>
  <c r="I130" i="4"/>
  <c r="I126" i="4"/>
  <c r="I122" i="4"/>
  <c r="I118" i="4"/>
  <c r="I201" i="4"/>
  <c r="I158" i="4"/>
  <c r="I125" i="4"/>
  <c r="I114" i="4"/>
  <c r="I116" i="4"/>
  <c r="I110" i="4"/>
  <c r="I153" i="4"/>
  <c r="I149" i="4"/>
  <c r="I145" i="4"/>
  <c r="I141" i="4"/>
  <c r="I137" i="4"/>
  <c r="I133" i="4"/>
  <c r="I129" i="4"/>
  <c r="I120" i="4"/>
  <c r="I117" i="4"/>
  <c r="I106" i="4"/>
  <c r="I102" i="4"/>
  <c r="I82" i="4"/>
  <c r="I69" i="4"/>
  <c r="I65" i="4"/>
  <c r="I61" i="4"/>
  <c r="I57" i="4"/>
  <c r="I53" i="4"/>
  <c r="I49" i="4"/>
  <c r="I45" i="4"/>
  <c r="I41" i="4"/>
  <c r="I37" i="4"/>
  <c r="I33" i="4"/>
  <c r="I29" i="4"/>
  <c r="I25" i="4"/>
  <c r="I21" i="4"/>
  <c r="I17" i="4"/>
  <c r="I161" i="4"/>
  <c r="I121" i="4"/>
  <c r="I90" i="4"/>
  <c r="I78" i="4"/>
  <c r="I124" i="4"/>
  <c r="I94" i="4"/>
  <c r="I74" i="4"/>
  <c r="I89" i="4"/>
  <c r="I76" i="4"/>
  <c r="I28" i="4"/>
  <c r="I8" i="4"/>
  <c r="I98" i="4"/>
  <c r="I68" i="4"/>
  <c r="I64" i="4"/>
  <c r="I60" i="4"/>
  <c r="I56" i="4"/>
  <c r="I52" i="4"/>
  <c r="I48" i="4"/>
  <c r="I44" i="4"/>
  <c r="I40" i="4"/>
  <c r="I32" i="4"/>
  <c r="I16" i="4"/>
  <c r="J2" i="4"/>
  <c r="I113" i="4"/>
  <c r="I86" i="4"/>
  <c r="I36" i="4"/>
  <c r="I23" i="4"/>
  <c r="I20" i="4"/>
  <c r="I13" i="4"/>
  <c r="Y2" i="4"/>
  <c r="AK2" i="4" s="1"/>
  <c r="I81" i="4"/>
  <c r="I24" i="4"/>
  <c r="I7" i="4"/>
  <c r="I27" i="4"/>
  <c r="AR197" i="3"/>
  <c r="AT189" i="3"/>
  <c r="AT124" i="3"/>
  <c r="AR114" i="3"/>
  <c r="AR98" i="3"/>
  <c r="AT92" i="3"/>
  <c r="AR82" i="3"/>
  <c r="AT76" i="3"/>
  <c r="AT68" i="3"/>
  <c r="T59" i="3"/>
  <c r="AT52" i="3"/>
  <c r="I30" i="4"/>
  <c r="I19" i="4"/>
  <c r="T201" i="3"/>
  <c r="AR185" i="3"/>
  <c r="AS181" i="3"/>
  <c r="T173" i="3"/>
  <c r="AR169" i="3"/>
  <c r="AS165" i="3"/>
  <c r="T157" i="3"/>
  <c r="AR153" i="3"/>
  <c r="AS149" i="3"/>
  <c r="AS133" i="3"/>
  <c r="AT119" i="3"/>
  <c r="AT103" i="3"/>
  <c r="AT87" i="3"/>
  <c r="AS68" i="3"/>
  <c r="AS64" i="3"/>
  <c r="AS56" i="3"/>
  <c r="AS52" i="3"/>
  <c r="AS48" i="3"/>
  <c r="AH13" i="4"/>
  <c r="N15" i="6"/>
  <c r="AQ200" i="3"/>
  <c r="T189" i="3"/>
  <c r="AQ137" i="3"/>
  <c r="I71" i="4"/>
  <c r="I39" i="4"/>
  <c r="T138" i="3"/>
  <c r="I31" i="4"/>
  <c r="AS134" i="3"/>
  <c r="AR134" i="3"/>
  <c r="T125" i="3"/>
  <c r="AR121" i="3"/>
  <c r="AS117" i="3"/>
  <c r="T109" i="3"/>
  <c r="AR105" i="3"/>
  <c r="AS101" i="3"/>
  <c r="AR141" i="3"/>
  <c r="T130" i="3"/>
  <c r="AQ100" i="3"/>
  <c r="AS97" i="3"/>
  <c r="T89" i="3"/>
  <c r="AR85" i="3"/>
  <c r="AS81" i="3"/>
  <c r="T74" i="3"/>
  <c r="T70" i="3"/>
  <c r="T66" i="3"/>
  <c r="T62" i="3"/>
  <c r="T58" i="3"/>
  <c r="T54" i="3"/>
  <c r="T50" i="3"/>
  <c r="T46" i="3"/>
  <c r="AT43" i="3"/>
  <c r="T40" i="3"/>
  <c r="AQ92" i="3"/>
  <c r="AQ84" i="3"/>
  <c r="AQ76" i="3"/>
  <c r="AS41" i="3"/>
  <c r="T35" i="3"/>
  <c r="AT69" i="3"/>
  <c r="AS69" i="3"/>
  <c r="AT53" i="3"/>
  <c r="AS53" i="3"/>
  <c r="AS45" i="3"/>
  <c r="T43" i="3"/>
  <c r="AQ65" i="3"/>
  <c r="AQ49" i="3"/>
  <c r="T34" i="3"/>
  <c r="AS31" i="3"/>
  <c r="AS23" i="3"/>
  <c r="AS15" i="3"/>
  <c r="AS7" i="3"/>
  <c r="L197" i="3"/>
  <c r="W197" i="3" s="1"/>
  <c r="L181" i="3"/>
  <c r="W181" i="3" s="1"/>
  <c r="L165" i="3"/>
  <c r="W165" i="3" s="1"/>
  <c r="L149" i="3"/>
  <c r="W149" i="3" s="1"/>
  <c r="L134" i="3"/>
  <c r="W134" i="3" s="1"/>
  <c r="L177" i="3"/>
  <c r="W177" i="3" s="1"/>
  <c r="L161" i="3"/>
  <c r="W161" i="3" s="1"/>
  <c r="L145" i="3"/>
  <c r="W145" i="3" s="1"/>
  <c r="L201" i="3"/>
  <c r="W201" i="3" s="1"/>
  <c r="L173" i="3"/>
  <c r="W173" i="3" s="1"/>
  <c r="L157" i="3"/>
  <c r="W157" i="3" s="1"/>
  <c r="L126" i="3"/>
  <c r="W126" i="3" s="1"/>
  <c r="L185" i="3"/>
  <c r="W185" i="3" s="1"/>
  <c r="L169" i="3"/>
  <c r="W169" i="3" s="1"/>
  <c r="L153" i="3"/>
  <c r="W153" i="3" s="1"/>
  <c r="L121" i="3"/>
  <c r="W121" i="3" s="1"/>
  <c r="L117" i="3"/>
  <c r="W117" i="3" s="1"/>
  <c r="L113" i="3"/>
  <c r="W113" i="3" s="1"/>
  <c r="L109" i="3"/>
  <c r="W109" i="3" s="1"/>
  <c r="L105" i="3"/>
  <c r="W105" i="3" s="1"/>
  <c r="L101" i="3"/>
  <c r="W101" i="3" s="1"/>
  <c r="L38" i="3"/>
  <c r="W38" i="3" s="1"/>
  <c r="AT3" i="3"/>
  <c r="W3" i="3"/>
  <c r="AH3" i="3"/>
  <c r="M3" i="3"/>
  <c r="E188" i="3"/>
  <c r="S192" i="2"/>
  <c r="E172" i="3"/>
  <c r="S176" i="2"/>
  <c r="E156" i="3"/>
  <c r="S160" i="2"/>
  <c r="E140" i="3"/>
  <c r="S144" i="2"/>
  <c r="E124" i="3"/>
  <c r="S128" i="2"/>
  <c r="E108" i="3"/>
  <c r="S112" i="2"/>
  <c r="E92" i="3"/>
  <c r="S96" i="2"/>
  <c r="E76" i="3"/>
  <c r="S80" i="2"/>
  <c r="E60" i="3"/>
  <c r="S64" i="2"/>
  <c r="E44" i="3"/>
  <c r="S48" i="2"/>
  <c r="E28" i="3"/>
  <c r="S32" i="2"/>
  <c r="E12" i="3"/>
  <c r="S16" i="2"/>
  <c r="E199" i="3"/>
  <c r="S203" i="2"/>
  <c r="AS66" i="3"/>
  <c r="AR31" i="3"/>
  <c r="AR27" i="3"/>
  <c r="AR23" i="3"/>
  <c r="AR19" i="3"/>
  <c r="AS14" i="3"/>
  <c r="AS39" i="3"/>
  <c r="AS59" i="3"/>
  <c r="AS36" i="3"/>
  <c r="AS82" i="3"/>
  <c r="AS98" i="3"/>
  <c r="AS114" i="3"/>
  <c r="AS142" i="3"/>
  <c r="AS91" i="3"/>
  <c r="AS107" i="3"/>
  <c r="AS123" i="3"/>
  <c r="AS139" i="3"/>
  <c r="AS150" i="3"/>
  <c r="AS166" i="3"/>
  <c r="AS182" i="3"/>
  <c r="AS143" i="3"/>
  <c r="AS159" i="3"/>
  <c r="AS175" i="3"/>
  <c r="AS191" i="3"/>
  <c r="AS38" i="3"/>
  <c r="T31" i="3"/>
  <c r="AR30" i="3"/>
  <c r="L28" i="3"/>
  <c r="W28" i="3" s="1"/>
  <c r="AS21" i="3"/>
  <c r="T15" i="3"/>
  <c r="AR14" i="3"/>
  <c r="L12" i="3"/>
  <c r="W12" i="3" s="1"/>
  <c r="AR41" i="3"/>
  <c r="U56" i="3"/>
  <c r="U72" i="3"/>
  <c r="U91" i="3"/>
  <c r="AR51" i="3"/>
  <c r="AR67" i="3"/>
  <c r="U103" i="3"/>
  <c r="U119" i="3"/>
  <c r="AR135" i="3"/>
  <c r="AR88" i="3"/>
  <c r="AR104" i="3"/>
  <c r="AR120" i="3"/>
  <c r="U155" i="3"/>
  <c r="U171" i="3"/>
  <c r="U187" i="3"/>
  <c r="U128" i="3"/>
  <c r="U195" i="3"/>
  <c r="AR156" i="3"/>
  <c r="AR172" i="3"/>
  <c r="AR186" i="3"/>
  <c r="AR202" i="3"/>
  <c r="E205" i="3"/>
  <c r="S209" i="2"/>
  <c r="E190" i="3"/>
  <c r="S194" i="2"/>
  <c r="E174" i="3"/>
  <c r="S178" i="2"/>
  <c r="E158" i="3"/>
  <c r="S162" i="2"/>
  <c r="E142" i="3"/>
  <c r="S146" i="2"/>
  <c r="E126" i="3"/>
  <c r="S130" i="2"/>
  <c r="E110" i="3"/>
  <c r="S114" i="2"/>
  <c r="E94" i="3"/>
  <c r="S98" i="2"/>
  <c r="E78" i="3"/>
  <c r="S82" i="2"/>
  <c r="E62" i="3"/>
  <c r="S66" i="2"/>
  <c r="E46" i="3"/>
  <c r="S50" i="2"/>
  <c r="S34" i="2"/>
  <c r="E30" i="3"/>
  <c r="S18" i="2"/>
  <c r="E14" i="3"/>
  <c r="AS70" i="3"/>
  <c r="AQ32" i="3"/>
  <c r="AS28" i="3"/>
  <c r="AR21" i="3"/>
  <c r="L19" i="3"/>
  <c r="W19" i="3" s="1"/>
  <c r="AQ16" i="3"/>
  <c r="AS12" i="3"/>
  <c r="AR5" i="3"/>
  <c r="D7" i="5" s="1"/>
  <c r="U5" i="3"/>
  <c r="AF5" i="3"/>
  <c r="E33" i="3"/>
  <c r="S37" i="2"/>
  <c r="E65" i="3"/>
  <c r="S69" i="2"/>
  <c r="E97" i="3"/>
  <c r="S101" i="2"/>
  <c r="E133" i="3"/>
  <c r="S137" i="2"/>
  <c r="E161" i="3"/>
  <c r="S165" i="2"/>
  <c r="E197" i="3"/>
  <c r="S201" i="2"/>
  <c r="E45" i="3"/>
  <c r="S49" i="2"/>
  <c r="E77" i="3"/>
  <c r="S81" i="2"/>
  <c r="E105" i="3"/>
  <c r="S109" i="2"/>
  <c r="E141" i="3"/>
  <c r="S145" i="2"/>
  <c r="E173" i="3"/>
  <c r="S177" i="2"/>
  <c r="E201" i="3"/>
  <c r="S205" i="2"/>
  <c r="AA207" i="2"/>
  <c r="E19" i="3"/>
  <c r="S23" i="2"/>
  <c r="E51" i="3"/>
  <c r="S55" i="2"/>
  <c r="E83" i="3"/>
  <c r="S87" i="2"/>
  <c r="E115" i="3"/>
  <c r="S119" i="2"/>
  <c r="E147" i="3"/>
  <c r="S151" i="2"/>
  <c r="E179" i="3"/>
  <c r="S183" i="2"/>
  <c r="E15" i="3"/>
  <c r="S19" i="2"/>
  <c r="E47" i="3"/>
  <c r="S51" i="2"/>
  <c r="E79" i="3"/>
  <c r="S83" i="2"/>
  <c r="E111" i="3"/>
  <c r="S115" i="2"/>
  <c r="E143" i="3"/>
  <c r="S147" i="2"/>
  <c r="E175" i="3"/>
  <c r="S179" i="2"/>
  <c r="E195" i="3"/>
  <c r="S199" i="2"/>
  <c r="L34" i="3" l="1"/>
  <c r="W34" i="3" s="1"/>
  <c r="AT34" i="3" s="1"/>
  <c r="L61" i="3"/>
  <c r="W61" i="3" s="1"/>
  <c r="AT61" i="3" s="1"/>
  <c r="L66" i="3"/>
  <c r="W66" i="3" s="1"/>
  <c r="AT66" i="3" s="1"/>
  <c r="L82" i="3"/>
  <c r="W82" i="3" s="1"/>
  <c r="AT82" i="3" s="1"/>
  <c r="L79" i="3"/>
  <c r="W79" i="3" s="1"/>
  <c r="AT79" i="3" s="1"/>
  <c r="L96" i="3"/>
  <c r="W96" i="3" s="1"/>
  <c r="AT96" i="3" s="1"/>
  <c r="L174" i="3"/>
  <c r="W174" i="3" s="1"/>
  <c r="AT174" i="3" s="1"/>
  <c r="L167" i="3"/>
  <c r="W167" i="3" s="1"/>
  <c r="AT167" i="3" s="1"/>
  <c r="L196" i="3"/>
  <c r="W196" i="3" s="1"/>
  <c r="AT196" i="3" s="1"/>
  <c r="L42" i="3"/>
  <c r="W42" i="3" s="1"/>
  <c r="AT42" i="3" s="1"/>
  <c r="L41" i="3"/>
  <c r="W41" i="3" s="1"/>
  <c r="AT41" i="3" s="1"/>
  <c r="L98" i="3"/>
  <c r="W98" i="3" s="1"/>
  <c r="AT98" i="3" s="1"/>
  <c r="L95" i="3"/>
  <c r="W95" i="3" s="1"/>
  <c r="AT95" i="3" s="1"/>
  <c r="L88" i="3"/>
  <c r="W88" i="3" s="1"/>
  <c r="AT88" i="3" s="1"/>
  <c r="L120" i="3"/>
  <c r="W120" i="3" s="1"/>
  <c r="AT120" i="3" s="1"/>
  <c r="L183" i="3"/>
  <c r="W183" i="3" s="1"/>
  <c r="AT183" i="3" s="1"/>
  <c r="L130" i="3"/>
  <c r="W130" i="3" s="1"/>
  <c r="AT130" i="3" s="1"/>
  <c r="L114" i="3"/>
  <c r="W114" i="3" s="1"/>
  <c r="AT114" i="3" s="1"/>
  <c r="L45" i="3"/>
  <c r="W45" i="3" s="1"/>
  <c r="AT45" i="3" s="1"/>
  <c r="L40" i="3"/>
  <c r="W40" i="3" s="1"/>
  <c r="AT40" i="3" s="1"/>
  <c r="L50" i="3"/>
  <c r="W50" i="3" s="1"/>
  <c r="AT50" i="3" s="1"/>
  <c r="L133" i="3"/>
  <c r="W133" i="3" s="1"/>
  <c r="AT133" i="3" s="1"/>
  <c r="L80" i="3"/>
  <c r="W80" i="3" s="1"/>
  <c r="AT80" i="3" s="1"/>
  <c r="L142" i="3"/>
  <c r="W142" i="3" s="1"/>
  <c r="AT142" i="3" s="1"/>
  <c r="L199" i="3"/>
  <c r="W199" i="3" s="1"/>
  <c r="AT199" i="3" s="1"/>
  <c r="L112" i="3"/>
  <c r="W112" i="3" s="1"/>
  <c r="AT112" i="3" s="1"/>
  <c r="L136" i="3"/>
  <c r="W136" i="3" s="1"/>
  <c r="AT136" i="3" s="1"/>
  <c r="L85" i="3"/>
  <c r="W85" i="3" s="1"/>
  <c r="AT85" i="3" s="1"/>
  <c r="L205" i="3"/>
  <c r="W205" i="3" s="1"/>
  <c r="AT205" i="3" s="1"/>
  <c r="L158" i="3"/>
  <c r="W158" i="3" s="1"/>
  <c r="AT158" i="3" s="1"/>
  <c r="L151" i="3"/>
  <c r="W151" i="3" s="1"/>
  <c r="AT151" i="3" s="1"/>
  <c r="L128" i="3"/>
  <c r="W128" i="3" s="1"/>
  <c r="AT128" i="3" s="1"/>
  <c r="L111" i="3"/>
  <c r="W111" i="3" s="1"/>
  <c r="AT111" i="3" s="1"/>
  <c r="L104" i="3"/>
  <c r="W104" i="3" s="1"/>
  <c r="AT104" i="3" s="1"/>
  <c r="L6" i="3"/>
  <c r="W6" i="3" s="1"/>
  <c r="AH96" i="3" s="1"/>
  <c r="K6" i="3"/>
  <c r="V6" i="3" s="1"/>
  <c r="AG156" i="3" s="1"/>
  <c r="AK63" i="7"/>
  <c r="Z544" i="2"/>
  <c r="AB544" i="2" s="1"/>
  <c r="D66" i="6"/>
  <c r="I10" i="3"/>
  <c r="J10" i="3"/>
  <c r="I9" i="3"/>
  <c r="J9" i="3"/>
  <c r="I8" i="3"/>
  <c r="J8" i="3"/>
  <c r="J7" i="3"/>
  <c r="I7" i="3"/>
  <c r="I6" i="3"/>
  <c r="J6" i="3"/>
  <c r="F39" i="6"/>
  <c r="I3" i="4"/>
  <c r="H4" i="4"/>
  <c r="X4" i="4" s="1"/>
  <c r="AJ4" i="4" s="1"/>
  <c r="X3" i="4"/>
  <c r="AJ3" i="4" s="1"/>
  <c r="E46" i="6"/>
  <c r="E66" i="6"/>
  <c r="F41" i="6"/>
  <c r="F40" i="6"/>
  <c r="AT109" i="3"/>
  <c r="AT161" i="3"/>
  <c r="AQ201" i="3"/>
  <c r="AK48" i="4"/>
  <c r="AK94" i="4"/>
  <c r="AK41" i="4"/>
  <c r="AK120" i="4"/>
  <c r="AK110" i="4"/>
  <c r="AK142" i="4"/>
  <c r="AK182" i="4"/>
  <c r="AQ194" i="3"/>
  <c r="AT15" i="3"/>
  <c r="AQ13" i="3"/>
  <c r="AQ38" i="3"/>
  <c r="AQ126" i="3"/>
  <c r="AT7" i="3"/>
  <c r="AR203" i="3"/>
  <c r="AR159" i="3"/>
  <c r="AR107" i="3"/>
  <c r="AR79" i="3"/>
  <c r="AR44" i="3"/>
  <c r="A9" i="4"/>
  <c r="A15" i="2"/>
  <c r="A10" i="3"/>
  <c r="AQ25" i="3"/>
  <c r="AQ42" i="3"/>
  <c r="AQ121" i="3"/>
  <c r="AQ197" i="3"/>
  <c r="AT116" i="3"/>
  <c r="AQ131" i="3"/>
  <c r="F25" i="6"/>
  <c r="F17" i="6"/>
  <c r="E41" i="6"/>
  <c r="AQ165" i="3"/>
  <c r="AQ154" i="3"/>
  <c r="AQ186" i="3"/>
  <c r="F42" i="6"/>
  <c r="F53" i="6"/>
  <c r="D53" i="6"/>
  <c r="F68" i="6"/>
  <c r="E68" i="6"/>
  <c r="D68" i="6"/>
  <c r="AQ146" i="3"/>
  <c r="AQ51" i="3"/>
  <c r="F47" i="6"/>
  <c r="E47" i="6"/>
  <c r="D47" i="6"/>
  <c r="D52" i="6"/>
  <c r="AT165" i="3"/>
  <c r="AQ130" i="3"/>
  <c r="AQ125" i="3"/>
  <c r="AQ189" i="3"/>
  <c r="AK36" i="4"/>
  <c r="AK64" i="4"/>
  <c r="AK121" i="4"/>
  <c r="AK82" i="4"/>
  <c r="AK158" i="4"/>
  <c r="AK162" i="4"/>
  <c r="AK193" i="4"/>
  <c r="E43" i="6"/>
  <c r="F43" i="6"/>
  <c r="D43" i="6"/>
  <c r="N44" i="6"/>
  <c r="C44" i="6"/>
  <c r="P44" i="6"/>
  <c r="O44" i="6"/>
  <c r="AR167" i="3"/>
  <c r="AR115" i="3"/>
  <c r="AR52" i="3"/>
  <c r="AQ29" i="3"/>
  <c r="AQ77" i="3"/>
  <c r="AQ161" i="3"/>
  <c r="AR187" i="3"/>
  <c r="AR155" i="3"/>
  <c r="AR103" i="3"/>
  <c r="AR72" i="3"/>
  <c r="M203" i="3"/>
  <c r="M199" i="3"/>
  <c r="M195" i="3"/>
  <c r="M191" i="3"/>
  <c r="M187" i="3"/>
  <c r="M183" i="3"/>
  <c r="M179" i="3"/>
  <c r="M175" i="3"/>
  <c r="M171" i="3"/>
  <c r="M167" i="3"/>
  <c r="M163" i="3"/>
  <c r="M159" i="3"/>
  <c r="M155" i="3"/>
  <c r="M151" i="3"/>
  <c r="M147" i="3"/>
  <c r="M196" i="3"/>
  <c r="M137" i="3"/>
  <c r="M133" i="3"/>
  <c r="M129" i="3"/>
  <c r="M123" i="3"/>
  <c r="M119" i="3"/>
  <c r="M115" i="3"/>
  <c r="M111" i="3"/>
  <c r="M107" i="3"/>
  <c r="M103" i="3"/>
  <c r="M99" i="3"/>
  <c r="M95" i="3"/>
  <c r="M91" i="3"/>
  <c r="M87" i="3"/>
  <c r="M83" i="3"/>
  <c r="M79" i="3"/>
  <c r="M75" i="3"/>
  <c r="M200" i="3"/>
  <c r="M184" i="3"/>
  <c r="M180" i="3"/>
  <c r="M176" i="3"/>
  <c r="M172" i="3"/>
  <c r="M168" i="3"/>
  <c r="M164" i="3"/>
  <c r="M160" i="3"/>
  <c r="M156" i="3"/>
  <c r="M152" i="3"/>
  <c r="M148" i="3"/>
  <c r="M144" i="3"/>
  <c r="M204" i="3"/>
  <c r="M188" i="3"/>
  <c r="M192" i="3"/>
  <c r="M140" i="3"/>
  <c r="M136" i="3"/>
  <c r="M124" i="3"/>
  <c r="M120" i="3"/>
  <c r="M116" i="3"/>
  <c r="M112" i="3"/>
  <c r="M108" i="3"/>
  <c r="M104" i="3"/>
  <c r="M100" i="3"/>
  <c r="M132" i="3"/>
  <c r="M128" i="3"/>
  <c r="M96" i="3"/>
  <c r="M92" i="3"/>
  <c r="M88" i="3"/>
  <c r="M84" i="3"/>
  <c r="M80" i="3"/>
  <c r="M76" i="3"/>
  <c r="M72" i="3"/>
  <c r="M68" i="3"/>
  <c r="M64" i="3"/>
  <c r="M60" i="3"/>
  <c r="M56" i="3"/>
  <c r="M52" i="3"/>
  <c r="M48" i="3"/>
  <c r="M44" i="3"/>
  <c r="M41" i="3"/>
  <c r="AU3" i="3"/>
  <c r="X3" i="3"/>
  <c r="M32" i="3"/>
  <c r="M28" i="3"/>
  <c r="M24" i="3"/>
  <c r="M20" i="3"/>
  <c r="M16" i="3"/>
  <c r="M12" i="3"/>
  <c r="M8" i="3"/>
  <c r="M37" i="3"/>
  <c r="AI3" i="3"/>
  <c r="N3" i="3"/>
  <c r="M30" i="3"/>
  <c r="M26" i="3"/>
  <c r="M22" i="3"/>
  <c r="M18" i="3"/>
  <c r="M14" i="3"/>
  <c r="M10" i="3"/>
  <c r="M6" i="3"/>
  <c r="M19" i="3"/>
  <c r="X19" i="3" s="1"/>
  <c r="M9" i="3"/>
  <c r="M17" i="3"/>
  <c r="M25" i="3"/>
  <c r="M42" i="3"/>
  <c r="M39" i="3"/>
  <c r="M45" i="3"/>
  <c r="M53" i="3"/>
  <c r="M61" i="3"/>
  <c r="M69" i="3"/>
  <c r="M36" i="3"/>
  <c r="M77" i="3"/>
  <c r="M93" i="3"/>
  <c r="M193" i="3"/>
  <c r="M113" i="3"/>
  <c r="M205" i="3"/>
  <c r="M82" i="3"/>
  <c r="M90" i="3"/>
  <c r="M98" i="3"/>
  <c r="M106" i="3"/>
  <c r="M114" i="3"/>
  <c r="M122" i="3"/>
  <c r="M145" i="3"/>
  <c r="X145" i="3" s="1"/>
  <c r="M161" i="3"/>
  <c r="X161" i="3" s="1"/>
  <c r="M177" i="3"/>
  <c r="X177" i="3" s="1"/>
  <c r="M47" i="3"/>
  <c r="M63" i="3"/>
  <c r="M142" i="3"/>
  <c r="M190" i="3"/>
  <c r="M127" i="3"/>
  <c r="M15" i="3"/>
  <c r="X15" i="3" s="1"/>
  <c r="M31" i="3"/>
  <c r="M38" i="3"/>
  <c r="X38" i="3" s="1"/>
  <c r="M35" i="3"/>
  <c r="M40" i="3"/>
  <c r="M81" i="3"/>
  <c r="M97" i="3"/>
  <c r="M126" i="3"/>
  <c r="X126" i="3" s="1"/>
  <c r="M101" i="3"/>
  <c r="X101" i="3" s="1"/>
  <c r="M117" i="3"/>
  <c r="X117" i="3" s="1"/>
  <c r="M149" i="3"/>
  <c r="X149" i="3" s="1"/>
  <c r="M165" i="3"/>
  <c r="X165" i="3" s="1"/>
  <c r="M181" i="3"/>
  <c r="X181" i="3" s="1"/>
  <c r="M59" i="3"/>
  <c r="M150" i="3"/>
  <c r="M158" i="3"/>
  <c r="M166" i="3"/>
  <c r="M174" i="3"/>
  <c r="M182" i="3"/>
  <c r="M194" i="3"/>
  <c r="M139" i="3"/>
  <c r="M11" i="3"/>
  <c r="M27" i="3"/>
  <c r="M13" i="3"/>
  <c r="M21" i="3"/>
  <c r="M29" i="3"/>
  <c r="M49" i="3"/>
  <c r="M57" i="3"/>
  <c r="M65" i="3"/>
  <c r="M73" i="3"/>
  <c r="M85" i="3"/>
  <c r="M141" i="3"/>
  <c r="M105" i="3"/>
  <c r="X105" i="3" s="1"/>
  <c r="M121" i="3"/>
  <c r="X121" i="3" s="1"/>
  <c r="M134" i="3"/>
  <c r="X134" i="3" s="1"/>
  <c r="M33" i="3"/>
  <c r="X33" i="3" s="1"/>
  <c r="M7" i="3"/>
  <c r="M23" i="3"/>
  <c r="M34" i="3"/>
  <c r="M43" i="3"/>
  <c r="M46" i="3"/>
  <c r="M50" i="3"/>
  <c r="M54" i="3"/>
  <c r="M58" i="3"/>
  <c r="M62" i="3"/>
  <c r="M66" i="3"/>
  <c r="M70" i="3"/>
  <c r="M74" i="3"/>
  <c r="M89" i="3"/>
  <c r="M130" i="3"/>
  <c r="M109" i="3"/>
  <c r="X109" i="3" s="1"/>
  <c r="M125" i="3"/>
  <c r="M138" i="3"/>
  <c r="M189" i="3"/>
  <c r="M157" i="3"/>
  <c r="X157" i="3" s="1"/>
  <c r="M173" i="3"/>
  <c r="M201" i="3"/>
  <c r="M51" i="3"/>
  <c r="M67" i="3"/>
  <c r="M146" i="3"/>
  <c r="M154" i="3"/>
  <c r="M162" i="3"/>
  <c r="M170" i="3"/>
  <c r="M178" i="3"/>
  <c r="M186" i="3"/>
  <c r="M202" i="3"/>
  <c r="M131" i="3"/>
  <c r="M78" i="3"/>
  <c r="M86" i="3"/>
  <c r="M94" i="3"/>
  <c r="M102" i="3"/>
  <c r="M110" i="3"/>
  <c r="M118" i="3"/>
  <c r="M198" i="3"/>
  <c r="M135" i="3"/>
  <c r="M169" i="3"/>
  <c r="X169" i="3" s="1"/>
  <c r="M143" i="3"/>
  <c r="M197" i="3"/>
  <c r="X197" i="3" s="1"/>
  <c r="M153" i="3"/>
  <c r="X153" i="3" s="1"/>
  <c r="M185" i="3"/>
  <c r="X185" i="3" s="1"/>
  <c r="M55" i="3"/>
  <c r="M71" i="3"/>
  <c r="AT38" i="3"/>
  <c r="AT113" i="3"/>
  <c r="AT169" i="3"/>
  <c r="AT173" i="3"/>
  <c r="AT177" i="3"/>
  <c r="AT181" i="3"/>
  <c r="AQ43" i="3"/>
  <c r="AQ50" i="3"/>
  <c r="AQ58" i="3"/>
  <c r="AQ66" i="3"/>
  <c r="AQ74" i="3"/>
  <c r="AK31" i="4"/>
  <c r="AK39" i="4"/>
  <c r="AQ173" i="3"/>
  <c r="AK7" i="4"/>
  <c r="AK13" i="4"/>
  <c r="AK86" i="4"/>
  <c r="AK32" i="4"/>
  <c r="AK52" i="4"/>
  <c r="AK68" i="4"/>
  <c r="AK76" i="4"/>
  <c r="AK124" i="4"/>
  <c r="AK161" i="4"/>
  <c r="AK29" i="4"/>
  <c r="AK45" i="4"/>
  <c r="AK61" i="4"/>
  <c r="AK102" i="4"/>
  <c r="AK129" i="4"/>
  <c r="AK145" i="4"/>
  <c r="AK116" i="4"/>
  <c r="AK201" i="4"/>
  <c r="AK130" i="4"/>
  <c r="AK146" i="4"/>
  <c r="AK166" i="4"/>
  <c r="AK188" i="4"/>
  <c r="AK195" i="4"/>
  <c r="AK197" i="4"/>
  <c r="AQ27" i="3"/>
  <c r="AQ193" i="3"/>
  <c r="AQ113" i="3"/>
  <c r="AQ205" i="3"/>
  <c r="AQ78" i="3"/>
  <c r="AQ86" i="3"/>
  <c r="AQ94" i="3"/>
  <c r="AQ102" i="3"/>
  <c r="AQ110" i="3"/>
  <c r="AQ118" i="3"/>
  <c r="E59" i="6"/>
  <c r="L5" i="3"/>
  <c r="AH4" i="3"/>
  <c r="M4" i="3"/>
  <c r="AT4" i="3"/>
  <c r="F6" i="5" s="1"/>
  <c r="W4" i="3"/>
  <c r="AR136" i="3"/>
  <c r="AR179" i="3"/>
  <c r="AR147" i="3"/>
  <c r="AR99" i="3"/>
  <c r="AR64" i="3"/>
  <c r="AR75" i="3"/>
  <c r="AQ97" i="3"/>
  <c r="AQ101" i="3"/>
  <c r="AQ39" i="3"/>
  <c r="AQ141" i="3"/>
  <c r="AQ134" i="3"/>
  <c r="AQ153" i="3"/>
  <c r="AQ185" i="3"/>
  <c r="AQ142" i="3"/>
  <c r="AQ190" i="3"/>
  <c r="AQ67" i="3"/>
  <c r="E40" i="6"/>
  <c r="F60" i="6"/>
  <c r="E60" i="6"/>
  <c r="F61" i="6"/>
  <c r="E61" i="6"/>
  <c r="D61" i="6"/>
  <c r="AS156" i="3"/>
  <c r="O69" i="6"/>
  <c r="C69" i="6"/>
  <c r="N69" i="6"/>
  <c r="A70" i="6"/>
  <c r="P69" i="6"/>
  <c r="D39" i="6"/>
  <c r="O48" i="6"/>
  <c r="C48" i="6"/>
  <c r="N48" i="6"/>
  <c r="A49" i="6"/>
  <c r="P48" i="6"/>
  <c r="D67" i="6"/>
  <c r="AS164" i="3"/>
  <c r="D45" i="6"/>
  <c r="AS129" i="3"/>
  <c r="AQ181" i="3"/>
  <c r="AQ202" i="3"/>
  <c r="AT153" i="3"/>
  <c r="AT157" i="3"/>
  <c r="AQ34" i="3"/>
  <c r="AQ40" i="3"/>
  <c r="AQ89" i="3"/>
  <c r="AK27" i="4"/>
  <c r="AK16" i="4"/>
  <c r="AK28" i="4"/>
  <c r="AK25" i="4"/>
  <c r="AK57" i="4"/>
  <c r="AK141" i="4"/>
  <c r="AK126" i="4"/>
  <c r="AK178" i="4"/>
  <c r="AT33" i="3"/>
  <c r="AR199" i="3"/>
  <c r="AR87" i="3"/>
  <c r="AQ11" i="3"/>
  <c r="AT19" i="3"/>
  <c r="AR195" i="3"/>
  <c r="AT101" i="3"/>
  <c r="AT117" i="3"/>
  <c r="AT185" i="3"/>
  <c r="AT201" i="3"/>
  <c r="AT134" i="3"/>
  <c r="AT197" i="3"/>
  <c r="AQ109" i="3"/>
  <c r="AQ138" i="3"/>
  <c r="AK71" i="4"/>
  <c r="AK19" i="4"/>
  <c r="AQ59" i="3"/>
  <c r="AK24" i="4"/>
  <c r="AK20" i="4"/>
  <c r="AK113" i="4"/>
  <c r="AK40" i="4"/>
  <c r="AK56" i="4"/>
  <c r="AK98" i="4"/>
  <c r="AK89" i="4"/>
  <c r="AK78" i="4"/>
  <c r="AK17" i="4"/>
  <c r="AK33" i="4"/>
  <c r="AK49" i="4"/>
  <c r="AK65" i="4"/>
  <c r="AK106" i="4"/>
  <c r="AK133" i="4"/>
  <c r="AK149" i="4"/>
  <c r="AK114" i="4"/>
  <c r="AK118" i="4"/>
  <c r="AK134" i="4"/>
  <c r="AK150" i="4"/>
  <c r="AK174" i="4"/>
  <c r="AK184" i="4"/>
  <c r="AK196" i="4"/>
  <c r="AQ150" i="3"/>
  <c r="AQ158" i="3"/>
  <c r="AQ166" i="3"/>
  <c r="AQ174" i="3"/>
  <c r="AQ182" i="3"/>
  <c r="E67" i="6"/>
  <c r="AQ139" i="3"/>
  <c r="AR140" i="3"/>
  <c r="AR183" i="3"/>
  <c r="AR151" i="3"/>
  <c r="AR191" i="3"/>
  <c r="AR68" i="3"/>
  <c r="AQ21" i="3"/>
  <c r="AQ93" i="3"/>
  <c r="AQ145" i="3"/>
  <c r="AQ177" i="3"/>
  <c r="E52" i="6"/>
  <c r="AQ55" i="3"/>
  <c r="AQ71" i="3"/>
  <c r="AQ143" i="3"/>
  <c r="AQ23" i="3"/>
  <c r="AR132" i="3"/>
  <c r="AR175" i="3"/>
  <c r="AR123" i="3"/>
  <c r="AR95" i="3"/>
  <c r="AR60" i="3"/>
  <c r="AQ17" i="3"/>
  <c r="AQ33" i="3"/>
  <c r="AQ105" i="3"/>
  <c r="AQ82" i="3"/>
  <c r="AQ90" i="3"/>
  <c r="AQ98" i="3"/>
  <c r="AQ106" i="3"/>
  <c r="AQ114" i="3"/>
  <c r="AQ122" i="3"/>
  <c r="AQ47" i="3"/>
  <c r="AQ63" i="3"/>
  <c r="AS148" i="3"/>
  <c r="AS180" i="3"/>
  <c r="D41" i="6"/>
  <c r="D40" i="6"/>
  <c r="D60" i="6"/>
  <c r="F54" i="6"/>
  <c r="E54" i="6"/>
  <c r="D54" i="6"/>
  <c r="E42" i="6"/>
  <c r="D42" i="6"/>
  <c r="AR188" i="3"/>
  <c r="D46" i="6"/>
  <c r="AQ178" i="3"/>
  <c r="F52" i="6"/>
  <c r="F59" i="6"/>
  <c r="F66" i="6"/>
  <c r="F38" i="6"/>
  <c r="F45" i="6"/>
  <c r="F67" i="6"/>
  <c r="F46" i="6"/>
  <c r="D38" i="6"/>
  <c r="AR128" i="3"/>
  <c r="AR171" i="3"/>
  <c r="AR119" i="3"/>
  <c r="AR91" i="3"/>
  <c r="AR56" i="3"/>
  <c r="AT12" i="3"/>
  <c r="AQ15" i="3"/>
  <c r="AT28" i="3"/>
  <c r="AQ31" i="3"/>
  <c r="AT105" i="3"/>
  <c r="AT121" i="3"/>
  <c r="AT126" i="3"/>
  <c r="AT145" i="3"/>
  <c r="AT149" i="3"/>
  <c r="AQ35" i="3"/>
  <c r="AQ46" i="3"/>
  <c r="AQ54" i="3"/>
  <c r="AQ62" i="3"/>
  <c r="AQ70" i="3"/>
  <c r="AQ157" i="3"/>
  <c r="AK30" i="4"/>
  <c r="AK81" i="4"/>
  <c r="AK23" i="4"/>
  <c r="J193" i="4"/>
  <c r="J200" i="4"/>
  <c r="J201" i="4"/>
  <c r="J197" i="4"/>
  <c r="J182" i="4"/>
  <c r="J186" i="4"/>
  <c r="J202" i="4"/>
  <c r="J192" i="4"/>
  <c r="J189" i="4"/>
  <c r="J178" i="4"/>
  <c r="J174" i="4"/>
  <c r="J166" i="4"/>
  <c r="J170" i="4"/>
  <c r="J155" i="4"/>
  <c r="J158" i="4"/>
  <c r="J181" i="4"/>
  <c r="J159" i="4"/>
  <c r="J153" i="4"/>
  <c r="J149" i="4"/>
  <c r="J145" i="4"/>
  <c r="J141" i="4"/>
  <c r="J137" i="4"/>
  <c r="J133" i="4"/>
  <c r="J129" i="4"/>
  <c r="J162" i="4"/>
  <c r="J110" i="4"/>
  <c r="J163" i="4"/>
  <c r="J154" i="4"/>
  <c r="J150" i="4"/>
  <c r="J146" i="4"/>
  <c r="J142" i="4"/>
  <c r="J138" i="4"/>
  <c r="J134" i="4"/>
  <c r="J130" i="4"/>
  <c r="J126" i="4"/>
  <c r="J118" i="4"/>
  <c r="J117" i="4"/>
  <c r="J106" i="4"/>
  <c r="J122" i="4"/>
  <c r="J121" i="4"/>
  <c r="J102" i="4"/>
  <c r="J98" i="4"/>
  <c r="J94" i="4"/>
  <c r="J90" i="4"/>
  <c r="J175" i="4"/>
  <c r="J103" i="4"/>
  <c r="J83" i="4"/>
  <c r="J78" i="4"/>
  <c r="J73" i="4"/>
  <c r="J91" i="4"/>
  <c r="J74" i="4"/>
  <c r="J114" i="4"/>
  <c r="J95" i="4"/>
  <c r="J86" i="4"/>
  <c r="J68" i="4"/>
  <c r="J64" i="4"/>
  <c r="J60" i="4"/>
  <c r="J56" i="4"/>
  <c r="J52" i="4"/>
  <c r="J48" i="4"/>
  <c r="J44" i="4"/>
  <c r="J40" i="4"/>
  <c r="J125" i="4"/>
  <c r="J109" i="4"/>
  <c r="J69" i="4"/>
  <c r="J65" i="4"/>
  <c r="J61" i="4"/>
  <c r="J57" i="4"/>
  <c r="J53" i="4"/>
  <c r="J49" i="4"/>
  <c r="J45" i="4"/>
  <c r="J41" i="4"/>
  <c r="J33" i="4"/>
  <c r="J32" i="4"/>
  <c r="J17" i="4"/>
  <c r="J16" i="4"/>
  <c r="J12" i="4"/>
  <c r="J9" i="4"/>
  <c r="J5" i="4"/>
  <c r="K2" i="4"/>
  <c r="J87" i="4"/>
  <c r="J37" i="4"/>
  <c r="J36" i="4"/>
  <c r="J21" i="4"/>
  <c r="J20" i="4"/>
  <c r="J13" i="4"/>
  <c r="J99" i="4"/>
  <c r="J82" i="4"/>
  <c r="J25" i="4"/>
  <c r="J24" i="4"/>
  <c r="Z2" i="4"/>
  <c r="AL2" i="4" s="1"/>
  <c r="J28" i="4"/>
  <c r="J29" i="4"/>
  <c r="J8" i="4"/>
  <c r="J77" i="4"/>
  <c r="J55" i="4"/>
  <c r="J47" i="4"/>
  <c r="J43" i="4"/>
  <c r="J51" i="4"/>
  <c r="J59" i="4"/>
  <c r="J67" i="4"/>
  <c r="J10" i="4"/>
  <c r="J27" i="4"/>
  <c r="J76" i="4"/>
  <c r="J18" i="4"/>
  <c r="J75" i="4"/>
  <c r="J89" i="4"/>
  <c r="J101" i="4"/>
  <c r="J46" i="4"/>
  <c r="J62" i="4"/>
  <c r="J72" i="4"/>
  <c r="J169" i="4"/>
  <c r="J111" i="4"/>
  <c r="J104" i="4"/>
  <c r="J115" i="4"/>
  <c r="J116" i="4"/>
  <c r="J136" i="4"/>
  <c r="J152" i="4"/>
  <c r="J160" i="4"/>
  <c r="J161" i="4"/>
  <c r="J165" i="4"/>
  <c r="J127" i="4"/>
  <c r="J143" i="4"/>
  <c r="J156" i="4"/>
  <c r="J157" i="4"/>
  <c r="J164" i="4"/>
  <c r="J188" i="4"/>
  <c r="J180" i="4"/>
  <c r="J204" i="4"/>
  <c r="J80" i="4"/>
  <c r="J85" i="4"/>
  <c r="J42" i="4"/>
  <c r="J58" i="4"/>
  <c r="J93" i="4"/>
  <c r="J100" i="4"/>
  <c r="J190" i="4"/>
  <c r="J196" i="4"/>
  <c r="J203" i="4"/>
  <c r="J14" i="4"/>
  <c r="J7" i="4"/>
  <c r="J22" i="4"/>
  <c r="J23" i="4"/>
  <c r="J81" i="4"/>
  <c r="J105" i="4"/>
  <c r="J11" i="4"/>
  <c r="J19" i="4"/>
  <c r="J34" i="4"/>
  <c r="J97" i="4"/>
  <c r="J107" i="4"/>
  <c r="J140" i="4"/>
  <c r="J139" i="4"/>
  <c r="J198" i="4"/>
  <c r="J15" i="4"/>
  <c r="J39" i="4"/>
  <c r="J71" i="4"/>
  <c r="J63" i="4"/>
  <c r="J31" i="4"/>
  <c r="J6" i="4"/>
  <c r="J26" i="4"/>
  <c r="J30" i="4"/>
  <c r="J35" i="4"/>
  <c r="J66" i="4"/>
  <c r="J112" i="4"/>
  <c r="J124" i="4"/>
  <c r="J120" i="4"/>
  <c r="J132" i="4"/>
  <c r="J147" i="4"/>
  <c r="J167" i="4"/>
  <c r="J173" i="4"/>
  <c r="J177" i="4"/>
  <c r="J184" i="4"/>
  <c r="J108" i="4"/>
  <c r="J84" i="4"/>
  <c r="J54" i="4"/>
  <c r="J119" i="4"/>
  <c r="J135" i="4"/>
  <c r="J172" i="4"/>
  <c r="J185" i="4"/>
  <c r="J128" i="4"/>
  <c r="J151" i="4"/>
  <c r="J195" i="4"/>
  <c r="J199" i="4"/>
  <c r="J79" i="4"/>
  <c r="J38" i="4"/>
  <c r="J96" i="4"/>
  <c r="J144" i="4"/>
  <c r="J171" i="4"/>
  <c r="J194" i="4"/>
  <c r="J113" i="4"/>
  <c r="J92" i="4"/>
  <c r="J179" i="4"/>
  <c r="J168" i="4"/>
  <c r="J176" i="4"/>
  <c r="J88" i="4"/>
  <c r="J131" i="4"/>
  <c r="J183" i="4"/>
  <c r="J123" i="4"/>
  <c r="J148" i="4"/>
  <c r="J191" i="4"/>
  <c r="J50" i="4"/>
  <c r="J70" i="4"/>
  <c r="J187" i="4"/>
  <c r="AK44" i="4"/>
  <c r="AK60" i="4"/>
  <c r="AK8" i="4"/>
  <c r="AK74" i="4"/>
  <c r="AK90" i="4"/>
  <c r="AK21" i="4"/>
  <c r="AK37" i="4"/>
  <c r="AK53" i="4"/>
  <c r="AK69" i="4"/>
  <c r="AK117" i="4"/>
  <c r="AK137" i="4"/>
  <c r="AK153" i="4"/>
  <c r="AK125" i="4"/>
  <c r="AK122" i="4"/>
  <c r="AK138" i="4"/>
  <c r="AK154" i="4"/>
  <c r="AK180" i="4"/>
  <c r="AK170" i="4"/>
  <c r="AK189" i="4"/>
  <c r="AT31" i="3"/>
  <c r="E38" i="6"/>
  <c r="E45" i="6"/>
  <c r="AQ198" i="3"/>
  <c r="AQ135" i="3"/>
  <c r="AG5" i="3"/>
  <c r="AS5" i="3"/>
  <c r="E7" i="5" s="1"/>
  <c r="V5" i="3"/>
  <c r="AR163" i="3"/>
  <c r="AR111" i="3"/>
  <c r="AR83" i="3"/>
  <c r="AR48" i="3"/>
  <c r="AQ81" i="3"/>
  <c r="AQ117" i="3"/>
  <c r="AT23" i="3"/>
  <c r="AQ19" i="3"/>
  <c r="AQ36" i="3"/>
  <c r="AQ85" i="3"/>
  <c r="AQ169" i="3"/>
  <c r="AQ127" i="3"/>
  <c r="AQ162" i="3"/>
  <c r="H8" i="6"/>
  <c r="G9" i="6"/>
  <c r="O62" i="6"/>
  <c r="C62" i="6"/>
  <c r="N62" i="6"/>
  <c r="P62" i="6"/>
  <c r="A63" i="6"/>
  <c r="O55" i="6"/>
  <c r="C55" i="6"/>
  <c r="N55" i="6"/>
  <c r="A56" i="6"/>
  <c r="P55" i="6"/>
  <c r="AR204" i="3"/>
  <c r="AG172" i="3"/>
  <c r="AS172" i="3"/>
  <c r="E53" i="6"/>
  <c r="D59" i="6"/>
  <c r="E39" i="6"/>
  <c r="AQ149" i="3"/>
  <c r="AQ170" i="3"/>
  <c r="AG180" i="3" l="1"/>
  <c r="AH173" i="3"/>
  <c r="AH109" i="3"/>
  <c r="AH157" i="3"/>
  <c r="AH12" i="3"/>
  <c r="AH134" i="3"/>
  <c r="AH19" i="3"/>
  <c r="AH177" i="3"/>
  <c r="AH38" i="3"/>
  <c r="AH126" i="3"/>
  <c r="AG129" i="3"/>
  <c r="AH105" i="3"/>
  <c r="AH181" i="3"/>
  <c r="AH113" i="3"/>
  <c r="AH28" i="3"/>
  <c r="AH197" i="3"/>
  <c r="AH116" i="3"/>
  <c r="AH23" i="3"/>
  <c r="AG148" i="3"/>
  <c r="AH117" i="3"/>
  <c r="AH169" i="3"/>
  <c r="AH201" i="3"/>
  <c r="AH31" i="3"/>
  <c r="AH149" i="3"/>
  <c r="AH153" i="3"/>
  <c r="AG164" i="3"/>
  <c r="AH138" i="3"/>
  <c r="AH47" i="3"/>
  <c r="AH63" i="3"/>
  <c r="AH71" i="3"/>
  <c r="AH182" i="3"/>
  <c r="AH34" i="3"/>
  <c r="AH183" i="3"/>
  <c r="AH127" i="3"/>
  <c r="AH143" i="3"/>
  <c r="AH161" i="3"/>
  <c r="AH151" i="3"/>
  <c r="AH82" i="3"/>
  <c r="AH42" i="3"/>
  <c r="AH137" i="3"/>
  <c r="AH99" i="3"/>
  <c r="AH30" i="3"/>
  <c r="AH159" i="3"/>
  <c r="AH165" i="3"/>
  <c r="AH15" i="3"/>
  <c r="AH158" i="3"/>
  <c r="AH150" i="3"/>
  <c r="AH167" i="3"/>
  <c r="AH204" i="3"/>
  <c r="AH83" i="3"/>
  <c r="AH44" i="3"/>
  <c r="AH80" i="3"/>
  <c r="AH193" i="3"/>
  <c r="AH22" i="3"/>
  <c r="AH180" i="3"/>
  <c r="AH129" i="3"/>
  <c r="AH166" i="3"/>
  <c r="AG157" i="3"/>
  <c r="AG196" i="3"/>
  <c r="AG124" i="3"/>
  <c r="AG92" i="3"/>
  <c r="AG193" i="3"/>
  <c r="AG42" i="3"/>
  <c r="AG26" i="3"/>
  <c r="AG18" i="3"/>
  <c r="AG102" i="3"/>
  <c r="AG190" i="3"/>
  <c r="AG170" i="3"/>
  <c r="AG16" i="3"/>
  <c r="AG189" i="3"/>
  <c r="AG125" i="3"/>
  <c r="AG109" i="3"/>
  <c r="AG89" i="3"/>
  <c r="AG51" i="3"/>
  <c r="AG75" i="3"/>
  <c r="AG83" i="3"/>
  <c r="AG115" i="3"/>
  <c r="AG44" i="3"/>
  <c r="AG151" i="3"/>
  <c r="AG183" i="3"/>
  <c r="AG13" i="3"/>
  <c r="AG112" i="3"/>
  <c r="AG80" i="3"/>
  <c r="AG141" i="3"/>
  <c r="AG43" i="3"/>
  <c r="AG35" i="3"/>
  <c r="AG94" i="3"/>
  <c r="AG194" i="3"/>
  <c r="AG162" i="3"/>
  <c r="AG198" i="3"/>
  <c r="AG46" i="3"/>
  <c r="AG184" i="3"/>
  <c r="AG152" i="3"/>
  <c r="AG181" i="3"/>
  <c r="AG165" i="3"/>
  <c r="AG149" i="3"/>
  <c r="AG133" i="3"/>
  <c r="AG41" i="3"/>
  <c r="AG23" i="3"/>
  <c r="AG82" i="3"/>
  <c r="AG114" i="3"/>
  <c r="AG150" i="3"/>
  <c r="AG182" i="3"/>
  <c r="AG169" i="3"/>
  <c r="AG120" i="3"/>
  <c r="AG88" i="3"/>
  <c r="AG138" i="3"/>
  <c r="AG201" i="3"/>
  <c r="AG137" i="3"/>
  <c r="AG100" i="3"/>
  <c r="AG205" i="3"/>
  <c r="AG58" i="3"/>
  <c r="AG63" i="3"/>
  <c r="AG95" i="3"/>
  <c r="AG127" i="3"/>
  <c r="AG163" i="3"/>
  <c r="AG195" i="3"/>
  <c r="AG62" i="3"/>
  <c r="AG27" i="3"/>
  <c r="AG11" i="3"/>
  <c r="AG106" i="3"/>
  <c r="AG174" i="3"/>
  <c r="AG20" i="3"/>
  <c r="AG136" i="3"/>
  <c r="AG128" i="3"/>
  <c r="AG185" i="3"/>
  <c r="AG153" i="3"/>
  <c r="AG192" i="3"/>
  <c r="AG177" i="3"/>
  <c r="AG161" i="3"/>
  <c r="AG145" i="3"/>
  <c r="AG108" i="3"/>
  <c r="AG76" i="3"/>
  <c r="AG113" i="3"/>
  <c r="AG126" i="3"/>
  <c r="AG93" i="3"/>
  <c r="AG77" i="3"/>
  <c r="AG30" i="3"/>
  <c r="AG22" i="3"/>
  <c r="AG86" i="3"/>
  <c r="AG118" i="3"/>
  <c r="AG154" i="3"/>
  <c r="AG186" i="3"/>
  <c r="AG25" i="3"/>
  <c r="AG50" i="3"/>
  <c r="AG67" i="3"/>
  <c r="AG99" i="3"/>
  <c r="AG131" i="3"/>
  <c r="AG167" i="3"/>
  <c r="AG199" i="3"/>
  <c r="AG29" i="3"/>
  <c r="AG54" i="3"/>
  <c r="AG204" i="3"/>
  <c r="AG96" i="3"/>
  <c r="AG130" i="3"/>
  <c r="AG37" i="3"/>
  <c r="AG78" i="3"/>
  <c r="AG110" i="3"/>
  <c r="AG146" i="3"/>
  <c r="AG178" i="3"/>
  <c r="AG8" i="3"/>
  <c r="AG168" i="3"/>
  <c r="AG117" i="3"/>
  <c r="AG101" i="3"/>
  <c r="AG69" i="3"/>
  <c r="AG61" i="3"/>
  <c r="AG53" i="3"/>
  <c r="AG45" i="3"/>
  <c r="AG31" i="3"/>
  <c r="AG15" i="3"/>
  <c r="AG66" i="3"/>
  <c r="AG39" i="3"/>
  <c r="AG98" i="3"/>
  <c r="AG142" i="3"/>
  <c r="AG166" i="3"/>
  <c r="AG38" i="3"/>
  <c r="AG21" i="3"/>
  <c r="AG28" i="3"/>
  <c r="AG173" i="3"/>
  <c r="AG147" i="3"/>
  <c r="AG9" i="3"/>
  <c r="AG49" i="3"/>
  <c r="AG34" i="3"/>
  <c r="AG33" i="3"/>
  <c r="AG90" i="3"/>
  <c r="AG188" i="3"/>
  <c r="AG132" i="3"/>
  <c r="AG121" i="3"/>
  <c r="AG105" i="3"/>
  <c r="AG68" i="3"/>
  <c r="AG60" i="3"/>
  <c r="AG116" i="3"/>
  <c r="AG40" i="3"/>
  <c r="AG111" i="3"/>
  <c r="AG57" i="3"/>
  <c r="AG202" i="3"/>
  <c r="AG140" i="3"/>
  <c r="AG85" i="3"/>
  <c r="AG74" i="3"/>
  <c r="AG55" i="3"/>
  <c r="AG87" i="3"/>
  <c r="AG119" i="3"/>
  <c r="AG155" i="3"/>
  <c r="AG187" i="3"/>
  <c r="AG17" i="3"/>
  <c r="AG176" i="3"/>
  <c r="AG14" i="3"/>
  <c r="AG159" i="3"/>
  <c r="AG191" i="3"/>
  <c r="AG179" i="3"/>
  <c r="AG32" i="3"/>
  <c r="AG73" i="3"/>
  <c r="AG19" i="3"/>
  <c r="AS6" i="3"/>
  <c r="E13" i="5" s="1"/>
  <c r="AG122" i="3"/>
  <c r="AG10" i="3"/>
  <c r="AG71" i="3"/>
  <c r="AG103" i="3"/>
  <c r="AG135" i="3"/>
  <c r="AG171" i="3"/>
  <c r="AG203" i="3"/>
  <c r="AG24" i="3"/>
  <c r="AG200" i="3"/>
  <c r="AG144" i="3"/>
  <c r="AG175" i="3"/>
  <c r="AG59" i="3"/>
  <c r="AG91" i="3"/>
  <c r="AG84" i="3"/>
  <c r="AG47" i="3"/>
  <c r="AG79" i="3"/>
  <c r="AG65" i="3"/>
  <c r="AG158" i="3"/>
  <c r="AG197" i="3"/>
  <c r="AG104" i="3"/>
  <c r="AG160" i="3"/>
  <c r="AG72" i="3"/>
  <c r="AG64" i="3"/>
  <c r="AG56" i="3"/>
  <c r="AG48" i="3"/>
  <c r="AG134" i="3"/>
  <c r="AG97" i="3"/>
  <c r="AG81" i="3"/>
  <c r="AG36" i="3"/>
  <c r="AG107" i="3"/>
  <c r="AG139" i="3"/>
  <c r="AG12" i="3"/>
  <c r="AG143" i="3"/>
  <c r="AG70" i="3"/>
  <c r="AG52" i="3"/>
  <c r="AG123" i="3"/>
  <c r="AH60" i="3"/>
  <c r="AH75" i="3"/>
  <c r="AH131" i="3"/>
  <c r="AH122" i="3"/>
  <c r="AH32" i="3"/>
  <c r="AH41" i="3"/>
  <c r="AH11" i="3"/>
  <c r="AH184" i="3"/>
  <c r="AH190" i="3"/>
  <c r="AH104" i="3"/>
  <c r="AH118" i="3"/>
  <c r="AH102" i="3"/>
  <c r="AH86" i="3"/>
  <c r="AH70" i="3"/>
  <c r="AH54" i="3"/>
  <c r="AH8" i="3"/>
  <c r="AH172" i="3"/>
  <c r="AH178" i="3"/>
  <c r="AH162" i="3"/>
  <c r="AH146" i="3"/>
  <c r="AH124" i="3"/>
  <c r="AH43" i="3"/>
  <c r="AH125" i="3"/>
  <c r="AH69" i="3"/>
  <c r="AH61" i="3"/>
  <c r="AH53" i="3"/>
  <c r="AH45" i="3"/>
  <c r="AH39" i="3"/>
  <c r="AH74" i="3"/>
  <c r="AH58" i="3"/>
  <c r="AH97" i="3"/>
  <c r="AH81" i="3"/>
  <c r="AH26" i="3"/>
  <c r="AH18" i="3"/>
  <c r="AH91" i="3"/>
  <c r="AH140" i="3"/>
  <c r="AH192" i="3"/>
  <c r="AH139" i="3"/>
  <c r="AH72" i="3"/>
  <c r="AH73" i="3"/>
  <c r="AH65" i="3"/>
  <c r="AH57" i="3"/>
  <c r="AH49" i="3"/>
  <c r="AH13" i="3"/>
  <c r="AH191" i="3"/>
  <c r="AH179" i="3"/>
  <c r="AH163" i="3"/>
  <c r="AH147" i="3"/>
  <c r="AH120" i="3"/>
  <c r="AH188" i="3"/>
  <c r="AH107" i="3"/>
  <c r="AH136" i="3"/>
  <c r="AH199" i="3"/>
  <c r="AH90" i="3"/>
  <c r="AH85" i="3"/>
  <c r="AH40" i="3"/>
  <c r="AT6" i="3"/>
  <c r="F27" i="5" s="1"/>
  <c r="AH20" i="3"/>
  <c r="AH27" i="3"/>
  <c r="AH200" i="3"/>
  <c r="AH152" i="3"/>
  <c r="AH128" i="3"/>
  <c r="AH48" i="3"/>
  <c r="AH110" i="3"/>
  <c r="AH94" i="3"/>
  <c r="AH78" i="3"/>
  <c r="AH141" i="3"/>
  <c r="AH62" i="3"/>
  <c r="AH46" i="3"/>
  <c r="AH37" i="3"/>
  <c r="AH187" i="3"/>
  <c r="AH186" i="3"/>
  <c r="AH170" i="3"/>
  <c r="AH154" i="3"/>
  <c r="AH189" i="3"/>
  <c r="AH92" i="3"/>
  <c r="AH52" i="3"/>
  <c r="AH133" i="3"/>
  <c r="AH142" i="3"/>
  <c r="AH84" i="3"/>
  <c r="AH123" i="3"/>
  <c r="AH59" i="3"/>
  <c r="AH168" i="3"/>
  <c r="AH88" i="3"/>
  <c r="AH64" i="3"/>
  <c r="AH130" i="3"/>
  <c r="AH50" i="3"/>
  <c r="AH76" i="3"/>
  <c r="AH111" i="3"/>
  <c r="AH10" i="3"/>
  <c r="AH25" i="3"/>
  <c r="AH17" i="3"/>
  <c r="AH203" i="3"/>
  <c r="AH106" i="3"/>
  <c r="AH171" i="3"/>
  <c r="AH66" i="3"/>
  <c r="AH89" i="3"/>
  <c r="AH29" i="3"/>
  <c r="AH21" i="3"/>
  <c r="AH24" i="3"/>
  <c r="AH156" i="3"/>
  <c r="AH132" i="3"/>
  <c r="AH202" i="3"/>
  <c r="AH108" i="3"/>
  <c r="AH79" i="3"/>
  <c r="AH198" i="3"/>
  <c r="AH205" i="3"/>
  <c r="AH112" i="3"/>
  <c r="AH155" i="3"/>
  <c r="AH35" i="3"/>
  <c r="AH196" i="3"/>
  <c r="AH68" i="3"/>
  <c r="AH119" i="3"/>
  <c r="AH103" i="3"/>
  <c r="AH87" i="3"/>
  <c r="AH95" i="3"/>
  <c r="AH164" i="3"/>
  <c r="AH67" i="3"/>
  <c r="AH160" i="3"/>
  <c r="AH114" i="3"/>
  <c r="AH93" i="3"/>
  <c r="AH14" i="3"/>
  <c r="AH194" i="3"/>
  <c r="AH174" i="3"/>
  <c r="AH176" i="3"/>
  <c r="AH56" i="3"/>
  <c r="AH145" i="3"/>
  <c r="AH121" i="3"/>
  <c r="AH185" i="3"/>
  <c r="AH101" i="3"/>
  <c r="AH33" i="3"/>
  <c r="AH195" i="3"/>
  <c r="AH144" i="3"/>
  <c r="AH9" i="3"/>
  <c r="AH115" i="3"/>
  <c r="AH51" i="3"/>
  <c r="AH135" i="3"/>
  <c r="AH98" i="3"/>
  <c r="AH77" i="3"/>
  <c r="AH16" i="3"/>
  <c r="AH55" i="3"/>
  <c r="AH148" i="3"/>
  <c r="AH175" i="3"/>
  <c r="AH36" i="3"/>
  <c r="AH100" i="3"/>
  <c r="AK64" i="7"/>
  <c r="Z545" i="2"/>
  <c r="AB545" i="2" s="1"/>
  <c r="U10" i="3"/>
  <c r="AR10" i="3" s="1"/>
  <c r="U7" i="3"/>
  <c r="AR7" i="3" s="1"/>
  <c r="U9" i="3"/>
  <c r="AR9" i="3" s="1"/>
  <c r="U8" i="3"/>
  <c r="AR8" i="3" s="1"/>
  <c r="U6" i="3"/>
  <c r="T10" i="3"/>
  <c r="AQ10" i="3" s="1"/>
  <c r="T8" i="3"/>
  <c r="AQ8" i="3" s="1"/>
  <c r="T9" i="3"/>
  <c r="AQ9" i="3" s="1"/>
  <c r="T6" i="3"/>
  <c r="T7" i="3"/>
  <c r="AQ7" i="3" s="1"/>
  <c r="G66" i="6"/>
  <c r="I4" i="4"/>
  <c r="Y4" i="4" s="1"/>
  <c r="AK4" i="4" s="1"/>
  <c r="J3" i="4"/>
  <c r="Y3" i="4"/>
  <c r="AK3" i="4" s="1"/>
  <c r="G67" i="6"/>
  <c r="G59" i="6"/>
  <c r="G61" i="6"/>
  <c r="G42" i="6"/>
  <c r="G55" i="6"/>
  <c r="F55" i="6"/>
  <c r="E55" i="6"/>
  <c r="D55" i="6"/>
  <c r="P63" i="6"/>
  <c r="O63" i="6"/>
  <c r="C63" i="6"/>
  <c r="A64" i="6"/>
  <c r="N63" i="6"/>
  <c r="AL131" i="4"/>
  <c r="AL171" i="4"/>
  <c r="AL128" i="4"/>
  <c r="AL184" i="4"/>
  <c r="AL26" i="4"/>
  <c r="AL139" i="4"/>
  <c r="AL81" i="4"/>
  <c r="AL100" i="4"/>
  <c r="AL188" i="4"/>
  <c r="AL160" i="4"/>
  <c r="AL72" i="4"/>
  <c r="AL27" i="4"/>
  <c r="AL77" i="4"/>
  <c r="AL36" i="4"/>
  <c r="AL17" i="4"/>
  <c r="AL45" i="4"/>
  <c r="AL125" i="4"/>
  <c r="P56" i="6"/>
  <c r="O56" i="6"/>
  <c r="C56" i="6"/>
  <c r="N56" i="6"/>
  <c r="A57" i="6"/>
  <c r="G25" i="6"/>
  <c r="G17" i="6"/>
  <c r="G46" i="6"/>
  <c r="G52" i="6"/>
  <c r="AL187" i="4"/>
  <c r="AL88" i="4"/>
  <c r="AL144" i="4"/>
  <c r="AL185" i="4"/>
  <c r="AL177" i="4"/>
  <c r="AL66" i="4"/>
  <c r="AL39" i="4"/>
  <c r="AL19" i="4"/>
  <c r="AL203" i="4"/>
  <c r="AL80" i="4"/>
  <c r="AL127" i="4"/>
  <c r="AL104" i="4"/>
  <c r="AL75" i="4"/>
  <c r="AL43" i="4"/>
  <c r="AL24" i="4"/>
  <c r="AL37" i="4"/>
  <c r="AL32" i="4"/>
  <c r="AL65" i="4"/>
  <c r="AL56" i="4"/>
  <c r="AL91" i="4"/>
  <c r="AL98" i="4"/>
  <c r="AL130" i="4"/>
  <c r="AL110" i="4"/>
  <c r="AL153" i="4"/>
  <c r="AL178" i="4"/>
  <c r="AL200" i="4"/>
  <c r="G62" i="6"/>
  <c r="F62" i="6"/>
  <c r="E62" i="6"/>
  <c r="D62" i="6"/>
  <c r="H9" i="6"/>
  <c r="I8" i="6"/>
  <c r="G45" i="6"/>
  <c r="G38" i="6"/>
  <c r="AL70" i="4"/>
  <c r="AL123" i="4"/>
  <c r="AL176" i="4"/>
  <c r="AL113" i="4"/>
  <c r="AL96" i="4"/>
  <c r="AL195" i="4"/>
  <c r="AL172" i="4"/>
  <c r="AL84" i="4"/>
  <c r="AL173" i="4"/>
  <c r="AL120" i="4"/>
  <c r="AL35" i="4"/>
  <c r="AL31" i="4"/>
  <c r="AL15" i="4"/>
  <c r="AL107" i="4"/>
  <c r="AL11" i="4"/>
  <c r="AL22" i="4"/>
  <c r="AL196" i="4"/>
  <c r="AL58" i="4"/>
  <c r="AL204" i="4"/>
  <c r="AL157" i="4"/>
  <c r="AL165" i="4"/>
  <c r="AL136" i="4"/>
  <c r="AL111" i="4"/>
  <c r="AL46" i="4"/>
  <c r="AL18" i="4"/>
  <c r="AL67" i="4"/>
  <c r="AL47" i="4"/>
  <c r="AL29" i="4"/>
  <c r="AL25" i="4"/>
  <c r="AL20" i="4"/>
  <c r="AL87" i="4"/>
  <c r="AL12" i="4"/>
  <c r="AL33" i="4"/>
  <c r="AL53" i="4"/>
  <c r="AL69" i="4"/>
  <c r="AL44" i="4"/>
  <c r="AL60" i="4"/>
  <c r="AL95" i="4"/>
  <c r="AL73" i="4"/>
  <c r="AL175" i="4"/>
  <c r="AL102" i="4"/>
  <c r="AL117" i="4"/>
  <c r="AL134" i="4"/>
  <c r="AL150" i="4"/>
  <c r="AL162" i="4"/>
  <c r="AL141" i="4"/>
  <c r="AL159" i="4"/>
  <c r="AL170" i="4"/>
  <c r="AL189" i="4"/>
  <c r="AL182" i="4"/>
  <c r="AL193" i="4"/>
  <c r="G40" i="6"/>
  <c r="G69" i="6"/>
  <c r="F69" i="6"/>
  <c r="D69" i="6"/>
  <c r="E69" i="6"/>
  <c r="E56" i="5"/>
  <c r="N4" i="3"/>
  <c r="AU4" i="3"/>
  <c r="G6" i="5" s="1"/>
  <c r="X4" i="3"/>
  <c r="M5" i="3"/>
  <c r="AI4" i="3"/>
  <c r="AU153" i="3"/>
  <c r="X135" i="3"/>
  <c r="X102" i="3"/>
  <c r="X131" i="3"/>
  <c r="X170" i="3"/>
  <c r="X67" i="3"/>
  <c r="AU157" i="3"/>
  <c r="AU109" i="3"/>
  <c r="X70" i="3"/>
  <c r="X54" i="3"/>
  <c r="X34" i="3"/>
  <c r="AU134" i="3"/>
  <c r="X85" i="3"/>
  <c r="X49" i="3"/>
  <c r="X27" i="3"/>
  <c r="X182" i="3"/>
  <c r="X150" i="3"/>
  <c r="AU149" i="3"/>
  <c r="X97" i="3"/>
  <c r="AU38" i="3"/>
  <c r="X190" i="3"/>
  <c r="AU177" i="3"/>
  <c r="X114" i="3"/>
  <c r="X82" i="3"/>
  <c r="X93" i="3"/>
  <c r="X61" i="3"/>
  <c r="X42" i="3"/>
  <c r="AU19" i="3"/>
  <c r="X18" i="3"/>
  <c r="N202" i="3"/>
  <c r="Y202" i="3" s="1"/>
  <c r="N198" i="3"/>
  <c r="Y198" i="3" s="1"/>
  <c r="N194" i="3"/>
  <c r="Y194" i="3" s="1"/>
  <c r="N190" i="3"/>
  <c r="Y190" i="3" s="1"/>
  <c r="N186" i="3"/>
  <c r="Y186" i="3" s="1"/>
  <c r="N184" i="3"/>
  <c r="Y184" i="3" s="1"/>
  <c r="N180" i="3"/>
  <c r="Y180" i="3" s="1"/>
  <c r="N176" i="3"/>
  <c r="Y176" i="3" s="1"/>
  <c r="N172" i="3"/>
  <c r="Y172" i="3" s="1"/>
  <c r="N168" i="3"/>
  <c r="Y168" i="3" s="1"/>
  <c r="N164" i="3"/>
  <c r="Y164" i="3" s="1"/>
  <c r="N160" i="3"/>
  <c r="Y160" i="3" s="1"/>
  <c r="N156" i="3"/>
  <c r="Y156" i="3" s="1"/>
  <c r="N152" i="3"/>
  <c r="Y152" i="3" s="1"/>
  <c r="N148" i="3"/>
  <c r="Y148" i="3" s="1"/>
  <c r="N144" i="3"/>
  <c r="Y144" i="3" s="1"/>
  <c r="N199" i="3"/>
  <c r="Y199" i="3" s="1"/>
  <c r="N143" i="3"/>
  <c r="Y143" i="3" s="1"/>
  <c r="N203" i="3"/>
  <c r="Y203" i="3" s="1"/>
  <c r="N187" i="3"/>
  <c r="Y187" i="3" s="1"/>
  <c r="N183" i="3"/>
  <c r="Y183" i="3" s="1"/>
  <c r="N179" i="3"/>
  <c r="Y179" i="3" s="1"/>
  <c r="N175" i="3"/>
  <c r="Y175" i="3" s="1"/>
  <c r="N171" i="3"/>
  <c r="Y171" i="3" s="1"/>
  <c r="N167" i="3"/>
  <c r="Y167" i="3" s="1"/>
  <c r="N163" i="3"/>
  <c r="Y163" i="3" s="1"/>
  <c r="N159" i="3"/>
  <c r="Y159" i="3" s="1"/>
  <c r="N155" i="3"/>
  <c r="Y155" i="3" s="1"/>
  <c r="N151" i="3"/>
  <c r="Y151" i="3" s="1"/>
  <c r="N147" i="3"/>
  <c r="Y147" i="3" s="1"/>
  <c r="N139" i="3"/>
  <c r="Y139" i="3" s="1"/>
  <c r="N135" i="3"/>
  <c r="Y135" i="3" s="1"/>
  <c r="N131" i="3"/>
  <c r="Y131" i="3" s="1"/>
  <c r="N127" i="3"/>
  <c r="Y127" i="3" s="1"/>
  <c r="N191" i="3"/>
  <c r="Y191" i="3" s="1"/>
  <c r="N140" i="3"/>
  <c r="Y140" i="3" s="1"/>
  <c r="N136" i="3"/>
  <c r="Y136" i="3" s="1"/>
  <c r="N132" i="3"/>
  <c r="Y132" i="3" s="1"/>
  <c r="N128" i="3"/>
  <c r="Y128" i="3" s="1"/>
  <c r="N124" i="3"/>
  <c r="Y124" i="3" s="1"/>
  <c r="N120" i="3"/>
  <c r="Y120" i="3" s="1"/>
  <c r="N116" i="3"/>
  <c r="Y116" i="3" s="1"/>
  <c r="N112" i="3"/>
  <c r="Y112" i="3" s="1"/>
  <c r="N108" i="3"/>
  <c r="Y108" i="3" s="1"/>
  <c r="N104" i="3"/>
  <c r="Y104" i="3" s="1"/>
  <c r="N100" i="3"/>
  <c r="Y100" i="3" s="1"/>
  <c r="N96" i="3"/>
  <c r="Y96" i="3" s="1"/>
  <c r="N92" i="3"/>
  <c r="Y92" i="3" s="1"/>
  <c r="N88" i="3"/>
  <c r="Y88" i="3" s="1"/>
  <c r="N84" i="3"/>
  <c r="Y84" i="3" s="1"/>
  <c r="N80" i="3"/>
  <c r="Y80" i="3" s="1"/>
  <c r="N76" i="3"/>
  <c r="Y76" i="3" s="1"/>
  <c r="N123" i="3"/>
  <c r="Y123" i="3" s="1"/>
  <c r="N119" i="3"/>
  <c r="Y119" i="3" s="1"/>
  <c r="N115" i="3"/>
  <c r="Y115" i="3" s="1"/>
  <c r="N111" i="3"/>
  <c r="Y111" i="3" s="1"/>
  <c r="N107" i="3"/>
  <c r="Y107" i="3" s="1"/>
  <c r="N103" i="3"/>
  <c r="Y103" i="3" s="1"/>
  <c r="N99" i="3"/>
  <c r="Y99" i="3" s="1"/>
  <c r="N195" i="3"/>
  <c r="Y195" i="3" s="1"/>
  <c r="N95" i="3"/>
  <c r="Y95" i="3" s="1"/>
  <c r="N91" i="3"/>
  <c r="Y91" i="3" s="1"/>
  <c r="N87" i="3"/>
  <c r="Y87" i="3" s="1"/>
  <c r="N83" i="3"/>
  <c r="Y83" i="3" s="1"/>
  <c r="N79" i="3"/>
  <c r="Y79" i="3" s="1"/>
  <c r="N75" i="3"/>
  <c r="Y75" i="3" s="1"/>
  <c r="N71" i="3"/>
  <c r="Y71" i="3" s="1"/>
  <c r="N67" i="3"/>
  <c r="Y67" i="3" s="1"/>
  <c r="N63" i="3"/>
  <c r="Y63" i="3" s="1"/>
  <c r="N59" i="3"/>
  <c r="Y59" i="3" s="1"/>
  <c r="N55" i="3"/>
  <c r="Y55" i="3" s="1"/>
  <c r="N51" i="3"/>
  <c r="Y51" i="3" s="1"/>
  <c r="N47" i="3"/>
  <c r="Y47" i="3" s="1"/>
  <c r="N41" i="3"/>
  <c r="Y41" i="3" s="1"/>
  <c r="N37" i="3"/>
  <c r="Y37" i="3" s="1"/>
  <c r="N72" i="3"/>
  <c r="Y72" i="3" s="1"/>
  <c r="N68" i="3"/>
  <c r="Y68" i="3" s="1"/>
  <c r="N64" i="3"/>
  <c r="Y64" i="3" s="1"/>
  <c r="N60" i="3"/>
  <c r="Y60" i="3" s="1"/>
  <c r="N56" i="3"/>
  <c r="Y56" i="3" s="1"/>
  <c r="N52" i="3"/>
  <c r="Y52" i="3" s="1"/>
  <c r="N48" i="3"/>
  <c r="Y48" i="3" s="1"/>
  <c r="N44" i="3"/>
  <c r="Y44" i="3" s="1"/>
  <c r="N43" i="3"/>
  <c r="Y43" i="3" s="1"/>
  <c r="N40" i="3"/>
  <c r="Y40" i="3" s="1"/>
  <c r="N36" i="3"/>
  <c r="Y36" i="3" s="1"/>
  <c r="N31" i="3"/>
  <c r="Y31" i="3" s="1"/>
  <c r="N27" i="3"/>
  <c r="Y27" i="3" s="1"/>
  <c r="N23" i="3"/>
  <c r="Y23" i="3" s="1"/>
  <c r="N19" i="3"/>
  <c r="N15" i="3"/>
  <c r="N11" i="3"/>
  <c r="Y11" i="3" s="1"/>
  <c r="N7" i="3"/>
  <c r="Y7" i="3" s="1"/>
  <c r="AJ3" i="3"/>
  <c r="O3" i="3"/>
  <c r="AV3" i="3"/>
  <c r="Y3" i="3"/>
  <c r="N9" i="3"/>
  <c r="Y9" i="3" s="1"/>
  <c r="N25" i="3"/>
  <c r="Y25" i="3" s="1"/>
  <c r="N18" i="3"/>
  <c r="Y18" i="3" s="1"/>
  <c r="N33" i="3"/>
  <c r="N12" i="3"/>
  <c r="Y12" i="3" s="1"/>
  <c r="N20" i="3"/>
  <c r="Y20" i="3" s="1"/>
  <c r="N28" i="3"/>
  <c r="Y28" i="3" s="1"/>
  <c r="N34" i="3"/>
  <c r="Y34" i="3" s="1"/>
  <c r="N49" i="3"/>
  <c r="Y49" i="3" s="1"/>
  <c r="N57" i="3"/>
  <c r="Y57" i="3" s="1"/>
  <c r="N65" i="3"/>
  <c r="Y65" i="3" s="1"/>
  <c r="N73" i="3"/>
  <c r="Y73" i="3" s="1"/>
  <c r="N46" i="3"/>
  <c r="Y46" i="3" s="1"/>
  <c r="N50" i="3"/>
  <c r="Y50" i="3" s="1"/>
  <c r="N54" i="3"/>
  <c r="Y54" i="3" s="1"/>
  <c r="N58" i="3"/>
  <c r="Y58" i="3" s="1"/>
  <c r="N62" i="3"/>
  <c r="Y62" i="3" s="1"/>
  <c r="N66" i="3"/>
  <c r="Y66" i="3" s="1"/>
  <c r="N70" i="3"/>
  <c r="Y70" i="3" s="1"/>
  <c r="N74" i="3"/>
  <c r="Y74" i="3" s="1"/>
  <c r="N89" i="3"/>
  <c r="Y89" i="3" s="1"/>
  <c r="N130" i="3"/>
  <c r="Y130" i="3" s="1"/>
  <c r="N109" i="3"/>
  <c r="N125" i="3"/>
  <c r="Y125" i="3" s="1"/>
  <c r="N138" i="3"/>
  <c r="Y138" i="3" s="1"/>
  <c r="N189" i="3"/>
  <c r="Y189" i="3" s="1"/>
  <c r="N129" i="3"/>
  <c r="Y129" i="3" s="1"/>
  <c r="N137" i="3"/>
  <c r="Y137" i="3" s="1"/>
  <c r="N157" i="3"/>
  <c r="N173" i="3"/>
  <c r="Y173" i="3" s="1"/>
  <c r="N201" i="3"/>
  <c r="Y201" i="3" s="1"/>
  <c r="N86" i="3"/>
  <c r="Y86" i="3" s="1"/>
  <c r="N102" i="3"/>
  <c r="Y102" i="3" s="1"/>
  <c r="N118" i="3"/>
  <c r="Y118" i="3" s="1"/>
  <c r="N192" i="3"/>
  <c r="Y192" i="3" s="1"/>
  <c r="N142" i="3"/>
  <c r="Y142" i="3" s="1"/>
  <c r="N150" i="3"/>
  <c r="Y150" i="3" s="1"/>
  <c r="N166" i="3"/>
  <c r="Y166" i="3" s="1"/>
  <c r="N182" i="3"/>
  <c r="Y182" i="3" s="1"/>
  <c r="N21" i="3"/>
  <c r="Y21" i="3" s="1"/>
  <c r="N14" i="3"/>
  <c r="Y14" i="3" s="1"/>
  <c r="N30" i="3"/>
  <c r="Y30" i="3" s="1"/>
  <c r="N77" i="3"/>
  <c r="Y77" i="3" s="1"/>
  <c r="N93" i="3"/>
  <c r="Y93" i="3" s="1"/>
  <c r="N193" i="3"/>
  <c r="Y193" i="3" s="1"/>
  <c r="N113" i="3"/>
  <c r="Y113" i="3" s="1"/>
  <c r="N205" i="3"/>
  <c r="Y205" i="3" s="1"/>
  <c r="N145" i="3"/>
  <c r="N161" i="3"/>
  <c r="N177" i="3"/>
  <c r="N82" i="3"/>
  <c r="Y82" i="3" s="1"/>
  <c r="N98" i="3"/>
  <c r="Y98" i="3" s="1"/>
  <c r="N114" i="3"/>
  <c r="Y114" i="3" s="1"/>
  <c r="N196" i="3"/>
  <c r="Y196" i="3" s="1"/>
  <c r="N146" i="3"/>
  <c r="Y146" i="3" s="1"/>
  <c r="N162" i="3"/>
  <c r="Y162" i="3" s="1"/>
  <c r="N178" i="3"/>
  <c r="Y178" i="3" s="1"/>
  <c r="N17" i="3"/>
  <c r="Y17" i="3" s="1"/>
  <c r="N10" i="3"/>
  <c r="Y10" i="3" s="1"/>
  <c r="N26" i="3"/>
  <c r="Y26" i="3" s="1"/>
  <c r="N38" i="3"/>
  <c r="N8" i="3"/>
  <c r="Y8" i="3" s="1"/>
  <c r="N16" i="3"/>
  <c r="Y16" i="3" s="1"/>
  <c r="N24" i="3"/>
  <c r="Y24" i="3" s="1"/>
  <c r="N32" i="3"/>
  <c r="Y32" i="3" s="1"/>
  <c r="N45" i="3"/>
  <c r="Y45" i="3" s="1"/>
  <c r="N53" i="3"/>
  <c r="Y53" i="3" s="1"/>
  <c r="N61" i="3"/>
  <c r="Y61" i="3" s="1"/>
  <c r="N69" i="3"/>
  <c r="Y69" i="3" s="1"/>
  <c r="N35" i="3"/>
  <c r="Y35" i="3" s="1"/>
  <c r="N81" i="3"/>
  <c r="Y81" i="3" s="1"/>
  <c r="N97" i="3"/>
  <c r="Y97" i="3" s="1"/>
  <c r="N126" i="3"/>
  <c r="N101" i="3"/>
  <c r="Y101" i="3" s="1"/>
  <c r="N117" i="3"/>
  <c r="N13" i="3"/>
  <c r="Y13" i="3" s="1"/>
  <c r="N29" i="3"/>
  <c r="Y29" i="3" s="1"/>
  <c r="N6" i="3"/>
  <c r="Y6" i="3" s="1"/>
  <c r="N22" i="3"/>
  <c r="Y22" i="3" s="1"/>
  <c r="N42" i="3"/>
  <c r="Y42" i="3" s="1"/>
  <c r="N39" i="3"/>
  <c r="Y39" i="3" s="1"/>
  <c r="N85" i="3"/>
  <c r="Y85" i="3" s="1"/>
  <c r="N141" i="3"/>
  <c r="Y141" i="3" s="1"/>
  <c r="N105" i="3"/>
  <c r="N121" i="3"/>
  <c r="N134" i="3"/>
  <c r="N153" i="3"/>
  <c r="Y153" i="3" s="1"/>
  <c r="N169" i="3"/>
  <c r="N185" i="3"/>
  <c r="Y185" i="3" s="1"/>
  <c r="N90" i="3"/>
  <c r="Y90" i="3" s="1"/>
  <c r="N106" i="3"/>
  <c r="Y106" i="3" s="1"/>
  <c r="N122" i="3"/>
  <c r="Y122" i="3" s="1"/>
  <c r="N197" i="3"/>
  <c r="N188" i="3"/>
  <c r="Y188" i="3" s="1"/>
  <c r="N204" i="3"/>
  <c r="Y204" i="3" s="1"/>
  <c r="N154" i="3"/>
  <c r="Y154" i="3" s="1"/>
  <c r="N170" i="3"/>
  <c r="Y170" i="3" s="1"/>
  <c r="N94" i="3"/>
  <c r="Y94" i="3" s="1"/>
  <c r="N133" i="3"/>
  <c r="Y133" i="3" s="1"/>
  <c r="N165" i="3"/>
  <c r="N78" i="3"/>
  <c r="Y78" i="3" s="1"/>
  <c r="N200" i="3"/>
  <c r="Y200" i="3" s="1"/>
  <c r="N174" i="3"/>
  <c r="Y174" i="3" s="1"/>
  <c r="N149" i="3"/>
  <c r="N181" i="3"/>
  <c r="Y181" i="3" s="1"/>
  <c r="N110" i="3"/>
  <c r="Y110" i="3" s="1"/>
  <c r="N158" i="3"/>
  <c r="Y158" i="3" s="1"/>
  <c r="X12" i="3"/>
  <c r="X28" i="3"/>
  <c r="X41" i="3"/>
  <c r="X56" i="3"/>
  <c r="X72" i="3"/>
  <c r="X88" i="3"/>
  <c r="X132" i="3"/>
  <c r="X112" i="3"/>
  <c r="X136" i="3"/>
  <c r="X204" i="3"/>
  <c r="X156" i="3"/>
  <c r="X172" i="3"/>
  <c r="X200" i="3"/>
  <c r="X87" i="3"/>
  <c r="X103" i="3"/>
  <c r="X119" i="3"/>
  <c r="X137" i="3"/>
  <c r="X155" i="3"/>
  <c r="X171" i="3"/>
  <c r="X187" i="3"/>
  <c r="X203" i="3"/>
  <c r="F44" i="6"/>
  <c r="G44" i="6"/>
  <c r="E44" i="6"/>
  <c r="D44" i="6"/>
  <c r="A10" i="4"/>
  <c r="A16" i="2"/>
  <c r="A11" i="3"/>
  <c r="AL50" i="4"/>
  <c r="AL183" i="4"/>
  <c r="AL168" i="4"/>
  <c r="AL194" i="4"/>
  <c r="AL38" i="4"/>
  <c r="AL151" i="4"/>
  <c r="AL135" i="4"/>
  <c r="AL108" i="4"/>
  <c r="AL167" i="4"/>
  <c r="AL124" i="4"/>
  <c r="AL30" i="4"/>
  <c r="AL63" i="4"/>
  <c r="AL198" i="4"/>
  <c r="AL97" i="4"/>
  <c r="AL105" i="4"/>
  <c r="AL7" i="4"/>
  <c r="AL190" i="4"/>
  <c r="AL42" i="4"/>
  <c r="AL180" i="4"/>
  <c r="AL156" i="4"/>
  <c r="AL161" i="4"/>
  <c r="AL116" i="4"/>
  <c r="AL169" i="4"/>
  <c r="AL101" i="4"/>
  <c r="AL76" i="4"/>
  <c r="AL59" i="4"/>
  <c r="AL55" i="4"/>
  <c r="AL28" i="4"/>
  <c r="AL82" i="4"/>
  <c r="AL21" i="4"/>
  <c r="K201" i="4"/>
  <c r="K202" i="4"/>
  <c r="K197" i="4"/>
  <c r="K186" i="4"/>
  <c r="K203" i="4"/>
  <c r="K187" i="4"/>
  <c r="K189" i="4"/>
  <c r="K198" i="4"/>
  <c r="K190" i="4"/>
  <c r="K184" i="4"/>
  <c r="K178" i="4"/>
  <c r="K193" i="4"/>
  <c r="K174" i="4"/>
  <c r="K166" i="4"/>
  <c r="K162" i="4"/>
  <c r="K158" i="4"/>
  <c r="K154" i="4"/>
  <c r="K180" i="4"/>
  <c r="K175" i="4"/>
  <c r="K170" i="4"/>
  <c r="K163" i="4"/>
  <c r="K159" i="4"/>
  <c r="K176" i="4"/>
  <c r="K150" i="4"/>
  <c r="K146" i="4"/>
  <c r="K142" i="4"/>
  <c r="K138" i="4"/>
  <c r="K134" i="4"/>
  <c r="K130" i="4"/>
  <c r="K126" i="4"/>
  <c r="K171" i="4"/>
  <c r="K118" i="4"/>
  <c r="K106" i="4"/>
  <c r="K151" i="4"/>
  <c r="K147" i="4"/>
  <c r="K143" i="4"/>
  <c r="K139" i="4"/>
  <c r="K135" i="4"/>
  <c r="K131" i="4"/>
  <c r="K127" i="4"/>
  <c r="K122" i="4"/>
  <c r="K102" i="4"/>
  <c r="K98" i="4"/>
  <c r="K94" i="4"/>
  <c r="K90" i="4"/>
  <c r="K182" i="4"/>
  <c r="K164" i="4"/>
  <c r="K114" i="4"/>
  <c r="K103" i="4"/>
  <c r="K99" i="4"/>
  <c r="K95" i="4"/>
  <c r="K91" i="4"/>
  <c r="K155" i="4"/>
  <c r="K104" i="4"/>
  <c r="K84" i="4"/>
  <c r="K74" i="4"/>
  <c r="K110" i="4"/>
  <c r="K92" i="4"/>
  <c r="K86" i="4"/>
  <c r="K96" i="4"/>
  <c r="K87" i="4"/>
  <c r="K82" i="4"/>
  <c r="K69" i="4"/>
  <c r="K65" i="4"/>
  <c r="K61" i="4"/>
  <c r="K57" i="4"/>
  <c r="K53" i="4"/>
  <c r="K49" i="4"/>
  <c r="K45" i="4"/>
  <c r="K41" i="4"/>
  <c r="K88" i="4"/>
  <c r="K70" i="4"/>
  <c r="K66" i="4"/>
  <c r="K62" i="4"/>
  <c r="K58" i="4"/>
  <c r="K54" i="4"/>
  <c r="K50" i="4"/>
  <c r="K46" i="4"/>
  <c r="K42" i="4"/>
  <c r="K38" i="4"/>
  <c r="K37" i="4"/>
  <c r="K21" i="4"/>
  <c r="K13" i="4"/>
  <c r="K83" i="4"/>
  <c r="K78" i="4"/>
  <c r="K25" i="4"/>
  <c r="AA2" i="4"/>
  <c r="AM2" i="4" s="1"/>
  <c r="K72" i="4"/>
  <c r="K29" i="4"/>
  <c r="K8" i="4"/>
  <c r="K100" i="4"/>
  <c r="K33" i="4"/>
  <c r="K9" i="4"/>
  <c r="K5" i="4"/>
  <c r="K11" i="4"/>
  <c r="K30" i="4"/>
  <c r="L2" i="4"/>
  <c r="K17" i="4"/>
  <c r="K63" i="4"/>
  <c r="K31" i="4"/>
  <c r="K6" i="4"/>
  <c r="K7" i="4"/>
  <c r="K22" i="4"/>
  <c r="K81" i="4"/>
  <c r="K34" i="4"/>
  <c r="K108" i="4"/>
  <c r="K132" i="4"/>
  <c r="K148" i="4"/>
  <c r="K185" i="4"/>
  <c r="K200" i="4"/>
  <c r="K192" i="4"/>
  <c r="K199" i="4"/>
  <c r="K85" i="4"/>
  <c r="K89" i="4"/>
  <c r="K101" i="4"/>
  <c r="K20" i="4"/>
  <c r="K24" i="4"/>
  <c r="K28" i="4"/>
  <c r="K32" i="4"/>
  <c r="K44" i="4"/>
  <c r="K52" i="4"/>
  <c r="K68" i="4"/>
  <c r="K119" i="4"/>
  <c r="K161" i="4"/>
  <c r="K145" i="4"/>
  <c r="K179" i="4"/>
  <c r="K177" i="4"/>
  <c r="K196" i="4"/>
  <c r="K55" i="4"/>
  <c r="K47" i="4"/>
  <c r="K43" i="4"/>
  <c r="K51" i="4"/>
  <c r="K59" i="4"/>
  <c r="K67" i="4"/>
  <c r="K10" i="4"/>
  <c r="K27" i="4"/>
  <c r="K76" i="4"/>
  <c r="K16" i="4"/>
  <c r="K36" i="4"/>
  <c r="K60" i="4"/>
  <c r="K80" i="4"/>
  <c r="K123" i="4"/>
  <c r="K111" i="4"/>
  <c r="K116" i="4"/>
  <c r="K136" i="4"/>
  <c r="K152" i="4"/>
  <c r="K165" i="4"/>
  <c r="K129" i="4"/>
  <c r="K137" i="4"/>
  <c r="K157" i="4"/>
  <c r="K15" i="4"/>
  <c r="K39" i="4"/>
  <c r="K71" i="4"/>
  <c r="K14" i="4"/>
  <c r="K12" i="4"/>
  <c r="K18" i="4"/>
  <c r="K35" i="4"/>
  <c r="K105" i="4"/>
  <c r="K19" i="4"/>
  <c r="K75" i="4"/>
  <c r="K48" i="4"/>
  <c r="K64" i="4"/>
  <c r="K73" i="4"/>
  <c r="K169" i="4"/>
  <c r="K109" i="4"/>
  <c r="K140" i="4"/>
  <c r="K121" i="4"/>
  <c r="K181" i="4"/>
  <c r="K167" i="4"/>
  <c r="K183" i="4"/>
  <c r="K188" i="4"/>
  <c r="K194" i="4"/>
  <c r="K113" i="4"/>
  <c r="K77" i="4"/>
  <c r="K23" i="4"/>
  <c r="K144" i="4"/>
  <c r="K93" i="4"/>
  <c r="K112" i="4"/>
  <c r="K115" i="4"/>
  <c r="K128" i="4"/>
  <c r="K117" i="4"/>
  <c r="K133" i="4"/>
  <c r="K149" i="4"/>
  <c r="K156" i="4"/>
  <c r="K173" i="4"/>
  <c r="K204" i="4"/>
  <c r="K40" i="4"/>
  <c r="K56" i="4"/>
  <c r="K97" i="4"/>
  <c r="K79" i="4"/>
  <c r="K107" i="4"/>
  <c r="K124" i="4"/>
  <c r="K120" i="4"/>
  <c r="K160" i="4"/>
  <c r="K168" i="4"/>
  <c r="K26" i="4"/>
  <c r="K153" i="4"/>
  <c r="K141" i="4"/>
  <c r="K191" i="4"/>
  <c r="K195" i="4"/>
  <c r="K125" i="4"/>
  <c r="K172" i="4"/>
  <c r="AL16" i="4"/>
  <c r="AL41" i="4"/>
  <c r="AL57" i="4"/>
  <c r="AL109" i="4"/>
  <c r="AL48" i="4"/>
  <c r="AL64" i="4"/>
  <c r="AL114" i="4"/>
  <c r="AL78" i="4"/>
  <c r="AL90" i="4"/>
  <c r="AL121" i="4"/>
  <c r="AL118" i="4"/>
  <c r="AL138" i="4"/>
  <c r="AL154" i="4"/>
  <c r="AL129" i="4"/>
  <c r="AL145" i="4"/>
  <c r="AL181" i="4"/>
  <c r="AL166" i="4"/>
  <c r="AL192" i="4"/>
  <c r="AL197" i="4"/>
  <c r="G41" i="6"/>
  <c r="G48" i="6"/>
  <c r="F48" i="6"/>
  <c r="D48" i="6"/>
  <c r="E48" i="6"/>
  <c r="E48" i="5"/>
  <c r="X71" i="3"/>
  <c r="AU197" i="3"/>
  <c r="X198" i="3"/>
  <c r="X94" i="3"/>
  <c r="X202" i="3"/>
  <c r="X162" i="3"/>
  <c r="X51" i="3"/>
  <c r="X189" i="3"/>
  <c r="X130" i="3"/>
  <c r="X66" i="3"/>
  <c r="X50" i="3"/>
  <c r="X23" i="3"/>
  <c r="AU121" i="3"/>
  <c r="X73" i="3"/>
  <c r="X29" i="3"/>
  <c r="X11" i="3"/>
  <c r="X174" i="3"/>
  <c r="X59" i="3"/>
  <c r="AU117" i="3"/>
  <c r="X81" i="3"/>
  <c r="X31" i="3"/>
  <c r="X142" i="3"/>
  <c r="AU161" i="3"/>
  <c r="X106" i="3"/>
  <c r="X205" i="3"/>
  <c r="X77" i="3"/>
  <c r="X53" i="3"/>
  <c r="X25" i="3"/>
  <c r="X6" i="3"/>
  <c r="AI109" i="3" s="1"/>
  <c r="X22" i="3"/>
  <c r="X16" i="3"/>
  <c r="X32" i="3"/>
  <c r="X44" i="3"/>
  <c r="X60" i="3"/>
  <c r="X76" i="3"/>
  <c r="X92" i="3"/>
  <c r="X100" i="3"/>
  <c r="X116" i="3"/>
  <c r="X140" i="3"/>
  <c r="X144" i="3"/>
  <c r="X160" i="3"/>
  <c r="X176" i="3"/>
  <c r="X75" i="3"/>
  <c r="X91" i="3"/>
  <c r="X107" i="3"/>
  <c r="X123" i="3"/>
  <c r="X196" i="3"/>
  <c r="X159" i="3"/>
  <c r="X175" i="3"/>
  <c r="X191" i="3"/>
  <c r="F45" i="5"/>
  <c r="AL52" i="4"/>
  <c r="AL68" i="4"/>
  <c r="AL74" i="4"/>
  <c r="AL83" i="4"/>
  <c r="AL94" i="4"/>
  <c r="AL122" i="4"/>
  <c r="AL126" i="4"/>
  <c r="AL142" i="4"/>
  <c r="AL163" i="4"/>
  <c r="AL133" i="4"/>
  <c r="AL149" i="4"/>
  <c r="AL158" i="4"/>
  <c r="AL174" i="4"/>
  <c r="AL202" i="4"/>
  <c r="AL201" i="4"/>
  <c r="P70" i="6"/>
  <c r="O70" i="6"/>
  <c r="C70" i="6"/>
  <c r="A71" i="6"/>
  <c r="N70" i="6"/>
  <c r="G53" i="6"/>
  <c r="E9" i="5"/>
  <c r="AH5" i="3"/>
  <c r="AT5" i="3"/>
  <c r="F7" i="5" s="1"/>
  <c r="W5" i="3"/>
  <c r="X55" i="3"/>
  <c r="X143" i="3"/>
  <c r="X118" i="3"/>
  <c r="X86" i="3"/>
  <c r="X186" i="3"/>
  <c r="X154" i="3"/>
  <c r="X201" i="3"/>
  <c r="X138" i="3"/>
  <c r="X89" i="3"/>
  <c r="X62" i="3"/>
  <c r="X46" i="3"/>
  <c r="X7" i="3"/>
  <c r="AU105" i="3"/>
  <c r="X65" i="3"/>
  <c r="X21" i="3"/>
  <c r="X139" i="3"/>
  <c r="X166" i="3"/>
  <c r="AU181" i="3"/>
  <c r="AU101" i="3"/>
  <c r="X40" i="3"/>
  <c r="AU15" i="3"/>
  <c r="X63" i="3"/>
  <c r="AU145" i="3"/>
  <c r="X98" i="3"/>
  <c r="X113" i="3"/>
  <c r="X36" i="3"/>
  <c r="X45" i="3"/>
  <c r="X17" i="3"/>
  <c r="X10" i="3"/>
  <c r="X26" i="3"/>
  <c r="X37" i="3"/>
  <c r="X20" i="3"/>
  <c r="X48" i="3"/>
  <c r="X64" i="3"/>
  <c r="X80" i="3"/>
  <c r="X96" i="3"/>
  <c r="X104" i="3"/>
  <c r="X120" i="3"/>
  <c r="X192" i="3"/>
  <c r="X148" i="3"/>
  <c r="X164" i="3"/>
  <c r="X180" i="3"/>
  <c r="X79" i="3"/>
  <c r="X95" i="3"/>
  <c r="X111" i="3"/>
  <c r="X129" i="3"/>
  <c r="X147" i="3"/>
  <c r="X163" i="3"/>
  <c r="X179" i="3"/>
  <c r="X195" i="3"/>
  <c r="AL191" i="4"/>
  <c r="AL179" i="4"/>
  <c r="AL79" i="4"/>
  <c r="AL119" i="4"/>
  <c r="AL147" i="4"/>
  <c r="AL112" i="4"/>
  <c r="AL71" i="4"/>
  <c r="AL34" i="4"/>
  <c r="AL14" i="4"/>
  <c r="AL85" i="4"/>
  <c r="AL143" i="4"/>
  <c r="AL115" i="4"/>
  <c r="AL89" i="4"/>
  <c r="AL51" i="4"/>
  <c r="AL99" i="4"/>
  <c r="AL5" i="4"/>
  <c r="AL61" i="4"/>
  <c r="AL148" i="4"/>
  <c r="AL92" i="4"/>
  <c r="AL199" i="4"/>
  <c r="AL54" i="4"/>
  <c r="AL132" i="4"/>
  <c r="AL6" i="4"/>
  <c r="AL140" i="4"/>
  <c r="AL23" i="4"/>
  <c r="AL93" i="4"/>
  <c r="AL164" i="4"/>
  <c r="AL152" i="4"/>
  <c r="AL62" i="4"/>
  <c r="AL10" i="4"/>
  <c r="AL8" i="4"/>
  <c r="AL13" i="4"/>
  <c r="AL9" i="4"/>
  <c r="AL49" i="4"/>
  <c r="AL40" i="4"/>
  <c r="AL86" i="4"/>
  <c r="AL103" i="4"/>
  <c r="AL106" i="4"/>
  <c r="AL146" i="4"/>
  <c r="AL137" i="4"/>
  <c r="AL155" i="4"/>
  <c r="AL186" i="4"/>
  <c r="G54" i="6"/>
  <c r="P49" i="6"/>
  <c r="O49" i="6"/>
  <c r="C49" i="6"/>
  <c r="A50" i="6"/>
  <c r="N49" i="6"/>
  <c r="E28" i="5"/>
  <c r="E57" i="5"/>
  <c r="G39" i="6"/>
  <c r="AU185" i="3"/>
  <c r="AU169" i="3"/>
  <c r="X110" i="3"/>
  <c r="X78" i="3"/>
  <c r="X178" i="3"/>
  <c r="X146" i="3"/>
  <c r="X173" i="3"/>
  <c r="X125" i="3"/>
  <c r="X74" i="3"/>
  <c r="X58" i="3"/>
  <c r="X43" i="3"/>
  <c r="AU33" i="3"/>
  <c r="X141" i="3"/>
  <c r="X57" i="3"/>
  <c r="X13" i="3"/>
  <c r="X194" i="3"/>
  <c r="X158" i="3"/>
  <c r="AU165" i="3"/>
  <c r="AU126" i="3"/>
  <c r="X35" i="3"/>
  <c r="X127" i="3"/>
  <c r="X47" i="3"/>
  <c r="X122" i="3"/>
  <c r="X90" i="3"/>
  <c r="X193" i="3"/>
  <c r="X69" i="3"/>
  <c r="X39" i="3"/>
  <c r="X9" i="3"/>
  <c r="X14" i="3"/>
  <c r="X30" i="3"/>
  <c r="X8" i="3"/>
  <c r="X24" i="3"/>
  <c r="X52" i="3"/>
  <c r="X68" i="3"/>
  <c r="X84" i="3"/>
  <c r="X128" i="3"/>
  <c r="X108" i="3"/>
  <c r="X124" i="3"/>
  <c r="X188" i="3"/>
  <c r="X152" i="3"/>
  <c r="X168" i="3"/>
  <c r="X184" i="3"/>
  <c r="X83" i="3"/>
  <c r="X99" i="3"/>
  <c r="X115" i="3"/>
  <c r="X133" i="3"/>
  <c r="X151" i="3"/>
  <c r="X167" i="3"/>
  <c r="X183" i="3"/>
  <c r="X199" i="3"/>
  <c r="G43" i="6"/>
  <c r="G47" i="6"/>
  <c r="G68" i="6"/>
  <c r="G60" i="6"/>
  <c r="F22" i="5" l="1"/>
  <c r="F17" i="5"/>
  <c r="F34" i="5"/>
  <c r="F11" i="5"/>
  <c r="F20" i="5"/>
  <c r="F42" i="5"/>
  <c r="F33" i="5"/>
  <c r="F25" i="5"/>
  <c r="F50" i="5"/>
  <c r="F43" i="5"/>
  <c r="F41" i="5"/>
  <c r="F28" i="5"/>
  <c r="F38" i="5"/>
  <c r="F9" i="5"/>
  <c r="F60" i="5"/>
  <c r="F35" i="5"/>
  <c r="F12" i="5"/>
  <c r="F54" i="5"/>
  <c r="F18" i="5"/>
  <c r="F24" i="5"/>
  <c r="F52" i="5"/>
  <c r="F48" i="5"/>
  <c r="F59" i="5"/>
  <c r="F23" i="5"/>
  <c r="F47" i="5"/>
  <c r="F55" i="5"/>
  <c r="E49" i="5"/>
  <c r="F15" i="5"/>
  <c r="F53" i="5"/>
  <c r="F30" i="5"/>
  <c r="E23" i="5"/>
  <c r="F36" i="5"/>
  <c r="F10" i="5"/>
  <c r="F58" i="5"/>
  <c r="F51" i="5"/>
  <c r="F16" i="5"/>
  <c r="F44" i="5"/>
  <c r="F57" i="5"/>
  <c r="F56" i="5"/>
  <c r="F37" i="5"/>
  <c r="F40" i="5"/>
  <c r="F14" i="5"/>
  <c r="F29" i="5"/>
  <c r="F26" i="5"/>
  <c r="F21" i="5"/>
  <c r="F32" i="5"/>
  <c r="F46" i="5"/>
  <c r="F13" i="5"/>
  <c r="F31" i="5"/>
  <c r="F49" i="5"/>
  <c r="E22" i="5"/>
  <c r="F19" i="5"/>
  <c r="F8" i="5"/>
  <c r="F39" i="5"/>
  <c r="E37" i="5"/>
  <c r="E26" i="5"/>
  <c r="E36" i="5"/>
  <c r="E33" i="5"/>
  <c r="E35" i="5"/>
  <c r="E44" i="5"/>
  <c r="E15" i="5"/>
  <c r="E12" i="5"/>
  <c r="E34" i="5"/>
  <c r="E25" i="5"/>
  <c r="E20" i="5"/>
  <c r="E54" i="5"/>
  <c r="E58" i="5"/>
  <c r="E39" i="5"/>
  <c r="E60" i="5"/>
  <c r="E52" i="5"/>
  <c r="E32" i="5"/>
  <c r="E43" i="5"/>
  <c r="E19" i="5"/>
  <c r="E45" i="5"/>
  <c r="E21" i="5"/>
  <c r="E40" i="5"/>
  <c r="E16" i="5"/>
  <c r="E46" i="5"/>
  <c r="E17" i="5"/>
  <c r="E47" i="5"/>
  <c r="E11" i="5"/>
  <c r="E10" i="5"/>
  <c r="E50" i="5"/>
  <c r="E27" i="5"/>
  <c r="E53" i="5"/>
  <c r="E41" i="5"/>
  <c r="E51" i="5"/>
  <c r="E8" i="5"/>
  <c r="E29" i="5"/>
  <c r="E14" i="5"/>
  <c r="E55" i="5"/>
  <c r="E30" i="5"/>
  <c r="E18" i="5"/>
  <c r="E24" i="5"/>
  <c r="E42" i="5"/>
  <c r="E31" i="5"/>
  <c r="E59" i="5"/>
  <c r="E38" i="5"/>
  <c r="AK65" i="7"/>
  <c r="Z546" i="2"/>
  <c r="AB546" i="2" s="1"/>
  <c r="AQ6" i="3"/>
  <c r="AE84" i="3"/>
  <c r="AE172" i="3"/>
  <c r="AE100" i="3"/>
  <c r="AE12" i="3"/>
  <c r="AE20" i="3"/>
  <c r="AE73" i="3"/>
  <c r="AE49" i="3"/>
  <c r="AE76" i="3"/>
  <c r="AE164" i="3"/>
  <c r="AE53" i="3"/>
  <c r="AE151" i="3"/>
  <c r="AE87" i="3"/>
  <c r="AE48" i="3"/>
  <c r="AE155" i="3"/>
  <c r="AE163" i="3"/>
  <c r="AE83" i="3"/>
  <c r="AE175" i="3"/>
  <c r="AE79" i="3"/>
  <c r="AE136" i="3"/>
  <c r="AE171" i="3"/>
  <c r="AE75" i="3"/>
  <c r="AE16" i="3"/>
  <c r="AE188" i="3"/>
  <c r="AE168" i="3"/>
  <c r="AE13" i="3"/>
  <c r="AE131" i="3"/>
  <c r="AE165" i="3"/>
  <c r="AE186" i="3"/>
  <c r="AE146" i="3"/>
  <c r="AE125" i="3"/>
  <c r="AE161" i="3"/>
  <c r="AE50" i="3"/>
  <c r="AE66" i="3"/>
  <c r="AE101" i="3"/>
  <c r="AE141" i="3"/>
  <c r="AE153" i="3"/>
  <c r="AE142" i="3"/>
  <c r="AE59" i="3"/>
  <c r="AE93" i="3"/>
  <c r="AE177" i="3"/>
  <c r="AE55" i="3"/>
  <c r="AE143" i="3"/>
  <c r="AE33" i="3"/>
  <c r="AE47" i="3"/>
  <c r="AE28" i="3"/>
  <c r="AE137" i="3"/>
  <c r="AE124" i="3"/>
  <c r="AE144" i="3"/>
  <c r="AE69" i="3"/>
  <c r="AE108" i="3"/>
  <c r="AE92" i="3"/>
  <c r="AE180" i="3"/>
  <c r="AE14" i="3"/>
  <c r="AE132" i="3"/>
  <c r="AE68" i="3"/>
  <c r="AE159" i="3"/>
  <c r="AE199" i="3"/>
  <c r="AE147" i="3"/>
  <c r="AE64" i="3"/>
  <c r="AE191" i="3"/>
  <c r="AE60" i="3"/>
  <c r="AE99" i="3"/>
  <c r="AE119" i="3"/>
  <c r="AE203" i="3"/>
  <c r="AE65" i="3"/>
  <c r="AE24" i="3"/>
  <c r="AE184" i="3"/>
  <c r="AE38" i="3"/>
  <c r="AE121" i="3"/>
  <c r="AE29" i="3"/>
  <c r="AE193" i="3"/>
  <c r="AE205" i="3"/>
  <c r="AE86" i="3"/>
  <c r="AE102" i="3"/>
  <c r="AE118" i="3"/>
  <c r="AE67" i="3"/>
  <c r="AE202" i="3"/>
  <c r="AE109" i="3"/>
  <c r="AE158" i="3"/>
  <c r="AE174" i="3"/>
  <c r="AE23" i="3"/>
  <c r="AE105" i="3"/>
  <c r="AE90" i="3"/>
  <c r="AE106" i="3"/>
  <c r="AE122" i="3"/>
  <c r="AE156" i="3"/>
  <c r="AE104" i="3"/>
  <c r="AE80" i="3"/>
  <c r="AE160" i="3"/>
  <c r="AE120" i="3"/>
  <c r="AE133" i="3"/>
  <c r="AE200" i="3"/>
  <c r="AE57" i="3"/>
  <c r="AE183" i="3"/>
  <c r="AE115" i="3"/>
  <c r="AE52" i="3"/>
  <c r="AE95" i="3"/>
  <c r="AE18" i="3"/>
  <c r="AE128" i="3"/>
  <c r="AE140" i="3"/>
  <c r="AE123" i="3"/>
  <c r="AE44" i="3"/>
  <c r="AE56" i="3"/>
  <c r="AE91" i="3"/>
  <c r="AE187" i="3"/>
  <c r="AE61" i="3"/>
  <c r="AE88" i="3"/>
  <c r="AE192" i="3"/>
  <c r="AE201" i="3"/>
  <c r="AE25" i="3"/>
  <c r="AE154" i="3"/>
  <c r="AE130" i="3"/>
  <c r="AE189" i="3"/>
  <c r="AE77" i="3"/>
  <c r="AE58" i="3"/>
  <c r="AE74" i="3"/>
  <c r="AE173" i="3"/>
  <c r="AE97" i="3"/>
  <c r="AE39" i="3"/>
  <c r="AE134" i="3"/>
  <c r="AE185" i="3"/>
  <c r="AE190" i="3"/>
  <c r="AE40" i="3"/>
  <c r="AE145" i="3"/>
  <c r="AE71" i="3"/>
  <c r="AE17" i="3"/>
  <c r="AE63" i="3"/>
  <c r="AE178" i="3"/>
  <c r="AE112" i="3"/>
  <c r="AE37" i="3"/>
  <c r="AE196" i="3"/>
  <c r="AE96" i="3"/>
  <c r="AE176" i="3"/>
  <c r="AE204" i="3"/>
  <c r="AE32" i="3"/>
  <c r="AE148" i="3"/>
  <c r="AE129" i="3"/>
  <c r="AE167" i="3"/>
  <c r="AE107" i="3"/>
  <c r="AE103" i="3"/>
  <c r="AE41" i="3"/>
  <c r="AE179" i="3"/>
  <c r="AE111" i="3"/>
  <c r="AE22" i="3"/>
  <c r="AE195" i="3"/>
  <c r="AE30" i="3"/>
  <c r="AE26" i="3"/>
  <c r="AE72" i="3"/>
  <c r="AE45" i="3"/>
  <c r="AE116" i="3"/>
  <c r="AE152" i="3"/>
  <c r="AE194" i="3"/>
  <c r="AE126" i="3"/>
  <c r="AE42" i="3"/>
  <c r="AE197" i="3"/>
  <c r="AE51" i="3"/>
  <c r="AE43" i="3"/>
  <c r="AE27" i="3"/>
  <c r="AE113" i="3"/>
  <c r="AE78" i="3"/>
  <c r="AE94" i="3"/>
  <c r="AE110" i="3"/>
  <c r="AE181" i="3"/>
  <c r="AE34" i="3"/>
  <c r="AE89" i="3"/>
  <c r="AE11" i="3"/>
  <c r="AE138" i="3"/>
  <c r="AE150" i="3"/>
  <c r="AE166" i="3"/>
  <c r="AE182" i="3"/>
  <c r="AE139" i="3"/>
  <c r="AE21" i="3"/>
  <c r="AE82" i="3"/>
  <c r="AE98" i="3"/>
  <c r="AE114" i="3"/>
  <c r="AE15" i="3"/>
  <c r="AE31" i="3"/>
  <c r="AE35" i="3"/>
  <c r="AE54" i="3"/>
  <c r="AE70" i="3"/>
  <c r="AE198" i="3"/>
  <c r="AE36" i="3"/>
  <c r="AE149" i="3"/>
  <c r="AE81" i="3"/>
  <c r="AE169" i="3"/>
  <c r="AE117" i="3"/>
  <c r="AE19" i="3"/>
  <c r="AE85" i="3"/>
  <c r="AE135" i="3"/>
  <c r="AE162" i="3"/>
  <c r="AE46" i="3"/>
  <c r="AE62" i="3"/>
  <c r="AE157" i="3"/>
  <c r="AE127" i="3"/>
  <c r="AE170" i="3"/>
  <c r="AF106" i="3"/>
  <c r="AF28" i="3"/>
  <c r="AF108" i="3"/>
  <c r="AF39" i="3"/>
  <c r="AF42" i="3"/>
  <c r="AF36" i="3"/>
  <c r="AF22" i="3"/>
  <c r="AF148" i="3"/>
  <c r="AF138" i="3"/>
  <c r="AF26" i="3"/>
  <c r="AF153" i="3"/>
  <c r="AF23" i="3"/>
  <c r="AF51" i="3"/>
  <c r="AF76" i="3"/>
  <c r="AF112" i="3"/>
  <c r="AF196" i="3"/>
  <c r="AF197" i="3"/>
  <c r="AF85" i="3"/>
  <c r="AF31" i="3"/>
  <c r="AF176" i="3"/>
  <c r="AF193" i="3"/>
  <c r="AF80" i="3"/>
  <c r="AF116" i="3"/>
  <c r="AF172" i="3"/>
  <c r="AF118" i="3"/>
  <c r="AF102" i="3"/>
  <c r="AF86" i="3"/>
  <c r="AF181" i="3"/>
  <c r="AF144" i="3"/>
  <c r="AR6" i="3"/>
  <c r="AF139" i="3"/>
  <c r="AF180" i="3"/>
  <c r="AF157" i="3"/>
  <c r="AF109" i="3"/>
  <c r="AF130" i="3"/>
  <c r="AF32" i="3"/>
  <c r="AF84" i="3"/>
  <c r="AF121" i="3"/>
  <c r="AF184" i="3"/>
  <c r="AF77" i="3"/>
  <c r="AF55" i="3"/>
  <c r="AF81" i="3"/>
  <c r="AF169" i="3"/>
  <c r="AF37" i="3"/>
  <c r="AF173" i="3"/>
  <c r="AF21" i="3"/>
  <c r="AF41" i="3"/>
  <c r="AF185" i="3"/>
  <c r="AF16" i="3"/>
  <c r="AF50" i="3"/>
  <c r="AF66" i="3"/>
  <c r="AF201" i="3"/>
  <c r="AF143" i="3"/>
  <c r="AF93" i="3"/>
  <c r="AF92" i="3"/>
  <c r="AF117" i="3"/>
  <c r="AF142" i="3"/>
  <c r="AF122" i="3"/>
  <c r="AF186" i="3"/>
  <c r="AF114" i="3"/>
  <c r="AF194" i="3"/>
  <c r="AF30" i="3"/>
  <c r="AF168" i="3"/>
  <c r="AF57" i="3"/>
  <c r="AF11" i="3"/>
  <c r="AF20" i="3"/>
  <c r="AF165" i="3"/>
  <c r="AF203" i="3"/>
  <c r="AF107" i="3"/>
  <c r="AF72" i="3"/>
  <c r="AF179" i="3"/>
  <c r="AF99" i="3"/>
  <c r="AF75" i="3"/>
  <c r="AF199" i="3"/>
  <c r="AF195" i="3"/>
  <c r="AF140" i="3"/>
  <c r="AF68" i="3"/>
  <c r="AF123" i="3"/>
  <c r="AF128" i="3"/>
  <c r="AF63" i="3"/>
  <c r="AF113" i="3"/>
  <c r="AF38" i="3"/>
  <c r="AF101" i="3"/>
  <c r="AF162" i="3"/>
  <c r="AF33" i="3"/>
  <c r="AF78" i="3"/>
  <c r="AF156" i="3"/>
  <c r="AF19" i="3"/>
  <c r="AF15" i="3"/>
  <c r="AF43" i="3"/>
  <c r="AF54" i="3"/>
  <c r="AF70" i="3"/>
  <c r="AF200" i="3"/>
  <c r="AF96" i="3"/>
  <c r="AF205" i="3"/>
  <c r="AF18" i="3"/>
  <c r="AF133" i="3"/>
  <c r="AF150" i="3"/>
  <c r="AF145" i="3"/>
  <c r="AF120" i="3"/>
  <c r="AF178" i="3"/>
  <c r="AF127" i="3"/>
  <c r="AF141" i="3"/>
  <c r="AF47" i="3"/>
  <c r="AF73" i="3"/>
  <c r="AF13" i="3"/>
  <c r="AF45" i="3"/>
  <c r="AF170" i="3"/>
  <c r="AF115" i="3"/>
  <c r="AF155" i="3"/>
  <c r="AF136" i="3"/>
  <c r="AF64" i="3"/>
  <c r="AF151" i="3"/>
  <c r="AF119" i="3"/>
  <c r="AF98" i="3"/>
  <c r="AF65" i="3"/>
  <c r="AF25" i="3"/>
  <c r="AF53" i="3"/>
  <c r="AF154" i="3"/>
  <c r="AF152" i="3"/>
  <c r="AF49" i="3"/>
  <c r="AF94" i="3"/>
  <c r="AF135" i="3"/>
  <c r="AF27" i="3"/>
  <c r="AF198" i="3"/>
  <c r="AF35" i="3"/>
  <c r="AF58" i="3"/>
  <c r="AF74" i="3"/>
  <c r="AF29" i="3"/>
  <c r="AF59" i="3"/>
  <c r="AF160" i="3"/>
  <c r="AF12" i="3"/>
  <c r="AF149" i="3"/>
  <c r="AF166" i="3"/>
  <c r="AF90" i="3"/>
  <c r="AF14" i="3"/>
  <c r="AF125" i="3"/>
  <c r="AF202" i="3"/>
  <c r="AF105" i="3"/>
  <c r="AF24" i="3"/>
  <c r="AF189" i="3"/>
  <c r="AF71" i="3"/>
  <c r="AF61" i="3"/>
  <c r="AF177" i="3"/>
  <c r="AF159" i="3"/>
  <c r="AF79" i="3"/>
  <c r="AF52" i="3"/>
  <c r="AF147" i="3"/>
  <c r="AF87" i="3"/>
  <c r="AF175" i="3"/>
  <c r="AF95" i="3"/>
  <c r="AF146" i="3"/>
  <c r="AF158" i="3"/>
  <c r="AF190" i="3"/>
  <c r="AF69" i="3"/>
  <c r="AF88" i="3"/>
  <c r="AF131" i="3"/>
  <c r="AF129" i="3"/>
  <c r="AF174" i="3"/>
  <c r="AF67" i="3"/>
  <c r="AF134" i="3"/>
  <c r="AF100" i="3"/>
  <c r="AF46" i="3"/>
  <c r="AF62" i="3"/>
  <c r="AF89" i="3"/>
  <c r="AF164" i="3"/>
  <c r="AF124" i="3"/>
  <c r="AF97" i="3"/>
  <c r="AF192" i="3"/>
  <c r="AF182" i="3"/>
  <c r="AF161" i="3"/>
  <c r="AF82" i="3"/>
  <c r="AF110" i="3"/>
  <c r="AF104" i="3"/>
  <c r="AF17" i="3"/>
  <c r="AF34" i="3"/>
  <c r="AF137" i="3"/>
  <c r="AF40" i="3"/>
  <c r="AF126" i="3"/>
  <c r="AF44" i="3"/>
  <c r="AF167" i="3"/>
  <c r="AF187" i="3"/>
  <c r="AF103" i="3"/>
  <c r="AF183" i="3"/>
  <c r="AF191" i="3"/>
  <c r="AF132" i="3"/>
  <c r="AF60" i="3"/>
  <c r="AF188" i="3"/>
  <c r="AF171" i="3"/>
  <c r="AF56" i="3"/>
  <c r="AF163" i="3"/>
  <c r="AF83" i="3"/>
  <c r="AF48" i="3"/>
  <c r="AF204" i="3"/>
  <c r="AF91" i="3"/>
  <c r="AF111" i="3"/>
  <c r="J4" i="4"/>
  <c r="Z4" i="4" s="1"/>
  <c r="AL4" i="4" s="1"/>
  <c r="K3" i="4"/>
  <c r="Z3" i="4"/>
  <c r="AL3" i="4" s="1"/>
  <c r="AI101" i="3"/>
  <c r="AI185" i="3"/>
  <c r="AI165" i="3"/>
  <c r="AI105" i="3"/>
  <c r="AI126" i="3"/>
  <c r="AI33" i="3"/>
  <c r="AI169" i="3"/>
  <c r="AI15" i="3"/>
  <c r="AI145" i="3"/>
  <c r="AI181" i="3"/>
  <c r="H69" i="6"/>
  <c r="H48" i="6"/>
  <c r="AM153" i="4"/>
  <c r="AM173" i="4"/>
  <c r="AM113" i="4"/>
  <c r="AM48" i="4"/>
  <c r="AM80" i="4"/>
  <c r="AM55" i="4"/>
  <c r="AM85" i="4"/>
  <c r="AM9" i="4"/>
  <c r="AM37" i="4"/>
  <c r="AM45" i="4"/>
  <c r="AM110" i="4"/>
  <c r="AM90" i="4"/>
  <c r="AM106" i="4"/>
  <c r="AM154" i="4"/>
  <c r="AM201" i="4"/>
  <c r="A11" i="4"/>
  <c r="A17" i="2"/>
  <c r="A12" i="3"/>
  <c r="AJ181" i="3"/>
  <c r="AV181" i="3"/>
  <c r="AJ185" i="3"/>
  <c r="AV185" i="3"/>
  <c r="Y121" i="3"/>
  <c r="Y126" i="3"/>
  <c r="AV178" i="3"/>
  <c r="AJ178" i="3"/>
  <c r="Y161" i="3"/>
  <c r="AV150" i="3"/>
  <c r="AJ150" i="3"/>
  <c r="Y157" i="3"/>
  <c r="AV62" i="3"/>
  <c r="AJ62" i="3"/>
  <c r="AV12" i="3"/>
  <c r="AJ12" i="3"/>
  <c r="AJ64" i="3"/>
  <c r="AV64" i="3"/>
  <c r="AV91" i="3"/>
  <c r="AJ91" i="3"/>
  <c r="AJ84" i="3"/>
  <c r="AV84" i="3"/>
  <c r="AJ132" i="3"/>
  <c r="AV132" i="3"/>
  <c r="AV147" i="3"/>
  <c r="AJ147" i="3"/>
  <c r="AV143" i="3"/>
  <c r="AJ143" i="3"/>
  <c r="AJ168" i="3"/>
  <c r="AV168" i="3"/>
  <c r="AV198" i="3"/>
  <c r="AJ198" i="3"/>
  <c r="H62" i="6"/>
  <c r="H63" i="6"/>
  <c r="D63" i="6"/>
  <c r="G63" i="6"/>
  <c r="F63" i="6"/>
  <c r="E63" i="6"/>
  <c r="AM120" i="4"/>
  <c r="AM117" i="4"/>
  <c r="AM167" i="4"/>
  <c r="AM35" i="4"/>
  <c r="AM137" i="4"/>
  <c r="AM76" i="4"/>
  <c r="AM145" i="4"/>
  <c r="AM24" i="4"/>
  <c r="AM34" i="4"/>
  <c r="L202" i="4"/>
  <c r="L203" i="4"/>
  <c r="L204" i="4"/>
  <c r="L187" i="4"/>
  <c r="L199" i="4"/>
  <c r="L192" i="4"/>
  <c r="L175" i="4"/>
  <c r="L191" i="4"/>
  <c r="L176" i="4"/>
  <c r="L171" i="4"/>
  <c r="L186" i="4"/>
  <c r="L183" i="4"/>
  <c r="L177" i="4"/>
  <c r="L172" i="4"/>
  <c r="L167" i="4"/>
  <c r="L156" i="4"/>
  <c r="L152" i="4"/>
  <c r="L148" i="4"/>
  <c r="L144" i="4"/>
  <c r="L140" i="4"/>
  <c r="L136" i="4"/>
  <c r="L132" i="4"/>
  <c r="L128" i="4"/>
  <c r="L109" i="4"/>
  <c r="L165" i="4"/>
  <c r="L111" i="4"/>
  <c r="L97" i="4"/>
  <c r="L88" i="4"/>
  <c r="L83" i="4"/>
  <c r="L77" i="4"/>
  <c r="L72" i="4"/>
  <c r="L101" i="4"/>
  <c r="L84" i="4"/>
  <c r="L79" i="4"/>
  <c r="L73" i="4"/>
  <c r="L22" i="4"/>
  <c r="AB2" i="4"/>
  <c r="AN2" i="4" s="1"/>
  <c r="L115" i="4"/>
  <c r="M2" i="4"/>
  <c r="L12" i="4"/>
  <c r="L18" i="4"/>
  <c r="L6" i="4"/>
  <c r="L34" i="4"/>
  <c r="L65" i="4"/>
  <c r="L87" i="4"/>
  <c r="L28" i="4"/>
  <c r="L30" i="4"/>
  <c r="L24" i="4"/>
  <c r="L93" i="4"/>
  <c r="L20" i="4"/>
  <c r="L81" i="4"/>
  <c r="L105" i="4"/>
  <c r="L75" i="4"/>
  <c r="L38" i="4"/>
  <c r="L46" i="4"/>
  <c r="L54" i="4"/>
  <c r="L62" i="4"/>
  <c r="L70" i="4"/>
  <c r="L78" i="4"/>
  <c r="L98" i="4"/>
  <c r="L125" i="4"/>
  <c r="L80" i="4"/>
  <c r="L94" i="4"/>
  <c r="L92" i="4"/>
  <c r="L100" i="4"/>
  <c r="L122" i="4"/>
  <c r="L91" i="4"/>
  <c r="L95" i="4"/>
  <c r="L99" i="4"/>
  <c r="L103" i="4"/>
  <c r="L114" i="4"/>
  <c r="L138" i="4"/>
  <c r="L141" i="4"/>
  <c r="L131" i="4"/>
  <c r="L139" i="4"/>
  <c r="L147" i="4"/>
  <c r="L182" i="4"/>
  <c r="L168" i="4"/>
  <c r="L185" i="4"/>
  <c r="L195" i="4"/>
  <c r="L198" i="4"/>
  <c r="L89" i="4"/>
  <c r="L107" i="4"/>
  <c r="L117" i="4"/>
  <c r="L123" i="4"/>
  <c r="L126" i="4"/>
  <c r="L142" i="4"/>
  <c r="L174" i="4"/>
  <c r="L164" i="4"/>
  <c r="L155" i="4"/>
  <c r="L163" i="4"/>
  <c r="L170" i="4"/>
  <c r="L200" i="4"/>
  <c r="L57" i="4"/>
  <c r="L15" i="4"/>
  <c r="L49" i="4"/>
  <c r="L90" i="4"/>
  <c r="L29" i="4"/>
  <c r="L39" i="4"/>
  <c r="L56" i="4"/>
  <c r="L71" i="4"/>
  <c r="L44" i="4"/>
  <c r="L52" i="4"/>
  <c r="L60" i="4"/>
  <c r="L68" i="4"/>
  <c r="L14" i="4"/>
  <c r="L9" i="4"/>
  <c r="L13" i="4"/>
  <c r="L25" i="4"/>
  <c r="L27" i="4"/>
  <c r="L21" i="4"/>
  <c r="L26" i="4"/>
  <c r="L36" i="4"/>
  <c r="L16" i="4"/>
  <c r="L74" i="4"/>
  <c r="L82" i="4"/>
  <c r="L162" i="4"/>
  <c r="L116" i="4"/>
  <c r="L129" i="4"/>
  <c r="L145" i="4"/>
  <c r="L161" i="4"/>
  <c r="L190" i="4"/>
  <c r="L153" i="4"/>
  <c r="L157" i="4"/>
  <c r="L48" i="4"/>
  <c r="L63" i="4"/>
  <c r="L154" i="4"/>
  <c r="L10" i="4"/>
  <c r="L40" i="4"/>
  <c r="L55" i="4"/>
  <c r="L31" i="4"/>
  <c r="L47" i="4"/>
  <c r="L64" i="4"/>
  <c r="L41" i="4"/>
  <c r="L43" i="4"/>
  <c r="L51" i="4"/>
  <c r="L59" i="4"/>
  <c r="L67" i="4"/>
  <c r="L8" i="4"/>
  <c r="L5" i="4"/>
  <c r="L11" i="4"/>
  <c r="L76" i="4"/>
  <c r="L33" i="4"/>
  <c r="L35" i="4"/>
  <c r="L45" i="4"/>
  <c r="L53" i="4"/>
  <c r="L61" i="4"/>
  <c r="L69" i="4"/>
  <c r="L7" i="4"/>
  <c r="L50" i="4"/>
  <c r="L108" i="4"/>
  <c r="L110" i="4"/>
  <c r="L118" i="4"/>
  <c r="L112" i="4"/>
  <c r="L146" i="4"/>
  <c r="L149" i="4"/>
  <c r="L135" i="4"/>
  <c r="L166" i="4"/>
  <c r="L181" i="4"/>
  <c r="L180" i="4"/>
  <c r="L173" i="4"/>
  <c r="L184" i="4"/>
  <c r="L197" i="4"/>
  <c r="L37" i="4"/>
  <c r="L19" i="4"/>
  <c r="L66" i="4"/>
  <c r="L96" i="4"/>
  <c r="L119" i="4"/>
  <c r="L188" i="4"/>
  <c r="L23" i="4"/>
  <c r="L42" i="4"/>
  <c r="L113" i="4"/>
  <c r="L85" i="4"/>
  <c r="L104" i="4"/>
  <c r="L121" i="4"/>
  <c r="L124" i="4"/>
  <c r="L120" i="4"/>
  <c r="L137" i="4"/>
  <c r="L150" i="4"/>
  <c r="L127" i="4"/>
  <c r="L160" i="4"/>
  <c r="L179" i="4"/>
  <c r="L159" i="4"/>
  <c r="L201" i="4"/>
  <c r="L189" i="4"/>
  <c r="L194" i="4"/>
  <c r="L196" i="4"/>
  <c r="L102" i="4"/>
  <c r="L130" i="4"/>
  <c r="L133" i="4"/>
  <c r="L151" i="4"/>
  <c r="L32" i="4"/>
  <c r="L86" i="4"/>
  <c r="L58" i="4"/>
  <c r="L169" i="4"/>
  <c r="L143" i="4"/>
  <c r="L17" i="4"/>
  <c r="L106" i="4"/>
  <c r="L134" i="4"/>
  <c r="L158" i="4"/>
  <c r="L178" i="4"/>
  <c r="L193" i="4"/>
  <c r="AM78" i="4"/>
  <c r="AM66" i="4"/>
  <c r="AM87" i="4"/>
  <c r="AM103" i="4"/>
  <c r="AM139" i="4"/>
  <c r="AM146" i="4"/>
  <c r="AM174" i="4"/>
  <c r="AM190" i="4"/>
  <c r="AV170" i="3"/>
  <c r="AJ170" i="3"/>
  <c r="AV39" i="3"/>
  <c r="AJ39" i="3"/>
  <c r="AJ69" i="3"/>
  <c r="AV69" i="3"/>
  <c r="AV114" i="3"/>
  <c r="AJ114" i="3"/>
  <c r="AJ14" i="3"/>
  <c r="AV14" i="3"/>
  <c r="AV138" i="3"/>
  <c r="AJ138" i="3"/>
  <c r="AV46" i="3"/>
  <c r="AJ46" i="3"/>
  <c r="AV9" i="3"/>
  <c r="AJ9" i="3"/>
  <c r="Y19" i="3"/>
  <c r="AJ48" i="3"/>
  <c r="AV48" i="3"/>
  <c r="AV59" i="3"/>
  <c r="AJ59" i="3"/>
  <c r="AV103" i="3"/>
  <c r="AJ103" i="3"/>
  <c r="AJ100" i="3"/>
  <c r="AV100" i="3"/>
  <c r="AV163" i="3"/>
  <c r="AJ163" i="3"/>
  <c r="AU179" i="3"/>
  <c r="AI179" i="3"/>
  <c r="AU147" i="3"/>
  <c r="AI147" i="3"/>
  <c r="AU111" i="3"/>
  <c r="AI111" i="3"/>
  <c r="AU79" i="3"/>
  <c r="AI79" i="3"/>
  <c r="AU164" i="3"/>
  <c r="AI164" i="3"/>
  <c r="AU192" i="3"/>
  <c r="AI192" i="3"/>
  <c r="AU104" i="3"/>
  <c r="AI104" i="3"/>
  <c r="AU80" i="3"/>
  <c r="AI80" i="3"/>
  <c r="AU48" i="3"/>
  <c r="AI48" i="3"/>
  <c r="AU37" i="3"/>
  <c r="AI37" i="3"/>
  <c r="AU10" i="3"/>
  <c r="AI10" i="3"/>
  <c r="AI45" i="3"/>
  <c r="AU45" i="3"/>
  <c r="AI113" i="3"/>
  <c r="AU113" i="3"/>
  <c r="AI166" i="3"/>
  <c r="AU166" i="3"/>
  <c r="AU21" i="3"/>
  <c r="AI21" i="3"/>
  <c r="AI46" i="3"/>
  <c r="AU46" i="3"/>
  <c r="AI89" i="3"/>
  <c r="AU89" i="3"/>
  <c r="AI201" i="3"/>
  <c r="AU201" i="3"/>
  <c r="AI186" i="3"/>
  <c r="AU186" i="3"/>
  <c r="AI118" i="3"/>
  <c r="AU118" i="3"/>
  <c r="AU55" i="3"/>
  <c r="AI55" i="3"/>
  <c r="A72" i="6"/>
  <c r="P71" i="6"/>
  <c r="N71" i="6"/>
  <c r="C71" i="6"/>
  <c r="O71" i="6"/>
  <c r="AU191" i="3"/>
  <c r="AI191" i="3"/>
  <c r="AU159" i="3"/>
  <c r="AI159" i="3"/>
  <c r="AU123" i="3"/>
  <c r="AI123" i="3"/>
  <c r="AU91" i="3"/>
  <c r="AI91" i="3"/>
  <c r="AU176" i="3"/>
  <c r="AI176" i="3"/>
  <c r="AU144" i="3"/>
  <c r="AI144" i="3"/>
  <c r="AU116" i="3"/>
  <c r="AI116" i="3"/>
  <c r="AU92" i="3"/>
  <c r="AI92" i="3"/>
  <c r="AU60" i="3"/>
  <c r="AI60" i="3"/>
  <c r="AI32" i="3"/>
  <c r="AU32" i="3"/>
  <c r="AU22" i="3"/>
  <c r="AI22" i="3"/>
  <c r="AU25" i="3"/>
  <c r="AI25" i="3"/>
  <c r="AI77" i="3"/>
  <c r="AU77" i="3"/>
  <c r="AI106" i="3"/>
  <c r="AU106" i="3"/>
  <c r="AI142" i="3"/>
  <c r="AU142" i="3"/>
  <c r="AI81" i="3"/>
  <c r="AU81" i="3"/>
  <c r="AU59" i="3"/>
  <c r="AI59" i="3"/>
  <c r="AI11" i="3"/>
  <c r="AU11" i="3"/>
  <c r="AI73" i="3"/>
  <c r="AU73" i="3"/>
  <c r="AI23" i="3"/>
  <c r="AU23" i="3"/>
  <c r="AI66" i="3"/>
  <c r="AU66" i="3"/>
  <c r="AI189" i="3"/>
  <c r="AU189" i="3"/>
  <c r="AI162" i="3"/>
  <c r="AU162" i="3"/>
  <c r="AI94" i="3"/>
  <c r="AU94" i="3"/>
  <c r="AI197" i="3"/>
  <c r="AM195" i="4"/>
  <c r="AM26" i="4"/>
  <c r="AM124" i="4"/>
  <c r="AM56" i="4"/>
  <c r="AM156" i="4"/>
  <c r="AM128" i="4"/>
  <c r="AM144" i="4"/>
  <c r="AM194" i="4"/>
  <c r="AM181" i="4"/>
  <c r="AM169" i="4"/>
  <c r="AM75" i="4"/>
  <c r="AM18" i="4"/>
  <c r="AM39" i="4"/>
  <c r="AM129" i="4"/>
  <c r="AM116" i="4"/>
  <c r="AM60" i="4"/>
  <c r="AM27" i="4"/>
  <c r="AM51" i="4"/>
  <c r="AM196" i="4"/>
  <c r="AM161" i="4"/>
  <c r="AM44" i="4"/>
  <c r="AM20" i="4"/>
  <c r="AM199" i="4"/>
  <c r="AM148" i="4"/>
  <c r="AM81" i="4"/>
  <c r="AM31" i="4"/>
  <c r="AM30" i="4"/>
  <c r="AM33" i="4"/>
  <c r="AM72" i="4"/>
  <c r="AM83" i="4"/>
  <c r="AM38" i="4"/>
  <c r="AM54" i="4"/>
  <c r="AM70" i="4"/>
  <c r="AM49" i="4"/>
  <c r="AM65" i="4"/>
  <c r="AM96" i="4"/>
  <c r="AM74" i="4"/>
  <c r="AM91" i="4"/>
  <c r="AM114" i="4"/>
  <c r="AM94" i="4"/>
  <c r="AM127" i="4"/>
  <c r="AM143" i="4"/>
  <c r="AM118" i="4"/>
  <c r="AM134" i="4"/>
  <c r="AM150" i="4"/>
  <c r="AM170" i="4"/>
  <c r="AM158" i="4"/>
  <c r="AM193" i="4"/>
  <c r="AM198" i="4"/>
  <c r="AM186" i="4"/>
  <c r="AU203" i="3"/>
  <c r="AI203" i="3"/>
  <c r="AU171" i="3"/>
  <c r="AI171" i="3"/>
  <c r="AI137" i="3"/>
  <c r="AU137" i="3"/>
  <c r="AU103" i="3"/>
  <c r="AI103" i="3"/>
  <c r="AU200" i="3"/>
  <c r="AI200" i="3"/>
  <c r="AU156" i="3"/>
  <c r="AI156" i="3"/>
  <c r="AU136" i="3"/>
  <c r="AI136" i="3"/>
  <c r="AU132" i="3"/>
  <c r="AI132" i="3"/>
  <c r="AU72" i="3"/>
  <c r="AI72" i="3"/>
  <c r="AU41" i="3"/>
  <c r="AI41" i="3"/>
  <c r="AI12" i="3"/>
  <c r="AU12" i="3"/>
  <c r="Y149" i="3"/>
  <c r="Y165" i="3"/>
  <c r="AV154" i="3"/>
  <c r="AJ154" i="3"/>
  <c r="AV122" i="3"/>
  <c r="AJ122" i="3"/>
  <c r="Y169" i="3"/>
  <c r="Y105" i="3"/>
  <c r="AJ42" i="3"/>
  <c r="AV42" i="3"/>
  <c r="AV13" i="3"/>
  <c r="AJ13" i="3"/>
  <c r="AJ97" i="3"/>
  <c r="AV97" i="3"/>
  <c r="AJ61" i="3"/>
  <c r="AV61" i="3"/>
  <c r="AV24" i="3"/>
  <c r="AJ24" i="3"/>
  <c r="AJ26" i="3"/>
  <c r="AV26" i="3"/>
  <c r="AV162" i="3"/>
  <c r="AJ162" i="3"/>
  <c r="AV98" i="3"/>
  <c r="AJ98" i="3"/>
  <c r="Y145" i="3"/>
  <c r="AJ93" i="3"/>
  <c r="AV93" i="3"/>
  <c r="AV21" i="3"/>
  <c r="AJ21" i="3"/>
  <c r="AV142" i="3"/>
  <c r="AJ142" i="3"/>
  <c r="AV86" i="3"/>
  <c r="AJ86" i="3"/>
  <c r="AJ137" i="3"/>
  <c r="AV137" i="3"/>
  <c r="AJ125" i="3"/>
  <c r="AV125" i="3"/>
  <c r="AV74" i="3"/>
  <c r="AJ74" i="3"/>
  <c r="AV58" i="3"/>
  <c r="AJ58" i="3"/>
  <c r="AJ73" i="3"/>
  <c r="AV73" i="3"/>
  <c r="AJ34" i="3"/>
  <c r="AV34" i="3"/>
  <c r="Y33" i="3"/>
  <c r="AJ7" i="3"/>
  <c r="AV7" i="3"/>
  <c r="AJ23" i="3"/>
  <c r="AV23" i="3"/>
  <c r="AV40" i="3"/>
  <c r="AJ40" i="3"/>
  <c r="AJ52" i="3"/>
  <c r="AV52" i="3"/>
  <c r="AJ68" i="3"/>
  <c r="AV68" i="3"/>
  <c r="AV47" i="3"/>
  <c r="AJ47" i="3"/>
  <c r="AV63" i="3"/>
  <c r="AJ63" i="3"/>
  <c r="AV79" i="3"/>
  <c r="AJ79" i="3"/>
  <c r="AV95" i="3"/>
  <c r="AJ95" i="3"/>
  <c r="AV107" i="3"/>
  <c r="AJ107" i="3"/>
  <c r="AV123" i="3"/>
  <c r="AJ123" i="3"/>
  <c r="AJ88" i="3"/>
  <c r="AV88" i="3"/>
  <c r="AJ104" i="3"/>
  <c r="AV104" i="3"/>
  <c r="AJ120" i="3"/>
  <c r="AV120" i="3"/>
  <c r="AJ136" i="3"/>
  <c r="AV136" i="3"/>
  <c r="AV131" i="3"/>
  <c r="AJ131" i="3"/>
  <c r="AV151" i="3"/>
  <c r="AJ151" i="3"/>
  <c r="AV167" i="3"/>
  <c r="AJ167" i="3"/>
  <c r="AV183" i="3"/>
  <c r="AJ183" i="3"/>
  <c r="AV199" i="3"/>
  <c r="AJ199" i="3"/>
  <c r="AJ156" i="3"/>
  <c r="AV156" i="3"/>
  <c r="AJ172" i="3"/>
  <c r="AV172" i="3"/>
  <c r="AV186" i="3"/>
  <c r="AJ186" i="3"/>
  <c r="AV202" i="3"/>
  <c r="AJ202" i="3"/>
  <c r="AI19" i="3"/>
  <c r="AI61" i="3"/>
  <c r="AU61" i="3"/>
  <c r="AI82" i="3"/>
  <c r="AU82" i="3"/>
  <c r="AI177" i="3"/>
  <c r="AI38" i="3"/>
  <c r="AI149" i="3"/>
  <c r="AI182" i="3"/>
  <c r="AU182" i="3"/>
  <c r="AI49" i="3"/>
  <c r="AU49" i="3"/>
  <c r="AI134" i="3"/>
  <c r="AI54" i="3"/>
  <c r="AU54" i="3"/>
  <c r="AU67" i="3"/>
  <c r="AI67" i="3"/>
  <c r="AU131" i="3"/>
  <c r="AI131" i="3"/>
  <c r="AU135" i="3"/>
  <c r="AI135" i="3"/>
  <c r="J8" i="6"/>
  <c r="I9" i="6"/>
  <c r="A58" i="6"/>
  <c r="P57" i="6"/>
  <c r="O57" i="6"/>
  <c r="N57" i="6"/>
  <c r="C57" i="6"/>
  <c r="AU183" i="3"/>
  <c r="AI183" i="3"/>
  <c r="AU83" i="3"/>
  <c r="AI83" i="3"/>
  <c r="AU168" i="3"/>
  <c r="AI168" i="3"/>
  <c r="AU108" i="3"/>
  <c r="AI108" i="3"/>
  <c r="AU52" i="3"/>
  <c r="AI52" i="3"/>
  <c r="AU14" i="3"/>
  <c r="AI14" i="3"/>
  <c r="AI193" i="3"/>
  <c r="AU193" i="3"/>
  <c r="AU13" i="3"/>
  <c r="AI13" i="3"/>
  <c r="AU43" i="3"/>
  <c r="AI43" i="3"/>
  <c r="AI178" i="3"/>
  <c r="AU178" i="3"/>
  <c r="A51" i="6"/>
  <c r="P50" i="6"/>
  <c r="N50" i="6"/>
  <c r="C50" i="6"/>
  <c r="O50" i="6"/>
  <c r="AM125" i="4"/>
  <c r="AM97" i="4"/>
  <c r="AM93" i="4"/>
  <c r="AM109" i="4"/>
  <c r="AM71" i="4"/>
  <c r="AM136" i="4"/>
  <c r="AM59" i="4"/>
  <c r="AM52" i="4"/>
  <c r="AM185" i="4"/>
  <c r="AM6" i="4"/>
  <c r="AM29" i="4"/>
  <c r="AM50" i="4"/>
  <c r="AM61" i="4"/>
  <c r="AM155" i="4"/>
  <c r="AM122" i="4"/>
  <c r="AM130" i="4"/>
  <c r="AM163" i="4"/>
  <c r="AM203" i="4"/>
  <c r="AV78" i="3"/>
  <c r="AJ78" i="3"/>
  <c r="Y197" i="3"/>
  <c r="AV29" i="3"/>
  <c r="AJ29" i="3"/>
  <c r="AV32" i="3"/>
  <c r="AJ32" i="3"/>
  <c r="Y38" i="3"/>
  <c r="AJ193" i="3"/>
  <c r="AV193" i="3"/>
  <c r="AV102" i="3"/>
  <c r="AJ102" i="3"/>
  <c r="AJ89" i="3"/>
  <c r="AV89" i="3"/>
  <c r="AJ49" i="3"/>
  <c r="AV49" i="3"/>
  <c r="AV36" i="3"/>
  <c r="AJ36" i="3"/>
  <c r="AJ41" i="3"/>
  <c r="AV41" i="3"/>
  <c r="AV75" i="3"/>
  <c r="AJ75" i="3"/>
  <c r="AV119" i="3"/>
  <c r="AJ119" i="3"/>
  <c r="AJ116" i="3"/>
  <c r="AV116" i="3"/>
  <c r="AV127" i="3"/>
  <c r="AJ127" i="3"/>
  <c r="AV179" i="3"/>
  <c r="AJ179" i="3"/>
  <c r="AJ152" i="3"/>
  <c r="AV152" i="3"/>
  <c r="AJ184" i="3"/>
  <c r="AV184" i="3"/>
  <c r="AU5" i="3"/>
  <c r="G7" i="5" s="1"/>
  <c r="X5" i="3"/>
  <c r="AI5" i="3"/>
  <c r="H49" i="6"/>
  <c r="D49" i="6"/>
  <c r="G49" i="6"/>
  <c r="E49" i="6"/>
  <c r="F49" i="6"/>
  <c r="AU199" i="3"/>
  <c r="AI199" i="3"/>
  <c r="AU167" i="3"/>
  <c r="AI167" i="3"/>
  <c r="AI133" i="3"/>
  <c r="AU133" i="3"/>
  <c r="AU99" i="3"/>
  <c r="AI99" i="3"/>
  <c r="AU184" i="3"/>
  <c r="AI184" i="3"/>
  <c r="AU152" i="3"/>
  <c r="AI152" i="3"/>
  <c r="AU124" i="3"/>
  <c r="AI124" i="3"/>
  <c r="AU128" i="3"/>
  <c r="AI128" i="3"/>
  <c r="AU68" i="3"/>
  <c r="AI68" i="3"/>
  <c r="AI24" i="3"/>
  <c r="AU24" i="3"/>
  <c r="AU30" i="3"/>
  <c r="AI30" i="3"/>
  <c r="AU9" i="3"/>
  <c r="AI9" i="3"/>
  <c r="AI69" i="3"/>
  <c r="AU69" i="3"/>
  <c r="AI90" i="3"/>
  <c r="AU90" i="3"/>
  <c r="AU47" i="3"/>
  <c r="AI47" i="3"/>
  <c r="AI35" i="3"/>
  <c r="AU35" i="3"/>
  <c r="AI194" i="3"/>
  <c r="AU194" i="3"/>
  <c r="AI57" i="3"/>
  <c r="AU57" i="3"/>
  <c r="AI58" i="3"/>
  <c r="AU58" i="3"/>
  <c r="AI125" i="3"/>
  <c r="AU125" i="3"/>
  <c r="AI146" i="3"/>
  <c r="AU146" i="3"/>
  <c r="AI78" i="3"/>
  <c r="AU78" i="3"/>
  <c r="H70" i="6"/>
  <c r="D70" i="6"/>
  <c r="G70" i="6"/>
  <c r="E70" i="6"/>
  <c r="F70" i="6"/>
  <c r="AM191" i="4"/>
  <c r="AM168" i="4"/>
  <c r="AM107" i="4"/>
  <c r="AM40" i="4"/>
  <c r="AM149" i="4"/>
  <c r="AM115" i="4"/>
  <c r="AM23" i="4"/>
  <c r="AM188" i="4"/>
  <c r="AM121" i="4"/>
  <c r="AM73" i="4"/>
  <c r="AM19" i="4"/>
  <c r="AM12" i="4"/>
  <c r="AM15" i="4"/>
  <c r="AM165" i="4"/>
  <c r="AM111" i="4"/>
  <c r="AM36" i="4"/>
  <c r="AM10" i="4"/>
  <c r="AM43" i="4"/>
  <c r="AM177" i="4"/>
  <c r="AM119" i="4"/>
  <c r="AM32" i="4"/>
  <c r="AM101" i="4"/>
  <c r="AM192" i="4"/>
  <c r="AM132" i="4"/>
  <c r="AM22" i="4"/>
  <c r="AM63" i="4"/>
  <c r="AM11" i="4"/>
  <c r="AM100" i="4"/>
  <c r="AM13" i="4"/>
  <c r="AM42" i="4"/>
  <c r="AM58" i="4"/>
  <c r="AM88" i="4"/>
  <c r="AM53" i="4"/>
  <c r="AM69" i="4"/>
  <c r="AM86" i="4"/>
  <c r="AM84" i="4"/>
  <c r="AM95" i="4"/>
  <c r="AM164" i="4"/>
  <c r="AM98" i="4"/>
  <c r="AM131" i="4"/>
  <c r="AM147" i="4"/>
  <c r="AM171" i="4"/>
  <c r="AM138" i="4"/>
  <c r="AM176" i="4"/>
  <c r="AM175" i="4"/>
  <c r="AM162" i="4"/>
  <c r="AM178" i="4"/>
  <c r="AM189" i="4"/>
  <c r="AM197" i="4"/>
  <c r="AV158" i="3"/>
  <c r="AJ158" i="3"/>
  <c r="AV174" i="3"/>
  <c r="AJ174" i="3"/>
  <c r="AJ133" i="3"/>
  <c r="AV133" i="3"/>
  <c r="AJ204" i="3"/>
  <c r="AV204" i="3"/>
  <c r="AV106" i="3"/>
  <c r="AJ106" i="3"/>
  <c r="AJ153" i="3"/>
  <c r="AV153" i="3"/>
  <c r="AJ141" i="3"/>
  <c r="AV141" i="3"/>
  <c r="AJ22" i="3"/>
  <c r="AV22" i="3"/>
  <c r="Y117" i="3"/>
  <c r="AJ81" i="3"/>
  <c r="AV81" i="3"/>
  <c r="AJ53" i="3"/>
  <c r="AV53" i="3"/>
  <c r="AV16" i="3"/>
  <c r="AJ16" i="3"/>
  <c r="AJ10" i="3"/>
  <c r="AV10" i="3"/>
  <c r="AV146" i="3"/>
  <c r="AJ146" i="3"/>
  <c r="AV82" i="3"/>
  <c r="AJ82" i="3"/>
  <c r="AJ205" i="3"/>
  <c r="AV205" i="3"/>
  <c r="AJ77" i="3"/>
  <c r="AV77" i="3"/>
  <c r="AV182" i="3"/>
  <c r="AJ182" i="3"/>
  <c r="AJ192" i="3"/>
  <c r="AV192" i="3"/>
  <c r="AJ201" i="3"/>
  <c r="AV201" i="3"/>
  <c r="AJ129" i="3"/>
  <c r="AV129" i="3"/>
  <c r="Y109" i="3"/>
  <c r="AV70" i="3"/>
  <c r="AJ70" i="3"/>
  <c r="AV54" i="3"/>
  <c r="AJ54" i="3"/>
  <c r="AJ65" i="3"/>
  <c r="AV65" i="3"/>
  <c r="AV28" i="3"/>
  <c r="AJ28" i="3"/>
  <c r="AJ18" i="3"/>
  <c r="AV18" i="3"/>
  <c r="AJ11" i="3"/>
  <c r="AV11" i="3"/>
  <c r="AJ27" i="3"/>
  <c r="AV27" i="3"/>
  <c r="AV43" i="3"/>
  <c r="AJ43" i="3"/>
  <c r="AJ56" i="3"/>
  <c r="AV56" i="3"/>
  <c r="AJ72" i="3"/>
  <c r="AV72" i="3"/>
  <c r="AV51" i="3"/>
  <c r="AJ51" i="3"/>
  <c r="AV67" i="3"/>
  <c r="AJ67" i="3"/>
  <c r="AV83" i="3"/>
  <c r="AJ83" i="3"/>
  <c r="AV195" i="3"/>
  <c r="AJ195" i="3"/>
  <c r="AV111" i="3"/>
  <c r="AJ111" i="3"/>
  <c r="AJ76" i="3"/>
  <c r="AV76" i="3"/>
  <c r="AJ92" i="3"/>
  <c r="AV92" i="3"/>
  <c r="AJ108" i="3"/>
  <c r="AV108" i="3"/>
  <c r="AJ124" i="3"/>
  <c r="AV124" i="3"/>
  <c r="AJ140" i="3"/>
  <c r="AV140" i="3"/>
  <c r="AV135" i="3"/>
  <c r="AJ135" i="3"/>
  <c r="AV155" i="3"/>
  <c r="AJ155" i="3"/>
  <c r="AV171" i="3"/>
  <c r="AJ171" i="3"/>
  <c r="AV187" i="3"/>
  <c r="AJ187" i="3"/>
  <c r="AJ144" i="3"/>
  <c r="AV144" i="3"/>
  <c r="AJ160" i="3"/>
  <c r="AV160" i="3"/>
  <c r="AJ176" i="3"/>
  <c r="AV176" i="3"/>
  <c r="AV190" i="3"/>
  <c r="AJ190" i="3"/>
  <c r="H25" i="6"/>
  <c r="H17" i="6"/>
  <c r="AU151" i="3"/>
  <c r="AI151" i="3"/>
  <c r="AU115" i="3"/>
  <c r="AI115" i="3"/>
  <c r="AU188" i="3"/>
  <c r="AI188" i="3"/>
  <c r="AU84" i="3"/>
  <c r="AI84" i="3"/>
  <c r="AI8" i="3"/>
  <c r="AU8" i="3"/>
  <c r="AI39" i="3"/>
  <c r="AU39" i="3"/>
  <c r="AI122" i="3"/>
  <c r="AU122" i="3"/>
  <c r="AU127" i="3"/>
  <c r="AI127" i="3"/>
  <c r="AI158" i="3"/>
  <c r="AU158" i="3"/>
  <c r="AI141" i="3"/>
  <c r="AU141" i="3"/>
  <c r="AI74" i="3"/>
  <c r="AU74" i="3"/>
  <c r="AI173" i="3"/>
  <c r="AU173" i="3"/>
  <c r="AI110" i="3"/>
  <c r="AU110" i="3"/>
  <c r="H52" i="6"/>
  <c r="H38" i="6"/>
  <c r="H59" i="6"/>
  <c r="H45" i="6"/>
  <c r="H46" i="6"/>
  <c r="H67" i="6"/>
  <c r="H66" i="6"/>
  <c r="H42" i="6"/>
  <c r="H60" i="6"/>
  <c r="H39" i="6"/>
  <c r="H53" i="6"/>
  <c r="H40" i="6"/>
  <c r="H41" i="6"/>
  <c r="H61" i="6"/>
  <c r="H43" i="6"/>
  <c r="H68" i="6"/>
  <c r="H47" i="6"/>
  <c r="H54" i="6"/>
  <c r="AU195" i="3"/>
  <c r="AI195" i="3"/>
  <c r="AU163" i="3"/>
  <c r="AI163" i="3"/>
  <c r="AI129" i="3"/>
  <c r="AU129" i="3"/>
  <c r="AU95" i="3"/>
  <c r="AI95" i="3"/>
  <c r="AU180" i="3"/>
  <c r="AI180" i="3"/>
  <c r="AU148" i="3"/>
  <c r="AI148" i="3"/>
  <c r="AU120" i="3"/>
  <c r="AI120" i="3"/>
  <c r="AU96" i="3"/>
  <c r="AI96" i="3"/>
  <c r="AU64" i="3"/>
  <c r="AI64" i="3"/>
  <c r="AI20" i="3"/>
  <c r="AU20" i="3"/>
  <c r="AU26" i="3"/>
  <c r="AI26" i="3"/>
  <c r="AU17" i="3"/>
  <c r="AI17" i="3"/>
  <c r="AU36" i="3"/>
  <c r="AI36" i="3"/>
  <c r="AI98" i="3"/>
  <c r="AU98" i="3"/>
  <c r="AU63" i="3"/>
  <c r="AI63" i="3"/>
  <c r="AU40" i="3"/>
  <c r="AI40" i="3"/>
  <c r="AU139" i="3"/>
  <c r="AI139" i="3"/>
  <c r="AI65" i="3"/>
  <c r="AU65" i="3"/>
  <c r="AI7" i="3"/>
  <c r="AU7" i="3"/>
  <c r="AI62" i="3"/>
  <c r="AU62" i="3"/>
  <c r="AI138" i="3"/>
  <c r="AU138" i="3"/>
  <c r="AI154" i="3"/>
  <c r="AU154" i="3"/>
  <c r="AI86" i="3"/>
  <c r="AU86" i="3"/>
  <c r="AU143" i="3"/>
  <c r="AI143" i="3"/>
  <c r="AU175" i="3"/>
  <c r="AI175" i="3"/>
  <c r="AU196" i="3"/>
  <c r="AI196" i="3"/>
  <c r="AU107" i="3"/>
  <c r="AI107" i="3"/>
  <c r="AU75" i="3"/>
  <c r="AI75" i="3"/>
  <c r="AU160" i="3"/>
  <c r="AI160" i="3"/>
  <c r="AU140" i="3"/>
  <c r="AI140" i="3"/>
  <c r="AU100" i="3"/>
  <c r="AI100" i="3"/>
  <c r="AU76" i="3"/>
  <c r="AI76" i="3"/>
  <c r="AU44" i="3"/>
  <c r="AI44" i="3"/>
  <c r="AI16" i="3"/>
  <c r="AU16" i="3"/>
  <c r="AU6" i="3"/>
  <c r="AI6" i="3"/>
  <c r="AI53" i="3"/>
  <c r="AU53" i="3"/>
  <c r="AI205" i="3"/>
  <c r="AU205" i="3"/>
  <c r="AI161" i="3"/>
  <c r="AI31" i="3"/>
  <c r="AU31" i="3"/>
  <c r="AI117" i="3"/>
  <c r="AI174" i="3"/>
  <c r="AU174" i="3"/>
  <c r="AU29" i="3"/>
  <c r="AI29" i="3"/>
  <c r="AI121" i="3"/>
  <c r="AI50" i="3"/>
  <c r="AU50" i="3"/>
  <c r="AI130" i="3"/>
  <c r="AU130" i="3"/>
  <c r="AU51" i="3"/>
  <c r="AI51" i="3"/>
  <c r="AI202" i="3"/>
  <c r="AU202" i="3"/>
  <c r="AI198" i="3"/>
  <c r="AU198" i="3"/>
  <c r="AU71" i="3"/>
  <c r="AI71" i="3"/>
  <c r="AM172" i="4"/>
  <c r="AM141" i="4"/>
  <c r="AM160" i="4"/>
  <c r="AM79" i="4"/>
  <c r="AM204" i="4"/>
  <c r="AM133" i="4"/>
  <c r="AM112" i="4"/>
  <c r="AM77" i="4"/>
  <c r="AM183" i="4"/>
  <c r="AM140" i="4"/>
  <c r="AM64" i="4"/>
  <c r="AM105" i="4"/>
  <c r="AM14" i="4"/>
  <c r="AM157" i="4"/>
  <c r="AM152" i="4"/>
  <c r="AM123" i="4"/>
  <c r="AM16" i="4"/>
  <c r="AM67" i="4"/>
  <c r="AM47" i="4"/>
  <c r="AM179" i="4"/>
  <c r="AM68" i="4"/>
  <c r="AM28" i="4"/>
  <c r="AM89" i="4"/>
  <c r="AM200" i="4"/>
  <c r="AM108" i="4"/>
  <c r="AM7" i="4"/>
  <c r="AM17" i="4"/>
  <c r="AM5" i="4"/>
  <c r="AM8" i="4"/>
  <c r="AM25" i="4"/>
  <c r="AM21" i="4"/>
  <c r="AM46" i="4"/>
  <c r="AM62" i="4"/>
  <c r="AM41" i="4"/>
  <c r="AM57" i="4"/>
  <c r="AM82" i="4"/>
  <c r="AM92" i="4"/>
  <c r="AM104" i="4"/>
  <c r="AM99" i="4"/>
  <c r="AM182" i="4"/>
  <c r="AM102" i="4"/>
  <c r="AM135" i="4"/>
  <c r="AM151" i="4"/>
  <c r="AM126" i="4"/>
  <c r="AM142" i="4"/>
  <c r="AM159" i="4"/>
  <c r="AM180" i="4"/>
  <c r="AM166" i="4"/>
  <c r="AM184" i="4"/>
  <c r="AM187" i="4"/>
  <c r="AM202" i="4"/>
  <c r="H44" i="6"/>
  <c r="AU187" i="3"/>
  <c r="AI187" i="3"/>
  <c r="AU155" i="3"/>
  <c r="AI155" i="3"/>
  <c r="AU119" i="3"/>
  <c r="AI119" i="3"/>
  <c r="AU87" i="3"/>
  <c r="AI87" i="3"/>
  <c r="AU172" i="3"/>
  <c r="AI172" i="3"/>
  <c r="AU204" i="3"/>
  <c r="AI204" i="3"/>
  <c r="AU112" i="3"/>
  <c r="AI112" i="3"/>
  <c r="AU88" i="3"/>
  <c r="AI88" i="3"/>
  <c r="AU56" i="3"/>
  <c r="AI56" i="3"/>
  <c r="AI28" i="3"/>
  <c r="AU28" i="3"/>
  <c r="AV110" i="3"/>
  <c r="AJ110" i="3"/>
  <c r="AJ200" i="3"/>
  <c r="AV200" i="3"/>
  <c r="AV94" i="3"/>
  <c r="AJ94" i="3"/>
  <c r="AJ188" i="3"/>
  <c r="AV188" i="3"/>
  <c r="AV90" i="3"/>
  <c r="AJ90" i="3"/>
  <c r="Y134" i="3"/>
  <c r="AJ85" i="3"/>
  <c r="AV85" i="3"/>
  <c r="AJ6" i="3"/>
  <c r="AV6" i="3"/>
  <c r="AJ101" i="3"/>
  <c r="AV101" i="3"/>
  <c r="AV35" i="3"/>
  <c r="AJ35" i="3"/>
  <c r="AJ45" i="3"/>
  <c r="AV45" i="3"/>
  <c r="AV8" i="3"/>
  <c r="AJ8" i="3"/>
  <c r="AV17" i="3"/>
  <c r="AJ17" i="3"/>
  <c r="AJ196" i="3"/>
  <c r="AV196" i="3"/>
  <c r="Y177" i="3"/>
  <c r="AJ113" i="3"/>
  <c r="AV113" i="3"/>
  <c r="AJ30" i="3"/>
  <c r="AV30" i="3"/>
  <c r="AV166" i="3"/>
  <c r="AJ166" i="3"/>
  <c r="AV118" i="3"/>
  <c r="AJ118" i="3"/>
  <c r="AJ173" i="3"/>
  <c r="AV173" i="3"/>
  <c r="AJ189" i="3"/>
  <c r="AV189" i="3"/>
  <c r="AV130" i="3"/>
  <c r="AJ130" i="3"/>
  <c r="AV66" i="3"/>
  <c r="AJ66" i="3"/>
  <c r="AV50" i="3"/>
  <c r="AJ50" i="3"/>
  <c r="AJ57" i="3"/>
  <c r="AV57" i="3"/>
  <c r="AV20" i="3"/>
  <c r="AJ20" i="3"/>
  <c r="AV25" i="3"/>
  <c r="AJ25" i="3"/>
  <c r="O203" i="3"/>
  <c r="O199" i="3"/>
  <c r="O195" i="3"/>
  <c r="O191" i="3"/>
  <c r="O187" i="3"/>
  <c r="O183" i="3"/>
  <c r="O179" i="3"/>
  <c r="O175" i="3"/>
  <c r="O171" i="3"/>
  <c r="O167" i="3"/>
  <c r="O163" i="3"/>
  <c r="Z163" i="3" s="1"/>
  <c r="O159" i="3"/>
  <c r="O155" i="3"/>
  <c r="O151" i="3"/>
  <c r="O147" i="3"/>
  <c r="O143" i="3"/>
  <c r="Z143" i="3" s="1"/>
  <c r="O202" i="3"/>
  <c r="O186" i="3"/>
  <c r="O182" i="3"/>
  <c r="O178" i="3"/>
  <c r="O174" i="3"/>
  <c r="O170" i="3"/>
  <c r="Z170" i="3" s="1"/>
  <c r="O166" i="3"/>
  <c r="O162" i="3"/>
  <c r="O158" i="3"/>
  <c r="O154" i="3"/>
  <c r="O150" i="3"/>
  <c r="Z150" i="3" s="1"/>
  <c r="O146" i="3"/>
  <c r="O139" i="3"/>
  <c r="O135" i="3"/>
  <c r="O131" i="3"/>
  <c r="O127" i="3"/>
  <c r="O190" i="3"/>
  <c r="Z190" i="3" s="1"/>
  <c r="O44" i="3"/>
  <c r="O194" i="3"/>
  <c r="O142" i="3"/>
  <c r="O123" i="3"/>
  <c r="O119" i="3"/>
  <c r="Z119" i="3" s="1"/>
  <c r="O115" i="3"/>
  <c r="O111" i="3"/>
  <c r="O107" i="3"/>
  <c r="O103" i="3"/>
  <c r="O99" i="3"/>
  <c r="O95" i="3"/>
  <c r="O91" i="3"/>
  <c r="O87" i="3"/>
  <c r="Z87" i="3" s="1"/>
  <c r="O83" i="3"/>
  <c r="O79" i="3"/>
  <c r="O122" i="3"/>
  <c r="O118" i="3"/>
  <c r="O114" i="3"/>
  <c r="Z114" i="3" s="1"/>
  <c r="O110" i="3"/>
  <c r="O198" i="3"/>
  <c r="Z198" i="3" s="1"/>
  <c r="O75" i="3"/>
  <c r="Z75" i="3" s="1"/>
  <c r="O106" i="3"/>
  <c r="O102" i="3"/>
  <c r="Z102" i="3" s="1"/>
  <c r="O71" i="3"/>
  <c r="O67" i="3"/>
  <c r="O63" i="3"/>
  <c r="O59" i="3"/>
  <c r="O55" i="3"/>
  <c r="O51" i="3"/>
  <c r="O47" i="3"/>
  <c r="O40" i="3"/>
  <c r="O98" i="3"/>
  <c r="O94" i="3"/>
  <c r="O90" i="3"/>
  <c r="O86" i="3"/>
  <c r="O82" i="3"/>
  <c r="O78" i="3"/>
  <c r="Z78" i="3" s="1"/>
  <c r="O74" i="3"/>
  <c r="O70" i="3"/>
  <c r="Z70" i="3" s="1"/>
  <c r="O66" i="3"/>
  <c r="O62" i="3"/>
  <c r="Z62" i="3" s="1"/>
  <c r="O58" i="3"/>
  <c r="O54" i="3"/>
  <c r="O50" i="3"/>
  <c r="O46" i="3"/>
  <c r="O39" i="3"/>
  <c r="AK3" i="3"/>
  <c r="P3" i="3"/>
  <c r="O30" i="3"/>
  <c r="O26" i="3"/>
  <c r="O22" i="3"/>
  <c r="O18" i="3"/>
  <c r="Z18" i="3" s="1"/>
  <c r="O14" i="3"/>
  <c r="O10" i="3"/>
  <c r="O6" i="3"/>
  <c r="AW3" i="3"/>
  <c r="Z3" i="3"/>
  <c r="O35" i="3"/>
  <c r="O32" i="3"/>
  <c r="O28" i="3"/>
  <c r="O24" i="3"/>
  <c r="O20" i="3"/>
  <c r="O16" i="3"/>
  <c r="O12" i="3"/>
  <c r="O8" i="3"/>
  <c r="O31" i="3"/>
  <c r="O9" i="3"/>
  <c r="Z9" i="3" s="1"/>
  <c r="O25" i="3"/>
  <c r="O85" i="3"/>
  <c r="Z85" i="3" s="1"/>
  <c r="O141" i="3"/>
  <c r="O105" i="3"/>
  <c r="Z105" i="3" s="1"/>
  <c r="O121" i="3"/>
  <c r="Z121" i="3" s="1"/>
  <c r="O76" i="3"/>
  <c r="O84" i="3"/>
  <c r="O92" i="3"/>
  <c r="O100" i="3"/>
  <c r="Z100" i="3" s="1"/>
  <c r="O108" i="3"/>
  <c r="O116" i="3"/>
  <c r="O124" i="3"/>
  <c r="O153" i="3"/>
  <c r="O169" i="3"/>
  <c r="Z169" i="3" s="1"/>
  <c r="O185" i="3"/>
  <c r="Z185" i="3" s="1"/>
  <c r="O197" i="3"/>
  <c r="Z197" i="3" s="1"/>
  <c r="O196" i="3"/>
  <c r="O21" i="3"/>
  <c r="O33" i="3"/>
  <c r="Z33" i="3" s="1"/>
  <c r="O42" i="3"/>
  <c r="Z42" i="3" s="1"/>
  <c r="O34" i="3"/>
  <c r="Z34" i="3" s="1"/>
  <c r="O49" i="3"/>
  <c r="Z49" i="3" s="1"/>
  <c r="O57" i="3"/>
  <c r="O65" i="3"/>
  <c r="O73" i="3"/>
  <c r="O41" i="3"/>
  <c r="O89" i="3"/>
  <c r="O126" i="3"/>
  <c r="Z126" i="3" s="1"/>
  <c r="O109" i="3"/>
  <c r="Z109" i="3" s="1"/>
  <c r="O125" i="3"/>
  <c r="O189" i="3"/>
  <c r="O48" i="3"/>
  <c r="O52" i="3"/>
  <c r="O56" i="3"/>
  <c r="O60" i="3"/>
  <c r="O64" i="3"/>
  <c r="Z64" i="3" s="1"/>
  <c r="O68" i="3"/>
  <c r="O72" i="3"/>
  <c r="O129" i="3"/>
  <c r="O137" i="3"/>
  <c r="O157" i="3"/>
  <c r="Z157" i="3" s="1"/>
  <c r="O173" i="3"/>
  <c r="O201" i="3"/>
  <c r="O144" i="3"/>
  <c r="O152" i="3"/>
  <c r="Z152" i="3" s="1"/>
  <c r="O160" i="3"/>
  <c r="O168" i="3"/>
  <c r="O176" i="3"/>
  <c r="O184" i="3"/>
  <c r="Z184" i="3" s="1"/>
  <c r="O200" i="3"/>
  <c r="O17" i="3"/>
  <c r="O43" i="3"/>
  <c r="O37" i="3"/>
  <c r="O77" i="3"/>
  <c r="O93" i="3"/>
  <c r="Z93" i="3" s="1"/>
  <c r="O193" i="3"/>
  <c r="O113" i="3"/>
  <c r="O134" i="3"/>
  <c r="Z134" i="3" s="1"/>
  <c r="O205" i="3"/>
  <c r="O23" i="3"/>
  <c r="O7" i="3"/>
  <c r="O11" i="3"/>
  <c r="O15" i="3"/>
  <c r="Z15" i="3" s="1"/>
  <c r="O19" i="3"/>
  <c r="Z19" i="3" s="1"/>
  <c r="O27" i="3"/>
  <c r="Z27" i="3" s="1"/>
  <c r="O13" i="3"/>
  <c r="O29" i="3"/>
  <c r="Z29" i="3" s="1"/>
  <c r="O38" i="3"/>
  <c r="Z38" i="3" s="1"/>
  <c r="O36" i="3"/>
  <c r="Z36" i="3" s="1"/>
  <c r="O45" i="3"/>
  <c r="O53" i="3"/>
  <c r="O61" i="3"/>
  <c r="O69" i="3"/>
  <c r="Z69" i="3" s="1"/>
  <c r="O81" i="3"/>
  <c r="O97" i="3"/>
  <c r="Z97" i="3" s="1"/>
  <c r="O130" i="3"/>
  <c r="O101" i="3"/>
  <c r="O117" i="3"/>
  <c r="Z117" i="3" s="1"/>
  <c r="O138" i="3"/>
  <c r="Z138" i="3" s="1"/>
  <c r="O133" i="3"/>
  <c r="O149" i="3"/>
  <c r="Z149" i="3" s="1"/>
  <c r="O165" i="3"/>
  <c r="Z165" i="3" s="1"/>
  <c r="O181" i="3"/>
  <c r="Z181" i="3" s="1"/>
  <c r="O148" i="3"/>
  <c r="O156" i="3"/>
  <c r="O164" i="3"/>
  <c r="O172" i="3"/>
  <c r="O180" i="3"/>
  <c r="O192" i="3"/>
  <c r="O132" i="3"/>
  <c r="O188" i="3"/>
  <c r="O204" i="3"/>
  <c r="O88" i="3"/>
  <c r="Z88" i="3" s="1"/>
  <c r="O112" i="3"/>
  <c r="O161" i="3"/>
  <c r="Z161" i="3" s="1"/>
  <c r="O128" i="3"/>
  <c r="O120" i="3"/>
  <c r="O145" i="3"/>
  <c r="Z145" i="3" s="1"/>
  <c r="O136" i="3"/>
  <c r="O140" i="3"/>
  <c r="O80" i="3"/>
  <c r="O96" i="3"/>
  <c r="O104" i="3"/>
  <c r="O177" i="3"/>
  <c r="Z177" i="3" s="1"/>
  <c r="Y15" i="3"/>
  <c r="AJ31" i="3"/>
  <c r="AV31" i="3"/>
  <c r="AJ44" i="3"/>
  <c r="AV44" i="3"/>
  <c r="AJ60" i="3"/>
  <c r="AV60" i="3"/>
  <c r="AJ37" i="3"/>
  <c r="AV37" i="3"/>
  <c r="AV55" i="3"/>
  <c r="AJ55" i="3"/>
  <c r="AV71" i="3"/>
  <c r="AJ71" i="3"/>
  <c r="AV87" i="3"/>
  <c r="AJ87" i="3"/>
  <c r="AV99" i="3"/>
  <c r="AJ99" i="3"/>
  <c r="AV115" i="3"/>
  <c r="AJ115" i="3"/>
  <c r="AJ80" i="3"/>
  <c r="AV80" i="3"/>
  <c r="AJ96" i="3"/>
  <c r="AV96" i="3"/>
  <c r="AJ112" i="3"/>
  <c r="AV112" i="3"/>
  <c r="AJ128" i="3"/>
  <c r="AV128" i="3"/>
  <c r="AV191" i="3"/>
  <c r="AJ191" i="3"/>
  <c r="AV139" i="3"/>
  <c r="AJ139" i="3"/>
  <c r="AV159" i="3"/>
  <c r="AJ159" i="3"/>
  <c r="AV175" i="3"/>
  <c r="AJ175" i="3"/>
  <c r="AV203" i="3"/>
  <c r="AJ203" i="3"/>
  <c r="AJ148" i="3"/>
  <c r="AV148" i="3"/>
  <c r="AJ164" i="3"/>
  <c r="AV164" i="3"/>
  <c r="AJ180" i="3"/>
  <c r="AV180" i="3"/>
  <c r="AV194" i="3"/>
  <c r="AJ194" i="3"/>
  <c r="AU18" i="3"/>
  <c r="AI18" i="3"/>
  <c r="AI42" i="3"/>
  <c r="AU42" i="3"/>
  <c r="AI93" i="3"/>
  <c r="AU93" i="3"/>
  <c r="AI114" i="3"/>
  <c r="AU114" i="3"/>
  <c r="AI190" i="3"/>
  <c r="AU190" i="3"/>
  <c r="AI97" i="3"/>
  <c r="AU97" i="3"/>
  <c r="AI150" i="3"/>
  <c r="AU150" i="3"/>
  <c r="AI27" i="3"/>
  <c r="AU27" i="3"/>
  <c r="AI85" i="3"/>
  <c r="AU85" i="3"/>
  <c r="AI34" i="3"/>
  <c r="AU34" i="3"/>
  <c r="AI70" i="3"/>
  <c r="AU70" i="3"/>
  <c r="AI157" i="3"/>
  <c r="AI170" i="3"/>
  <c r="AU170" i="3"/>
  <c r="AI102" i="3"/>
  <c r="AU102" i="3"/>
  <c r="AI153" i="3"/>
  <c r="AV4" i="3"/>
  <c r="H6" i="5" s="1"/>
  <c r="Y4" i="3"/>
  <c r="N5" i="3"/>
  <c r="AJ4" i="3"/>
  <c r="O4" i="3"/>
  <c r="H56" i="6"/>
  <c r="D56" i="6"/>
  <c r="G56" i="6"/>
  <c r="F56" i="6"/>
  <c r="E56" i="6"/>
  <c r="A65" i="6"/>
  <c r="P64" i="6"/>
  <c r="O64" i="6"/>
  <c r="N64" i="6"/>
  <c r="C64" i="6"/>
  <c r="H55" i="6"/>
  <c r="F5" i="5" l="1"/>
  <c r="E5" i="5"/>
  <c r="AK66" i="7"/>
  <c r="Z547" i="2"/>
  <c r="AB547" i="2" s="1"/>
  <c r="D45" i="5"/>
  <c r="D55" i="5"/>
  <c r="D11" i="5"/>
  <c r="D25" i="5"/>
  <c r="D35" i="5"/>
  <c r="D33" i="5"/>
  <c r="D22" i="5"/>
  <c r="D42" i="5"/>
  <c r="D57" i="5"/>
  <c r="D18" i="5"/>
  <c r="D58" i="5"/>
  <c r="D43" i="5"/>
  <c r="D9" i="5"/>
  <c r="D48" i="5"/>
  <c r="D12" i="5"/>
  <c r="D56" i="5"/>
  <c r="D47" i="5"/>
  <c r="D21" i="5"/>
  <c r="D34" i="5"/>
  <c r="D20" i="5"/>
  <c r="D24" i="5"/>
  <c r="D31" i="5"/>
  <c r="D54" i="5"/>
  <c r="D19" i="5"/>
  <c r="D32" i="5"/>
  <c r="D30" i="5"/>
  <c r="D13" i="5"/>
  <c r="D26" i="5"/>
  <c r="D28" i="5"/>
  <c r="D29" i="5"/>
  <c r="D59" i="5"/>
  <c r="D23" i="5"/>
  <c r="D51" i="5"/>
  <c r="D36" i="5"/>
  <c r="D17" i="5"/>
  <c r="D46" i="5"/>
  <c r="D49" i="5"/>
  <c r="D52" i="5"/>
  <c r="D50" i="5"/>
  <c r="D40" i="5"/>
  <c r="D14" i="5"/>
  <c r="D37" i="5"/>
  <c r="D38" i="5"/>
  <c r="D8" i="5"/>
  <c r="D44" i="5"/>
  <c r="D41" i="5"/>
  <c r="D15" i="5"/>
  <c r="D27" i="5"/>
  <c r="D39" i="5"/>
  <c r="D16" i="5"/>
  <c r="D60" i="5"/>
  <c r="D10" i="5"/>
  <c r="D53" i="5"/>
  <c r="C55" i="5"/>
  <c r="C60" i="5"/>
  <c r="C28" i="5"/>
  <c r="C42" i="5"/>
  <c r="C12" i="5"/>
  <c r="C27" i="5"/>
  <c r="C38" i="5"/>
  <c r="C46" i="5"/>
  <c r="C57" i="5"/>
  <c r="C16" i="5"/>
  <c r="C23" i="5"/>
  <c r="C35" i="5"/>
  <c r="C19" i="5"/>
  <c r="C9" i="5"/>
  <c r="C22" i="5"/>
  <c r="C44" i="5"/>
  <c r="C40" i="5"/>
  <c r="C52" i="5"/>
  <c r="C54" i="5"/>
  <c r="C51" i="5"/>
  <c r="C48" i="5"/>
  <c r="C26" i="5"/>
  <c r="C15" i="5"/>
  <c r="C33" i="5"/>
  <c r="C8" i="5"/>
  <c r="C53" i="5"/>
  <c r="C25" i="5"/>
  <c r="C11" i="5"/>
  <c r="C39" i="5"/>
  <c r="C32" i="5"/>
  <c r="C56" i="5"/>
  <c r="C41" i="5"/>
  <c r="C37" i="5"/>
  <c r="C13" i="5"/>
  <c r="C24" i="5"/>
  <c r="C31" i="5"/>
  <c r="C59" i="5"/>
  <c r="C43" i="5"/>
  <c r="C36" i="5"/>
  <c r="C34" i="5"/>
  <c r="C17" i="5"/>
  <c r="C58" i="5"/>
  <c r="C18" i="5"/>
  <c r="C30" i="5"/>
  <c r="C50" i="5"/>
  <c r="C21" i="5"/>
  <c r="C47" i="5"/>
  <c r="C14" i="5"/>
  <c r="C45" i="5"/>
  <c r="C49" i="5"/>
  <c r="C20" i="5"/>
  <c r="C10" i="5"/>
  <c r="C29" i="5"/>
  <c r="AA3" i="4"/>
  <c r="AM3" i="4" s="1"/>
  <c r="L3" i="4"/>
  <c r="K4" i="4"/>
  <c r="AA4" i="4" s="1"/>
  <c r="AM4" i="4" s="1"/>
  <c r="I56" i="6"/>
  <c r="AW177" i="3"/>
  <c r="Z128" i="3"/>
  <c r="Z180" i="3"/>
  <c r="Z133" i="3"/>
  <c r="Z61" i="3"/>
  <c r="AW19" i="3"/>
  <c r="Z193" i="3"/>
  <c r="Z176" i="3"/>
  <c r="AW64" i="3"/>
  <c r="Z48" i="3"/>
  <c r="AW42" i="3"/>
  <c r="Z124" i="3"/>
  <c r="AW105" i="3"/>
  <c r="Z16" i="3"/>
  <c r="Z32" i="3"/>
  <c r="Z22" i="3"/>
  <c r="Z54" i="3"/>
  <c r="Z86" i="3"/>
  <c r="Z40" i="3"/>
  <c r="Z59" i="3"/>
  <c r="Z110" i="3"/>
  <c r="Z95" i="3"/>
  <c r="Z111" i="3"/>
  <c r="Z127" i="3"/>
  <c r="Z162" i="3"/>
  <c r="Z178" i="3"/>
  <c r="Z159" i="3"/>
  <c r="Z175" i="3"/>
  <c r="Z191" i="3"/>
  <c r="Z104" i="3"/>
  <c r="Z136" i="3"/>
  <c r="Z188" i="3"/>
  <c r="Z172" i="3"/>
  <c r="AW138" i="3"/>
  <c r="Z53" i="3"/>
  <c r="AW15" i="3"/>
  <c r="Z205" i="3"/>
  <c r="Z17" i="3"/>
  <c r="Z201" i="3"/>
  <c r="Z60" i="3"/>
  <c r="Z89" i="3"/>
  <c r="AW33" i="3"/>
  <c r="Z116" i="3"/>
  <c r="Z141" i="3"/>
  <c r="Z20" i="3"/>
  <c r="Z10" i="3"/>
  <c r="Z39" i="3"/>
  <c r="Z74" i="3"/>
  <c r="Z47" i="3"/>
  <c r="AW114" i="3"/>
  <c r="Z99" i="3"/>
  <c r="Z194" i="3"/>
  <c r="Z131" i="3"/>
  <c r="Z166" i="3"/>
  <c r="Z182" i="3"/>
  <c r="Z147" i="3"/>
  <c r="Z195" i="3"/>
  <c r="AJ197" i="3"/>
  <c r="AV197" i="3"/>
  <c r="AN86" i="4"/>
  <c r="AN120" i="4"/>
  <c r="AN19" i="4"/>
  <c r="AN135" i="4"/>
  <c r="AN7" i="4"/>
  <c r="AN59" i="4"/>
  <c r="AN161" i="4"/>
  <c r="AN176" i="4"/>
  <c r="AV5" i="3"/>
  <c r="H7" i="5" s="1"/>
  <c r="Y5" i="3"/>
  <c r="AJ5" i="3"/>
  <c r="Z96" i="3"/>
  <c r="AW145" i="3"/>
  <c r="Z112" i="3"/>
  <c r="Z132" i="3"/>
  <c r="Z164" i="3"/>
  <c r="AW165" i="3"/>
  <c r="AW117" i="3"/>
  <c r="Z81" i="3"/>
  <c r="Z45" i="3"/>
  <c r="Z13" i="3"/>
  <c r="Z11" i="3"/>
  <c r="AW134" i="3"/>
  <c r="Z77" i="3"/>
  <c r="Z200" i="3"/>
  <c r="Z160" i="3"/>
  <c r="Z173" i="3"/>
  <c r="Z72" i="3"/>
  <c r="Z56" i="3"/>
  <c r="Z125" i="3"/>
  <c r="Z41" i="3"/>
  <c r="AW49" i="3"/>
  <c r="Z21" i="3"/>
  <c r="AW169" i="3"/>
  <c r="Z108" i="3"/>
  <c r="Z76" i="3"/>
  <c r="AW85" i="3"/>
  <c r="Z8" i="3"/>
  <c r="Z24" i="3"/>
  <c r="Z14" i="3"/>
  <c r="Z30" i="3"/>
  <c r="Z46" i="3"/>
  <c r="AW62" i="3"/>
  <c r="AW78" i="3"/>
  <c r="Z94" i="3"/>
  <c r="Z51" i="3"/>
  <c r="Z67" i="3"/>
  <c r="AW75" i="3"/>
  <c r="Z118" i="3"/>
  <c r="AW87" i="3"/>
  <c r="Z103" i="3"/>
  <c r="AW119" i="3"/>
  <c r="Z44" i="3"/>
  <c r="Z135" i="3"/>
  <c r="Z154" i="3"/>
  <c r="AW170" i="3"/>
  <c r="Z186" i="3"/>
  <c r="Z151" i="3"/>
  <c r="Z167" i="3"/>
  <c r="Z183" i="3"/>
  <c r="Z199" i="3"/>
  <c r="I59" i="6"/>
  <c r="I66" i="6"/>
  <c r="I45" i="6"/>
  <c r="I52" i="6"/>
  <c r="I46" i="6"/>
  <c r="I67" i="6"/>
  <c r="I38" i="6"/>
  <c r="I40" i="6"/>
  <c r="I41" i="6"/>
  <c r="I60" i="6"/>
  <c r="I42" i="6"/>
  <c r="I39" i="6"/>
  <c r="I53" i="6"/>
  <c r="I68" i="6"/>
  <c r="I47" i="6"/>
  <c r="I43" i="6"/>
  <c r="I61" i="6"/>
  <c r="I54" i="6"/>
  <c r="I62" i="6"/>
  <c r="I48" i="6"/>
  <c r="I69" i="6"/>
  <c r="I44" i="6"/>
  <c r="I55" i="6"/>
  <c r="G50" i="5"/>
  <c r="G34" i="5"/>
  <c r="G30" i="5"/>
  <c r="G46" i="5"/>
  <c r="G58" i="5"/>
  <c r="G42" i="5"/>
  <c r="G25" i="5"/>
  <c r="G19" i="5"/>
  <c r="G17" i="5"/>
  <c r="G15" i="5"/>
  <c r="G13" i="5"/>
  <c r="G11" i="5"/>
  <c r="G9" i="5"/>
  <c r="G54" i="5"/>
  <c r="G24" i="5"/>
  <c r="G21" i="5"/>
  <c r="G38" i="5"/>
  <c r="G27" i="5"/>
  <c r="G23" i="5"/>
  <c r="G20" i="5"/>
  <c r="G18" i="5"/>
  <c r="G16" i="5"/>
  <c r="G14" i="5"/>
  <c r="G12" i="5"/>
  <c r="G10" i="5"/>
  <c r="G8" i="5"/>
  <c r="G22" i="5"/>
  <c r="G26" i="5"/>
  <c r="G31" i="5"/>
  <c r="G43" i="5"/>
  <c r="G37" i="5"/>
  <c r="G53" i="5"/>
  <c r="G28" i="5"/>
  <c r="G36" i="5"/>
  <c r="G35" i="5"/>
  <c r="G45" i="5"/>
  <c r="G56" i="5"/>
  <c r="G55" i="5"/>
  <c r="G51" i="5"/>
  <c r="G44" i="5"/>
  <c r="G57" i="5"/>
  <c r="G33" i="5"/>
  <c r="G49" i="5"/>
  <c r="G29" i="5"/>
  <c r="G60" i="5"/>
  <c r="G52" i="5"/>
  <c r="G48" i="5"/>
  <c r="G40" i="5"/>
  <c r="G39" i="5"/>
  <c r="G59" i="5"/>
  <c r="G41" i="5"/>
  <c r="G47" i="5"/>
  <c r="G32" i="5"/>
  <c r="AJ109" i="3"/>
  <c r="AV109" i="3"/>
  <c r="N51" i="6"/>
  <c r="O51" i="6"/>
  <c r="C51" i="6"/>
  <c r="P51" i="6"/>
  <c r="I17" i="6"/>
  <c r="I25" i="6"/>
  <c r="N72" i="6"/>
  <c r="O72" i="6"/>
  <c r="C72" i="6"/>
  <c r="P72" i="6"/>
  <c r="AN158" i="4"/>
  <c r="AN143" i="4"/>
  <c r="AN32" i="4"/>
  <c r="AN102" i="4"/>
  <c r="AN201" i="4"/>
  <c r="AN127" i="4"/>
  <c r="AN124" i="4"/>
  <c r="AN113" i="4"/>
  <c r="AN119" i="4"/>
  <c r="AN37" i="4"/>
  <c r="AN180" i="4"/>
  <c r="AN149" i="4"/>
  <c r="AN110" i="4"/>
  <c r="AN69" i="4"/>
  <c r="AN35" i="4"/>
  <c r="AN5" i="4"/>
  <c r="AN51" i="4"/>
  <c r="AN47" i="4"/>
  <c r="AN10" i="4"/>
  <c r="AN157" i="4"/>
  <c r="AN145" i="4"/>
  <c r="AN82" i="4"/>
  <c r="AN26" i="4"/>
  <c r="AN13" i="4"/>
  <c r="AN60" i="4"/>
  <c r="AN56" i="4"/>
  <c r="AN49" i="4"/>
  <c r="AN170" i="4"/>
  <c r="AN174" i="4"/>
  <c r="AN117" i="4"/>
  <c r="AN195" i="4"/>
  <c r="AN147" i="4"/>
  <c r="AN138" i="4"/>
  <c r="AN95" i="4"/>
  <c r="AN92" i="4"/>
  <c r="AN98" i="4"/>
  <c r="AN54" i="4"/>
  <c r="AN105" i="4"/>
  <c r="AN24" i="4"/>
  <c r="AN65" i="4"/>
  <c r="AN12" i="4"/>
  <c r="AN22" i="4"/>
  <c r="AN101" i="4"/>
  <c r="AN88" i="4"/>
  <c r="AN109" i="4"/>
  <c r="AN140" i="4"/>
  <c r="AN156" i="4"/>
  <c r="AN183" i="4"/>
  <c r="AN191" i="4"/>
  <c r="AN187" i="4"/>
  <c r="AJ121" i="3"/>
  <c r="AV121" i="3"/>
  <c r="I64" i="6"/>
  <c r="E64" i="6"/>
  <c r="H64" i="6"/>
  <c r="D64" i="6"/>
  <c r="G64" i="6"/>
  <c r="F64" i="6"/>
  <c r="N65" i="6"/>
  <c r="C65" i="6"/>
  <c r="P65" i="6"/>
  <c r="O65" i="6"/>
  <c r="Z4" i="3"/>
  <c r="O5" i="3"/>
  <c r="AK4" i="3"/>
  <c r="P4" i="3"/>
  <c r="AW4" i="3"/>
  <c r="I6" i="5" s="1"/>
  <c r="Z140" i="3"/>
  <c r="Z204" i="3"/>
  <c r="Z148" i="3"/>
  <c r="Z130" i="3"/>
  <c r="AW38" i="3"/>
  <c r="Z23" i="3"/>
  <c r="Z43" i="3"/>
  <c r="Z144" i="3"/>
  <c r="Z137" i="3"/>
  <c r="AW126" i="3"/>
  <c r="Z65" i="3"/>
  <c r="AW197" i="3"/>
  <c r="Z92" i="3"/>
  <c r="AW9" i="3"/>
  <c r="Z6" i="3"/>
  <c r="AK143" i="3" s="1"/>
  <c r="AW70" i="3"/>
  <c r="AW102" i="3"/>
  <c r="Z79" i="3"/>
  <c r="Z142" i="3"/>
  <c r="Z146" i="3"/>
  <c r="AW143" i="3"/>
  <c r="AW161" i="3"/>
  <c r="AW181" i="3"/>
  <c r="AW97" i="3"/>
  <c r="AW29" i="3"/>
  <c r="AW93" i="3"/>
  <c r="Z168" i="3"/>
  <c r="Z129" i="3"/>
  <c r="Z189" i="3"/>
  <c r="Z57" i="3"/>
  <c r="AW185" i="3"/>
  <c r="Z84" i="3"/>
  <c r="Z31" i="3"/>
  <c r="Z35" i="3"/>
  <c r="Z26" i="3"/>
  <c r="Z58" i="3"/>
  <c r="Z90" i="3"/>
  <c r="Z63" i="3"/>
  <c r="Z106" i="3"/>
  <c r="Z83" i="3"/>
  <c r="Z115" i="3"/>
  <c r="AW150" i="3"/>
  <c r="AW163" i="3"/>
  <c r="Z179" i="3"/>
  <c r="AJ177" i="3"/>
  <c r="AV177" i="3"/>
  <c r="I70" i="6"/>
  <c r="AJ145" i="3"/>
  <c r="AV145" i="3"/>
  <c r="AJ169" i="3"/>
  <c r="AV169" i="3"/>
  <c r="AJ149" i="3"/>
  <c r="AV149" i="3"/>
  <c r="AN178" i="4"/>
  <c r="AN17" i="4"/>
  <c r="AN130" i="4"/>
  <c r="AN189" i="4"/>
  <c r="AN160" i="4"/>
  <c r="AN85" i="4"/>
  <c r="AN188" i="4"/>
  <c r="AN173" i="4"/>
  <c r="AN118" i="4"/>
  <c r="AN45" i="4"/>
  <c r="AN11" i="4"/>
  <c r="AN64" i="4"/>
  <c r="AN40" i="4"/>
  <c r="AN48" i="4"/>
  <c r="AN162" i="4"/>
  <c r="AN36" i="4"/>
  <c r="AN25" i="4"/>
  <c r="AN68" i="4"/>
  <c r="AN71" i="4"/>
  <c r="AN90" i="4"/>
  <c r="AN200" i="4"/>
  <c r="AN164" i="4"/>
  <c r="AN123" i="4"/>
  <c r="AN198" i="4"/>
  <c r="AN182" i="4"/>
  <c r="AN141" i="4"/>
  <c r="AN99" i="4"/>
  <c r="AN100" i="4"/>
  <c r="AN125" i="4"/>
  <c r="AN62" i="4"/>
  <c r="AN75" i="4"/>
  <c r="AN93" i="4"/>
  <c r="AN87" i="4"/>
  <c r="AN18" i="4"/>
  <c r="AN84" i="4"/>
  <c r="AN83" i="4"/>
  <c r="AN165" i="4"/>
  <c r="AN136" i="4"/>
  <c r="AN152" i="4"/>
  <c r="AN177" i="4"/>
  <c r="AN199" i="4"/>
  <c r="AJ15" i="3"/>
  <c r="AV15" i="3"/>
  <c r="Z80" i="3"/>
  <c r="Z120" i="3"/>
  <c r="AW88" i="3"/>
  <c r="Z192" i="3"/>
  <c r="Z156" i="3"/>
  <c r="AW149" i="3"/>
  <c r="Z101" i="3"/>
  <c r="AW69" i="3"/>
  <c r="AW36" i="3"/>
  <c r="AW27" i="3"/>
  <c r="Z7" i="3"/>
  <c r="Z113" i="3"/>
  <c r="Z37" i="3"/>
  <c r="AW184" i="3"/>
  <c r="AW152" i="3"/>
  <c r="AW157" i="3"/>
  <c r="Z68" i="3"/>
  <c r="Z52" i="3"/>
  <c r="AW109" i="3"/>
  <c r="Z73" i="3"/>
  <c r="AW34" i="3"/>
  <c r="Z196" i="3"/>
  <c r="Z153" i="3"/>
  <c r="AW100" i="3"/>
  <c r="AW121" i="3"/>
  <c r="Z25" i="3"/>
  <c r="Z12" i="3"/>
  <c r="Z28" i="3"/>
  <c r="AW18" i="3"/>
  <c r="P201" i="3"/>
  <c r="AA201" i="3" s="1"/>
  <c r="P185" i="3"/>
  <c r="AA185" i="3" s="1"/>
  <c r="P181" i="3"/>
  <c r="AA181" i="3" s="1"/>
  <c r="P177" i="3"/>
  <c r="AA177" i="3" s="1"/>
  <c r="P173" i="3"/>
  <c r="AA173" i="3" s="1"/>
  <c r="P169" i="3"/>
  <c r="AA169" i="3" s="1"/>
  <c r="P165" i="3"/>
  <c r="AA165" i="3" s="1"/>
  <c r="P161" i="3"/>
  <c r="AA161" i="3" s="1"/>
  <c r="P157" i="3"/>
  <c r="AA157" i="3" s="1"/>
  <c r="P153" i="3"/>
  <c r="AA153" i="3" s="1"/>
  <c r="P149" i="3"/>
  <c r="AA149" i="3" s="1"/>
  <c r="P145" i="3"/>
  <c r="AA145" i="3" s="1"/>
  <c r="P189" i="3"/>
  <c r="AA189" i="3" s="1"/>
  <c r="P133" i="3"/>
  <c r="AA133" i="3" s="1"/>
  <c r="P129" i="3"/>
  <c r="AA129" i="3" s="1"/>
  <c r="P125" i="3"/>
  <c r="AA125" i="3" s="1"/>
  <c r="P121" i="3"/>
  <c r="AA121" i="3" s="1"/>
  <c r="P117" i="3"/>
  <c r="AA117" i="3" s="1"/>
  <c r="P113" i="3"/>
  <c r="AA113" i="3" s="1"/>
  <c r="P109" i="3"/>
  <c r="P105" i="3"/>
  <c r="AA105" i="3" s="1"/>
  <c r="P205" i="3"/>
  <c r="AA205" i="3" s="1"/>
  <c r="P137" i="3"/>
  <c r="AA137" i="3" s="1"/>
  <c r="P74" i="3"/>
  <c r="AA74" i="3" s="1"/>
  <c r="P70" i="3"/>
  <c r="AA70" i="3" s="1"/>
  <c r="P66" i="3"/>
  <c r="AA66" i="3" s="1"/>
  <c r="P62" i="3"/>
  <c r="AA62" i="3" s="1"/>
  <c r="P58" i="3"/>
  <c r="AA58" i="3" s="1"/>
  <c r="P54" i="3"/>
  <c r="AA54" i="3" s="1"/>
  <c r="P50" i="3"/>
  <c r="AA50" i="3" s="1"/>
  <c r="P46" i="3"/>
  <c r="AA46" i="3" s="1"/>
  <c r="P101" i="3"/>
  <c r="AA101" i="3" s="1"/>
  <c r="P34" i="3"/>
  <c r="AA34" i="3" s="1"/>
  <c r="AX3" i="3"/>
  <c r="AA3" i="3"/>
  <c r="P38" i="3"/>
  <c r="AA38" i="3" s="1"/>
  <c r="AL3" i="3"/>
  <c r="Q3" i="3"/>
  <c r="P6" i="3"/>
  <c r="AA6" i="3" s="1"/>
  <c r="P26" i="3"/>
  <c r="AA26" i="3" s="1"/>
  <c r="P7" i="3"/>
  <c r="AA7" i="3" s="1"/>
  <c r="P23" i="3"/>
  <c r="AA23" i="3" s="1"/>
  <c r="P16" i="3"/>
  <c r="AA16" i="3" s="1"/>
  <c r="P32" i="3"/>
  <c r="AA32" i="3" s="1"/>
  <c r="P97" i="3"/>
  <c r="AA97" i="3" s="1"/>
  <c r="P9" i="3"/>
  <c r="AA9" i="3" s="1"/>
  <c r="P41" i="3"/>
  <c r="AA41" i="3" s="1"/>
  <c r="P42" i="3"/>
  <c r="AA42" i="3" s="1"/>
  <c r="P75" i="3"/>
  <c r="AA75" i="3" s="1"/>
  <c r="P88" i="3"/>
  <c r="P108" i="3"/>
  <c r="AA108" i="3" s="1"/>
  <c r="P36" i="3"/>
  <c r="AA36" i="3" s="1"/>
  <c r="P87" i="3"/>
  <c r="AA87" i="3" s="1"/>
  <c r="P126" i="3"/>
  <c r="AA126" i="3" s="1"/>
  <c r="P141" i="3"/>
  <c r="AA141" i="3" s="1"/>
  <c r="P107" i="3"/>
  <c r="AA107" i="3" s="1"/>
  <c r="P123" i="3"/>
  <c r="AA123" i="3" s="1"/>
  <c r="P116" i="3"/>
  <c r="AA116" i="3" s="1"/>
  <c r="P82" i="3"/>
  <c r="AA82" i="3" s="1"/>
  <c r="P90" i="3"/>
  <c r="AA90" i="3" s="1"/>
  <c r="P98" i="3"/>
  <c r="AA98" i="3" s="1"/>
  <c r="P106" i="3"/>
  <c r="AA106" i="3" s="1"/>
  <c r="P114" i="3"/>
  <c r="AA114" i="3" s="1"/>
  <c r="P122" i="3"/>
  <c r="AA122" i="3" s="1"/>
  <c r="P155" i="3"/>
  <c r="AA155" i="3" s="1"/>
  <c r="P171" i="3"/>
  <c r="AA171" i="3" s="1"/>
  <c r="P187" i="3"/>
  <c r="AA187" i="3" s="1"/>
  <c r="P140" i="3"/>
  <c r="AA140" i="3" s="1"/>
  <c r="P156" i="3"/>
  <c r="AA156" i="3" s="1"/>
  <c r="P172" i="3"/>
  <c r="AA172" i="3" s="1"/>
  <c r="P199" i="3"/>
  <c r="AA199" i="3" s="1"/>
  <c r="P198" i="3"/>
  <c r="AA198" i="3" s="1"/>
  <c r="P127" i="3"/>
  <c r="AA127" i="3" s="1"/>
  <c r="P131" i="3"/>
  <c r="AA131" i="3" s="1"/>
  <c r="P135" i="3"/>
  <c r="AA135" i="3" s="1"/>
  <c r="P139" i="3"/>
  <c r="AA139" i="3" s="1"/>
  <c r="P10" i="3"/>
  <c r="AA10" i="3" s="1"/>
  <c r="P30" i="3"/>
  <c r="AA30" i="3" s="1"/>
  <c r="P19" i="3"/>
  <c r="AA19" i="3" s="1"/>
  <c r="P85" i="3"/>
  <c r="AA85" i="3" s="1"/>
  <c r="P12" i="3"/>
  <c r="AA12" i="3" s="1"/>
  <c r="P28" i="3"/>
  <c r="AA28" i="3" s="1"/>
  <c r="P76" i="3"/>
  <c r="AA76" i="3" s="1"/>
  <c r="P92" i="3"/>
  <c r="AA92" i="3" s="1"/>
  <c r="P39" i="3"/>
  <c r="AA39" i="3" s="1"/>
  <c r="P48" i="3"/>
  <c r="AA48" i="3" s="1"/>
  <c r="P56" i="3"/>
  <c r="AA56" i="3" s="1"/>
  <c r="P64" i="3"/>
  <c r="AA64" i="3" s="1"/>
  <c r="P72" i="3"/>
  <c r="AA72" i="3" s="1"/>
  <c r="P91" i="3"/>
  <c r="AA91" i="3" s="1"/>
  <c r="P111" i="3"/>
  <c r="AA111" i="3" s="1"/>
  <c r="P134" i="3"/>
  <c r="AA134" i="3" s="1"/>
  <c r="P196" i="3"/>
  <c r="AA196" i="3" s="1"/>
  <c r="P120" i="3"/>
  <c r="AA120" i="3" s="1"/>
  <c r="P195" i="3"/>
  <c r="AA195" i="3" s="1"/>
  <c r="P191" i="3"/>
  <c r="AA191" i="3" s="1"/>
  <c r="P159" i="3"/>
  <c r="AA159" i="3" s="1"/>
  <c r="P175" i="3"/>
  <c r="AA175" i="3" s="1"/>
  <c r="P188" i="3"/>
  <c r="AA188" i="3" s="1"/>
  <c r="P203" i="3"/>
  <c r="AA203" i="3" s="1"/>
  <c r="P128" i="3"/>
  <c r="AA128" i="3" s="1"/>
  <c r="P144" i="3"/>
  <c r="AA144" i="3" s="1"/>
  <c r="P160" i="3"/>
  <c r="AA160" i="3" s="1"/>
  <c r="P176" i="3"/>
  <c r="AA176" i="3" s="1"/>
  <c r="P146" i="3"/>
  <c r="AA146" i="3" s="1"/>
  <c r="P154" i="3"/>
  <c r="AA154" i="3" s="1"/>
  <c r="P162" i="3"/>
  <c r="AA162" i="3" s="1"/>
  <c r="P170" i="3"/>
  <c r="P178" i="3"/>
  <c r="AA178" i="3" s="1"/>
  <c r="P186" i="3"/>
  <c r="AA186" i="3" s="1"/>
  <c r="P202" i="3"/>
  <c r="AA202" i="3" s="1"/>
  <c r="P14" i="3"/>
  <c r="AA14" i="3" s="1"/>
  <c r="P15" i="3"/>
  <c r="AA15" i="3" s="1"/>
  <c r="P31" i="3"/>
  <c r="AA31" i="3" s="1"/>
  <c r="P8" i="3"/>
  <c r="AA8" i="3" s="1"/>
  <c r="P24" i="3"/>
  <c r="AA24" i="3" s="1"/>
  <c r="P17" i="3"/>
  <c r="AA17" i="3" s="1"/>
  <c r="P21" i="3"/>
  <c r="AA21" i="3" s="1"/>
  <c r="P25" i="3"/>
  <c r="AA25" i="3" s="1"/>
  <c r="P29" i="3"/>
  <c r="AA29" i="3" s="1"/>
  <c r="P33" i="3"/>
  <c r="AA33" i="3" s="1"/>
  <c r="P77" i="3"/>
  <c r="AA77" i="3" s="1"/>
  <c r="P89" i="3"/>
  <c r="AA89" i="3" s="1"/>
  <c r="P80" i="3"/>
  <c r="AA80" i="3" s="1"/>
  <c r="P96" i="3"/>
  <c r="AA96" i="3" s="1"/>
  <c r="P35" i="3"/>
  <c r="AA35" i="3" s="1"/>
  <c r="P43" i="3"/>
  <c r="AA43" i="3" s="1"/>
  <c r="P45" i="3"/>
  <c r="AA45" i="3" s="1"/>
  <c r="P49" i="3"/>
  <c r="AA49" i="3" s="1"/>
  <c r="P53" i="3"/>
  <c r="AA53" i="3" s="1"/>
  <c r="P57" i="3"/>
  <c r="AA57" i="3" s="1"/>
  <c r="P61" i="3"/>
  <c r="AA61" i="3" s="1"/>
  <c r="P65" i="3"/>
  <c r="AA65" i="3" s="1"/>
  <c r="P69" i="3"/>
  <c r="AA69" i="3" s="1"/>
  <c r="P73" i="3"/>
  <c r="AA73" i="3" s="1"/>
  <c r="P79" i="3"/>
  <c r="AA79" i="3" s="1"/>
  <c r="P95" i="3"/>
  <c r="AA95" i="3" s="1"/>
  <c r="P193" i="3"/>
  <c r="AA193" i="3" s="1"/>
  <c r="P130" i="3"/>
  <c r="AA130" i="3" s="1"/>
  <c r="P115" i="3"/>
  <c r="AA115" i="3" s="1"/>
  <c r="P124" i="3"/>
  <c r="AA124" i="3" s="1"/>
  <c r="P138" i="3"/>
  <c r="AA138" i="3" s="1"/>
  <c r="P78" i="3"/>
  <c r="AA78" i="3" s="1"/>
  <c r="P86" i="3"/>
  <c r="AA86" i="3" s="1"/>
  <c r="P94" i="3"/>
  <c r="AA94" i="3" s="1"/>
  <c r="P102" i="3"/>
  <c r="AA102" i="3" s="1"/>
  <c r="P110" i="3"/>
  <c r="AA110" i="3" s="1"/>
  <c r="P118" i="3"/>
  <c r="AA118" i="3" s="1"/>
  <c r="P192" i="3"/>
  <c r="AA192" i="3" s="1"/>
  <c r="P18" i="3"/>
  <c r="AA18" i="3" s="1"/>
  <c r="P22" i="3"/>
  <c r="AA22" i="3" s="1"/>
  <c r="P11" i="3"/>
  <c r="AA11" i="3" s="1"/>
  <c r="P27" i="3"/>
  <c r="P20" i="3"/>
  <c r="AA20" i="3" s="1"/>
  <c r="P81" i="3"/>
  <c r="AA81" i="3" s="1"/>
  <c r="P13" i="3"/>
  <c r="AA13" i="3" s="1"/>
  <c r="P37" i="3"/>
  <c r="AA37" i="3" s="1"/>
  <c r="P93" i="3"/>
  <c r="AA93" i="3" s="1"/>
  <c r="P84" i="3"/>
  <c r="AA84" i="3" s="1"/>
  <c r="P104" i="3"/>
  <c r="AA104" i="3" s="1"/>
  <c r="P100" i="3"/>
  <c r="AA100" i="3" s="1"/>
  <c r="P40" i="3"/>
  <c r="AA40" i="3" s="1"/>
  <c r="P44" i="3"/>
  <c r="AA44" i="3" s="1"/>
  <c r="P52" i="3"/>
  <c r="AA52" i="3" s="1"/>
  <c r="P60" i="3"/>
  <c r="AA60" i="3" s="1"/>
  <c r="P68" i="3"/>
  <c r="AA68" i="3" s="1"/>
  <c r="P83" i="3"/>
  <c r="AA83" i="3" s="1"/>
  <c r="P99" i="3"/>
  <c r="AA99" i="3" s="1"/>
  <c r="P197" i="3"/>
  <c r="AA197" i="3" s="1"/>
  <c r="P103" i="3"/>
  <c r="AA103" i="3" s="1"/>
  <c r="P119" i="3"/>
  <c r="AA119" i="3" s="1"/>
  <c r="P112" i="3"/>
  <c r="AA112" i="3" s="1"/>
  <c r="P47" i="3"/>
  <c r="AA47" i="3" s="1"/>
  <c r="P51" i="3"/>
  <c r="AA51" i="3" s="1"/>
  <c r="P55" i="3"/>
  <c r="AA55" i="3" s="1"/>
  <c r="P59" i="3"/>
  <c r="AA59" i="3" s="1"/>
  <c r="P63" i="3"/>
  <c r="AA63" i="3" s="1"/>
  <c r="P67" i="3"/>
  <c r="AA67" i="3" s="1"/>
  <c r="P71" i="3"/>
  <c r="AA71" i="3" s="1"/>
  <c r="P151" i="3"/>
  <c r="AA151" i="3" s="1"/>
  <c r="P167" i="3"/>
  <c r="AA167" i="3" s="1"/>
  <c r="P183" i="3"/>
  <c r="AA183" i="3" s="1"/>
  <c r="P136" i="3"/>
  <c r="AA136" i="3" s="1"/>
  <c r="P152" i="3"/>
  <c r="P168" i="3"/>
  <c r="AA168" i="3" s="1"/>
  <c r="P184" i="3"/>
  <c r="AA184" i="3" s="1"/>
  <c r="P142" i="3"/>
  <c r="AA142" i="3" s="1"/>
  <c r="P150" i="3"/>
  <c r="AA150" i="3" s="1"/>
  <c r="P158" i="3"/>
  <c r="AA158" i="3" s="1"/>
  <c r="P166" i="3"/>
  <c r="AA166" i="3" s="1"/>
  <c r="P174" i="3"/>
  <c r="AA174" i="3" s="1"/>
  <c r="P182" i="3"/>
  <c r="AA182" i="3" s="1"/>
  <c r="P194" i="3"/>
  <c r="AA194" i="3" s="1"/>
  <c r="P143" i="3"/>
  <c r="AA143" i="3" s="1"/>
  <c r="P180" i="3"/>
  <c r="AA180" i="3" s="1"/>
  <c r="P190" i="3"/>
  <c r="AA190" i="3" s="1"/>
  <c r="P148" i="3"/>
  <c r="AA148" i="3" s="1"/>
  <c r="P147" i="3"/>
  <c r="AA147" i="3" s="1"/>
  <c r="P163" i="3"/>
  <c r="AA163" i="3" s="1"/>
  <c r="P132" i="3"/>
  <c r="AA132" i="3" s="1"/>
  <c r="P200" i="3"/>
  <c r="AA200" i="3" s="1"/>
  <c r="P204" i="3"/>
  <c r="AA204" i="3" s="1"/>
  <c r="P164" i="3"/>
  <c r="AA164" i="3" s="1"/>
  <c r="P179" i="3"/>
  <c r="AA179" i="3" s="1"/>
  <c r="Z50" i="3"/>
  <c r="Z66" i="3"/>
  <c r="Z82" i="3"/>
  <c r="Z98" i="3"/>
  <c r="Z55" i="3"/>
  <c r="Z71" i="3"/>
  <c r="AW198" i="3"/>
  <c r="Z122" i="3"/>
  <c r="Z91" i="3"/>
  <c r="Z107" i="3"/>
  <c r="Z123" i="3"/>
  <c r="AW190" i="3"/>
  <c r="Z139" i="3"/>
  <c r="Z158" i="3"/>
  <c r="Z174" i="3"/>
  <c r="Z202" i="3"/>
  <c r="Z155" i="3"/>
  <c r="Z171" i="3"/>
  <c r="Z187" i="3"/>
  <c r="Z203" i="3"/>
  <c r="AV134" i="3"/>
  <c r="AJ134" i="3"/>
  <c r="AJ38" i="3"/>
  <c r="AV38" i="3"/>
  <c r="I50" i="6"/>
  <c r="E50" i="6"/>
  <c r="H50" i="6"/>
  <c r="D50" i="6"/>
  <c r="F50" i="6"/>
  <c r="G50" i="6"/>
  <c r="J9" i="6"/>
  <c r="K8" i="6"/>
  <c r="AJ33" i="3"/>
  <c r="AV33" i="3"/>
  <c r="AJ105" i="3"/>
  <c r="AV105" i="3"/>
  <c r="AJ165" i="3"/>
  <c r="AV165" i="3"/>
  <c r="I71" i="6"/>
  <c r="E71" i="6"/>
  <c r="H71" i="6"/>
  <c r="D71" i="6"/>
  <c r="F71" i="6"/>
  <c r="G71" i="6"/>
  <c r="AN134" i="4"/>
  <c r="AN169" i="4"/>
  <c r="AN151" i="4"/>
  <c r="AN196" i="4"/>
  <c r="AN159" i="4"/>
  <c r="AN150" i="4"/>
  <c r="AN121" i="4"/>
  <c r="AN42" i="4"/>
  <c r="AN96" i="4"/>
  <c r="AN197" i="4"/>
  <c r="AN181" i="4"/>
  <c r="AN146" i="4"/>
  <c r="AN108" i="4"/>
  <c r="AN61" i="4"/>
  <c r="AN33" i="4"/>
  <c r="AN8" i="4"/>
  <c r="AN43" i="4"/>
  <c r="AN31" i="4"/>
  <c r="AN154" i="4"/>
  <c r="AN153" i="4"/>
  <c r="AN129" i="4"/>
  <c r="AN74" i="4"/>
  <c r="AN21" i="4"/>
  <c r="AN9" i="4"/>
  <c r="AN52" i="4"/>
  <c r="AN39" i="4"/>
  <c r="AN15" i="4"/>
  <c r="AN163" i="4"/>
  <c r="AN142" i="4"/>
  <c r="AN107" i="4"/>
  <c r="AN185" i="4"/>
  <c r="AN139" i="4"/>
  <c r="AN114" i="4"/>
  <c r="AN91" i="4"/>
  <c r="AN94" i="4"/>
  <c r="AN78" i="4"/>
  <c r="AN46" i="4"/>
  <c r="AN81" i="4"/>
  <c r="AN30" i="4"/>
  <c r="AN34" i="4"/>
  <c r="M201" i="4"/>
  <c r="M203" i="4"/>
  <c r="M197" i="4"/>
  <c r="M200" i="4"/>
  <c r="M195" i="4"/>
  <c r="M192" i="4"/>
  <c r="M189" i="4"/>
  <c r="M193" i="4"/>
  <c r="M174" i="4"/>
  <c r="M180" i="4"/>
  <c r="M176" i="4"/>
  <c r="M170" i="4"/>
  <c r="M187" i="4"/>
  <c r="M182" i="4"/>
  <c r="M177" i="4"/>
  <c r="M172" i="4"/>
  <c r="M158" i="4"/>
  <c r="M150" i="4"/>
  <c r="M146" i="4"/>
  <c r="M142" i="4"/>
  <c r="M138" i="4"/>
  <c r="M134" i="4"/>
  <c r="M130" i="4"/>
  <c r="M126" i="4"/>
  <c r="M122" i="4"/>
  <c r="M118" i="4"/>
  <c r="M173" i="4"/>
  <c r="M168" i="4"/>
  <c r="M162" i="4"/>
  <c r="M154" i="4"/>
  <c r="M117" i="4"/>
  <c r="M153" i="4"/>
  <c r="M149" i="4"/>
  <c r="M145" i="4"/>
  <c r="M141" i="4"/>
  <c r="M137" i="4"/>
  <c r="M133" i="4"/>
  <c r="M129" i="4"/>
  <c r="M121" i="4"/>
  <c r="M114" i="4"/>
  <c r="M109" i="4"/>
  <c r="M184" i="4"/>
  <c r="M125" i="4"/>
  <c r="M110" i="4"/>
  <c r="M178" i="4"/>
  <c r="M157" i="4"/>
  <c r="M90" i="4"/>
  <c r="M86" i="4"/>
  <c r="M69" i="4"/>
  <c r="M65" i="4"/>
  <c r="M61" i="4"/>
  <c r="M57" i="4"/>
  <c r="M53" i="4"/>
  <c r="M49" i="4"/>
  <c r="M45" i="4"/>
  <c r="M41" i="4"/>
  <c r="M37" i="4"/>
  <c r="M33" i="4"/>
  <c r="M29" i="4"/>
  <c r="M25" i="4"/>
  <c r="M21" i="4"/>
  <c r="M17" i="4"/>
  <c r="M116" i="4"/>
  <c r="M94" i="4"/>
  <c r="M82" i="4"/>
  <c r="M166" i="4"/>
  <c r="M106" i="4"/>
  <c r="M98" i="4"/>
  <c r="M84" i="4"/>
  <c r="M78" i="4"/>
  <c r="M73" i="4"/>
  <c r="M112" i="4"/>
  <c r="M102" i="4"/>
  <c r="M68" i="4"/>
  <c r="M64" i="4"/>
  <c r="M60" i="4"/>
  <c r="M56" i="4"/>
  <c r="M52" i="4"/>
  <c r="M48" i="4"/>
  <c r="M44" i="4"/>
  <c r="M40" i="4"/>
  <c r="M36" i="4"/>
  <c r="M23" i="4"/>
  <c r="M20" i="4"/>
  <c r="M8" i="4"/>
  <c r="M24" i="4"/>
  <c r="N2" i="4"/>
  <c r="M74" i="4"/>
  <c r="M28" i="4"/>
  <c r="M12" i="4"/>
  <c r="M35" i="4"/>
  <c r="M16" i="4"/>
  <c r="M7" i="4"/>
  <c r="M13" i="4"/>
  <c r="M32" i="4"/>
  <c r="M85" i="4"/>
  <c r="M80" i="4"/>
  <c r="M19" i="4"/>
  <c r="AC2" i="4"/>
  <c r="AO2" i="4" s="1"/>
  <c r="M63" i="4"/>
  <c r="M6" i="4"/>
  <c r="M26" i="4"/>
  <c r="M77" i="4"/>
  <c r="M72" i="4"/>
  <c r="M79" i="4"/>
  <c r="M108" i="4"/>
  <c r="M89" i="4"/>
  <c r="M95" i="4"/>
  <c r="M113" i="4"/>
  <c r="M132" i="4"/>
  <c r="M148" i="4"/>
  <c r="M181" i="4"/>
  <c r="M204" i="4"/>
  <c r="M183" i="4"/>
  <c r="M194" i="4"/>
  <c r="M202" i="4"/>
  <c r="M38" i="4"/>
  <c r="M46" i="4"/>
  <c r="M70" i="4"/>
  <c r="M83" i="4"/>
  <c r="M120" i="4"/>
  <c r="M136" i="4"/>
  <c r="M152" i="4"/>
  <c r="M165" i="4"/>
  <c r="M139" i="4"/>
  <c r="M147" i="4"/>
  <c r="M161" i="4"/>
  <c r="M156" i="4"/>
  <c r="M185" i="4"/>
  <c r="M55" i="4"/>
  <c r="M47" i="4"/>
  <c r="M43" i="4"/>
  <c r="M51" i="4"/>
  <c r="M59" i="4"/>
  <c r="M67" i="4"/>
  <c r="M9" i="4"/>
  <c r="M10" i="4"/>
  <c r="M76" i="4"/>
  <c r="M18" i="4"/>
  <c r="M101" i="4"/>
  <c r="M54" i="4"/>
  <c r="M62" i="4"/>
  <c r="M169" i="4"/>
  <c r="M115" i="4"/>
  <c r="M160" i="4"/>
  <c r="M131" i="4"/>
  <c r="M188" i="4"/>
  <c r="M186" i="4"/>
  <c r="M199" i="4"/>
  <c r="M31" i="4"/>
  <c r="M103" i="4"/>
  <c r="M15" i="4"/>
  <c r="M39" i="4"/>
  <c r="M71" i="4"/>
  <c r="M5" i="4"/>
  <c r="M30" i="4"/>
  <c r="M11" i="4"/>
  <c r="M14" i="4"/>
  <c r="M27" i="4"/>
  <c r="M34" i="4"/>
  <c r="M97" i="4"/>
  <c r="M91" i="4"/>
  <c r="M111" i="4"/>
  <c r="M96" i="4"/>
  <c r="M128" i="4"/>
  <c r="M135" i="4"/>
  <c r="M151" i="4"/>
  <c r="M164" i="4"/>
  <c r="M81" i="4"/>
  <c r="M143" i="4"/>
  <c r="M155" i="4"/>
  <c r="M190" i="4"/>
  <c r="M123" i="4"/>
  <c r="M100" i="4"/>
  <c r="M163" i="4"/>
  <c r="M198" i="4"/>
  <c r="M88" i="4"/>
  <c r="M75" i="4"/>
  <c r="M99" i="4"/>
  <c r="M42" i="4"/>
  <c r="M58" i="4"/>
  <c r="M92" i="4"/>
  <c r="M124" i="4"/>
  <c r="M104" i="4"/>
  <c r="M167" i="4"/>
  <c r="M171" i="4"/>
  <c r="M175" i="4"/>
  <c r="M22" i="4"/>
  <c r="M50" i="4"/>
  <c r="M66" i="4"/>
  <c r="M93" i="4"/>
  <c r="M159" i="4"/>
  <c r="M196" i="4"/>
  <c r="M105" i="4"/>
  <c r="M140" i="4"/>
  <c r="M144" i="4"/>
  <c r="M127" i="4"/>
  <c r="M179" i="4"/>
  <c r="M87" i="4"/>
  <c r="M107" i="4"/>
  <c r="M119" i="4"/>
  <c r="M191" i="4"/>
  <c r="AN73" i="4"/>
  <c r="AN72" i="4"/>
  <c r="AN97" i="4"/>
  <c r="AN128" i="4"/>
  <c r="AN144" i="4"/>
  <c r="AN167" i="4"/>
  <c r="AN186" i="4"/>
  <c r="AN175" i="4"/>
  <c r="AN204" i="4"/>
  <c r="AJ117" i="3"/>
  <c r="AV117" i="3"/>
  <c r="I49" i="6"/>
  <c r="I57" i="6"/>
  <c r="E57" i="6"/>
  <c r="H57" i="6"/>
  <c r="D57" i="6"/>
  <c r="G57" i="6"/>
  <c r="F57" i="6"/>
  <c r="N58" i="6"/>
  <c r="P58" i="6"/>
  <c r="O58" i="6"/>
  <c r="F18" i="6" s="1"/>
  <c r="C58" i="6"/>
  <c r="AJ19" i="3"/>
  <c r="AV19" i="3"/>
  <c r="AN193" i="4"/>
  <c r="AN106" i="4"/>
  <c r="AN58" i="4"/>
  <c r="AN133" i="4"/>
  <c r="AN194" i="4"/>
  <c r="AN179" i="4"/>
  <c r="AN137" i="4"/>
  <c r="AN104" i="4"/>
  <c r="AN23" i="4"/>
  <c r="AN66" i="4"/>
  <c r="AN184" i="4"/>
  <c r="AN166" i="4"/>
  <c r="AN112" i="4"/>
  <c r="AN50" i="4"/>
  <c r="AN53" i="4"/>
  <c r="AN76" i="4"/>
  <c r="AN67" i="4"/>
  <c r="AN41" i="4"/>
  <c r="AN55" i="4"/>
  <c r="AN63" i="4"/>
  <c r="AN190" i="4"/>
  <c r="AN116" i="4"/>
  <c r="AN16" i="4"/>
  <c r="AN27" i="4"/>
  <c r="AN14" i="4"/>
  <c r="AN44" i="4"/>
  <c r="AN29" i="4"/>
  <c r="AN57" i="4"/>
  <c r="AN155" i="4"/>
  <c r="AN126" i="4"/>
  <c r="AN89" i="4"/>
  <c r="AN168" i="4"/>
  <c r="AN131" i="4"/>
  <c r="AN103" i="4"/>
  <c r="AN122" i="4"/>
  <c r="AN80" i="4"/>
  <c r="AN70" i="4"/>
  <c r="AN38" i="4"/>
  <c r="AN20" i="4"/>
  <c r="AN28" i="4"/>
  <c r="AN6" i="4"/>
  <c r="AN115" i="4"/>
  <c r="AN79" i="4"/>
  <c r="AN77" i="4"/>
  <c r="AN111" i="4"/>
  <c r="AN132" i="4"/>
  <c r="AN148" i="4"/>
  <c r="AN172" i="4"/>
  <c r="AN171" i="4"/>
  <c r="AN192" i="4"/>
  <c r="AN203" i="4"/>
  <c r="AJ157" i="3"/>
  <c r="AV157" i="3"/>
  <c r="AJ161" i="3"/>
  <c r="AV161" i="3"/>
  <c r="AV126" i="3"/>
  <c r="AJ126" i="3"/>
  <c r="A12" i="4"/>
  <c r="A13" i="3"/>
  <c r="A18" i="2"/>
  <c r="AN202" i="4"/>
  <c r="I63" i="6"/>
  <c r="H13" i="6" l="1"/>
  <c r="E20" i="6"/>
  <c r="G22" i="6"/>
  <c r="D19" i="6"/>
  <c r="H21" i="6"/>
  <c r="AK67" i="7"/>
  <c r="Z548" i="2"/>
  <c r="AB548" i="2" s="1"/>
  <c r="AK36" i="3"/>
  <c r="AK70" i="3"/>
  <c r="AK126" i="3"/>
  <c r="D5" i="5"/>
  <c r="C5" i="5"/>
  <c r="G21" i="6"/>
  <c r="L4" i="4"/>
  <c r="AB4" i="4" s="1"/>
  <c r="AN4" i="4" s="1"/>
  <c r="AB3" i="4"/>
  <c r="AN3" i="4" s="1"/>
  <c r="M3" i="4"/>
  <c r="AK34" i="3"/>
  <c r="AK93" i="3"/>
  <c r="AK161" i="3"/>
  <c r="AK18" i="3"/>
  <c r="AK121" i="3"/>
  <c r="AK109" i="3"/>
  <c r="AK88" i="3"/>
  <c r="AK150" i="3"/>
  <c r="AK97" i="3"/>
  <c r="AK197" i="3"/>
  <c r="AK190" i="3"/>
  <c r="AK152" i="3"/>
  <c r="D21" i="6"/>
  <c r="J71" i="6"/>
  <c r="H23" i="5"/>
  <c r="E14" i="6"/>
  <c r="AO87" i="4"/>
  <c r="AO140" i="4"/>
  <c r="AO93" i="4"/>
  <c r="AO175" i="4"/>
  <c r="AO124" i="4"/>
  <c r="AO99" i="4"/>
  <c r="AO163" i="4"/>
  <c r="AO155" i="4"/>
  <c r="AO151" i="4"/>
  <c r="AO111" i="4"/>
  <c r="AO27" i="4"/>
  <c r="AO5" i="4"/>
  <c r="AO103" i="4"/>
  <c r="AO188" i="4"/>
  <c r="AO169" i="4"/>
  <c r="AO18" i="4"/>
  <c r="AO67" i="4"/>
  <c r="AO47" i="4"/>
  <c r="AO161" i="4"/>
  <c r="AO152" i="4"/>
  <c r="AO70" i="4"/>
  <c r="AO194" i="4"/>
  <c r="AO148" i="4"/>
  <c r="AO89" i="4"/>
  <c r="AO77" i="4"/>
  <c r="AO32" i="4"/>
  <c r="AO35" i="4"/>
  <c r="N197" i="4"/>
  <c r="N189" i="4"/>
  <c r="N182" i="4"/>
  <c r="N193" i="4"/>
  <c r="N201" i="4"/>
  <c r="N170" i="4"/>
  <c r="N188" i="4"/>
  <c r="N194" i="4"/>
  <c r="N183" i="4"/>
  <c r="N178" i="4"/>
  <c r="N166" i="4"/>
  <c r="N162" i="4"/>
  <c r="N159" i="4"/>
  <c r="N196" i="4"/>
  <c r="N185" i="4"/>
  <c r="N154" i="4"/>
  <c r="N163" i="4"/>
  <c r="N155" i="4"/>
  <c r="N153" i="4"/>
  <c r="N149" i="4"/>
  <c r="N145" i="4"/>
  <c r="N141" i="4"/>
  <c r="N137" i="4"/>
  <c r="N133" i="4"/>
  <c r="N129" i="4"/>
  <c r="N158" i="4"/>
  <c r="N150" i="4"/>
  <c r="N146" i="4"/>
  <c r="N142" i="4"/>
  <c r="N138" i="4"/>
  <c r="N134" i="4"/>
  <c r="N130" i="4"/>
  <c r="N126" i="4"/>
  <c r="N122" i="4"/>
  <c r="N121" i="4"/>
  <c r="N114" i="4"/>
  <c r="N174" i="4"/>
  <c r="N125" i="4"/>
  <c r="N110" i="4"/>
  <c r="N106" i="4"/>
  <c r="N102" i="4"/>
  <c r="N98" i="4"/>
  <c r="N94" i="4"/>
  <c r="N90" i="4"/>
  <c r="N91" i="4"/>
  <c r="N82" i="4"/>
  <c r="N95" i="4"/>
  <c r="N78" i="4"/>
  <c r="N117" i="4"/>
  <c r="N113" i="4"/>
  <c r="N99" i="4"/>
  <c r="N74" i="4"/>
  <c r="N68" i="4"/>
  <c r="N64" i="4"/>
  <c r="N60" i="4"/>
  <c r="N56" i="4"/>
  <c r="N52" i="4"/>
  <c r="N48" i="4"/>
  <c r="N44" i="4"/>
  <c r="N40" i="4"/>
  <c r="N25" i="4"/>
  <c r="N24" i="4"/>
  <c r="N9" i="4"/>
  <c r="N5" i="4"/>
  <c r="O2" i="4"/>
  <c r="N118" i="4"/>
  <c r="N103" i="4"/>
  <c r="N86" i="4"/>
  <c r="N29" i="4"/>
  <c r="N28" i="4"/>
  <c r="N33" i="4"/>
  <c r="N32" i="4"/>
  <c r="N17" i="4"/>
  <c r="N16" i="4"/>
  <c r="N13" i="4"/>
  <c r="AD2" i="4"/>
  <c r="AP2" i="4" s="1"/>
  <c r="N20" i="4"/>
  <c r="N8" i="4"/>
  <c r="N65" i="4"/>
  <c r="N57" i="4"/>
  <c r="N49" i="4"/>
  <c r="N41" i="4"/>
  <c r="N21" i="4"/>
  <c r="N36" i="4"/>
  <c r="N69" i="4"/>
  <c r="N37" i="4"/>
  <c r="N45" i="4"/>
  <c r="N53" i="4"/>
  <c r="N61" i="4"/>
  <c r="N14" i="4"/>
  <c r="N38" i="4"/>
  <c r="N54" i="4"/>
  <c r="N70" i="4"/>
  <c r="N22" i="4"/>
  <c r="N23" i="4"/>
  <c r="N105" i="4"/>
  <c r="N11" i="4"/>
  <c r="N19" i="4"/>
  <c r="N34" i="4"/>
  <c r="N80" i="4"/>
  <c r="N85" i="4"/>
  <c r="N83" i="4"/>
  <c r="N97" i="4"/>
  <c r="N92" i="4"/>
  <c r="N93" i="4"/>
  <c r="N131" i="4"/>
  <c r="N140" i="4"/>
  <c r="N147" i="4"/>
  <c r="N179" i="4"/>
  <c r="N177" i="4"/>
  <c r="N184" i="4"/>
  <c r="N186" i="4"/>
  <c r="N203" i="4"/>
  <c r="N104" i="4"/>
  <c r="N111" i="4"/>
  <c r="N124" i="4"/>
  <c r="N128" i="4"/>
  <c r="N135" i="4"/>
  <c r="N144" i="4"/>
  <c r="N171" i="4"/>
  <c r="N175" i="4"/>
  <c r="N204" i="4"/>
  <c r="N81" i="4"/>
  <c r="N15" i="4"/>
  <c r="N39" i="4"/>
  <c r="N71" i="4"/>
  <c r="N30" i="4"/>
  <c r="N42" i="4"/>
  <c r="N58" i="4"/>
  <c r="N35" i="4"/>
  <c r="N84" i="4"/>
  <c r="N87" i="4"/>
  <c r="N123" i="4"/>
  <c r="N169" i="4"/>
  <c r="N119" i="4"/>
  <c r="N120" i="4"/>
  <c r="N109" i="4"/>
  <c r="N151" i="4"/>
  <c r="N167" i="4"/>
  <c r="N180" i="4"/>
  <c r="N187" i="4"/>
  <c r="N190" i="4"/>
  <c r="N198" i="4"/>
  <c r="N63" i="4"/>
  <c r="N31" i="4"/>
  <c r="N55" i="4"/>
  <c r="N47" i="4"/>
  <c r="N107" i="4"/>
  <c r="N75" i="4"/>
  <c r="N43" i="4"/>
  <c r="N51" i="4"/>
  <c r="N59" i="4"/>
  <c r="N67" i="4"/>
  <c r="N10" i="4"/>
  <c r="N50" i="4"/>
  <c r="N66" i="4"/>
  <c r="N27" i="4"/>
  <c r="N76" i="4"/>
  <c r="N18" i="4"/>
  <c r="N7" i="4"/>
  <c r="N12" i="4"/>
  <c r="N101" i="4"/>
  <c r="N96" i="4"/>
  <c r="N72" i="4"/>
  <c r="N160" i="4"/>
  <c r="N161" i="4"/>
  <c r="N164" i="4"/>
  <c r="N173" i="4"/>
  <c r="N6" i="4"/>
  <c r="N100" i="4"/>
  <c r="N192" i="4"/>
  <c r="N115" i="4"/>
  <c r="N116" i="4"/>
  <c r="N132" i="4"/>
  <c r="N136" i="4"/>
  <c r="N156" i="4"/>
  <c r="N202" i="4"/>
  <c r="N26" i="4"/>
  <c r="N79" i="4"/>
  <c r="N89" i="4"/>
  <c r="N108" i="4"/>
  <c r="N77" i="4"/>
  <c r="N143" i="4"/>
  <c r="N148" i="4"/>
  <c r="N152" i="4"/>
  <c r="N168" i="4"/>
  <c r="N172" i="4"/>
  <c r="N176" i="4"/>
  <c r="N191" i="4"/>
  <c r="N200" i="4"/>
  <c r="N46" i="4"/>
  <c r="N88" i="4"/>
  <c r="N165" i="4"/>
  <c r="N195" i="4"/>
  <c r="N199" i="4"/>
  <c r="N62" i="4"/>
  <c r="N73" i="4"/>
  <c r="N112" i="4"/>
  <c r="N157" i="4"/>
  <c r="N181" i="4"/>
  <c r="N139" i="4"/>
  <c r="N127" i="4"/>
  <c r="AO23" i="4"/>
  <c r="AO48" i="4"/>
  <c r="AO64" i="4"/>
  <c r="AO73" i="4"/>
  <c r="AO106" i="4"/>
  <c r="AO116" i="4"/>
  <c r="AO29" i="4"/>
  <c r="AO45" i="4"/>
  <c r="AO61" i="4"/>
  <c r="AO90" i="4"/>
  <c r="AO125" i="4"/>
  <c r="AO121" i="4"/>
  <c r="AO141" i="4"/>
  <c r="AO117" i="4"/>
  <c r="AO173" i="4"/>
  <c r="AO130" i="4"/>
  <c r="AO146" i="4"/>
  <c r="AO177" i="4"/>
  <c r="AO176" i="4"/>
  <c r="AO189" i="4"/>
  <c r="AO197" i="4"/>
  <c r="F10" i="6"/>
  <c r="H26" i="6"/>
  <c r="AL179" i="3"/>
  <c r="AX179" i="3"/>
  <c r="AX132" i="3"/>
  <c r="AL132" i="3"/>
  <c r="AL190" i="3"/>
  <c r="AX190" i="3"/>
  <c r="AL182" i="3"/>
  <c r="AX182" i="3"/>
  <c r="AL150" i="3"/>
  <c r="AX150" i="3"/>
  <c r="AA152" i="3"/>
  <c r="AL151" i="3"/>
  <c r="AX151" i="3"/>
  <c r="AL59" i="3"/>
  <c r="AX59" i="3"/>
  <c r="AX112" i="3"/>
  <c r="AL112" i="3"/>
  <c r="AL99" i="3"/>
  <c r="AX99" i="3"/>
  <c r="AX52" i="3"/>
  <c r="AL52" i="3"/>
  <c r="AX104" i="3"/>
  <c r="AL104" i="3"/>
  <c r="AL13" i="3"/>
  <c r="AX13" i="3"/>
  <c r="AX11" i="3"/>
  <c r="AL11" i="3"/>
  <c r="AL118" i="3"/>
  <c r="AX118" i="3"/>
  <c r="AL86" i="3"/>
  <c r="AX86" i="3"/>
  <c r="AL115" i="3"/>
  <c r="AX115" i="3"/>
  <c r="AL79" i="3"/>
  <c r="AX79" i="3"/>
  <c r="AX61" i="3"/>
  <c r="AL61" i="3"/>
  <c r="AX45" i="3"/>
  <c r="AL45" i="3"/>
  <c r="AX80" i="3"/>
  <c r="AL80" i="3"/>
  <c r="AL29" i="3"/>
  <c r="AX29" i="3"/>
  <c r="AL24" i="3"/>
  <c r="AX24" i="3"/>
  <c r="AX14" i="3"/>
  <c r="AL14" i="3"/>
  <c r="AA170" i="3"/>
  <c r="AX176" i="3"/>
  <c r="AL176" i="3"/>
  <c r="AL203" i="3"/>
  <c r="AX203" i="3"/>
  <c r="AL191" i="3"/>
  <c r="AX191" i="3"/>
  <c r="AL134" i="3"/>
  <c r="AX134" i="3"/>
  <c r="AX64" i="3"/>
  <c r="AL64" i="3"/>
  <c r="AX92" i="3"/>
  <c r="AL92" i="3"/>
  <c r="AX85" i="3"/>
  <c r="AL85" i="3"/>
  <c r="AL139" i="3"/>
  <c r="AX139" i="3"/>
  <c r="AL198" i="3"/>
  <c r="AX198" i="3"/>
  <c r="AX140" i="3"/>
  <c r="AL140" i="3"/>
  <c r="AL122" i="3"/>
  <c r="AX122" i="3"/>
  <c r="AL90" i="3"/>
  <c r="AX90" i="3"/>
  <c r="AL107" i="3"/>
  <c r="AX107" i="3"/>
  <c r="AL36" i="3"/>
  <c r="AX36" i="3"/>
  <c r="AX42" i="3"/>
  <c r="AL42" i="3"/>
  <c r="AL32" i="3"/>
  <c r="AX32" i="3"/>
  <c r="AX26" i="3"/>
  <c r="AL26" i="3"/>
  <c r="AX38" i="3"/>
  <c r="AL38" i="3"/>
  <c r="AX101" i="3"/>
  <c r="AL101" i="3"/>
  <c r="AL58" i="3"/>
  <c r="AX58" i="3"/>
  <c r="AL74" i="3"/>
  <c r="AX74" i="3"/>
  <c r="AA109" i="3"/>
  <c r="AX125" i="3"/>
  <c r="AL125" i="3"/>
  <c r="AX145" i="3"/>
  <c r="AL145" i="3"/>
  <c r="AX161" i="3"/>
  <c r="AL161" i="3"/>
  <c r="AX177" i="3"/>
  <c r="AL177" i="3"/>
  <c r="AW142" i="3"/>
  <c r="AK142" i="3"/>
  <c r="AK6" i="3"/>
  <c r="AW6" i="3"/>
  <c r="AK92" i="3"/>
  <c r="AW92" i="3"/>
  <c r="AW65" i="3"/>
  <c r="AK65" i="3"/>
  <c r="AW137" i="3"/>
  <c r="AK137" i="3"/>
  <c r="AK43" i="3"/>
  <c r="AW43" i="3"/>
  <c r="AK148" i="3"/>
  <c r="AW148" i="3"/>
  <c r="AK140" i="3"/>
  <c r="AW140" i="3"/>
  <c r="J66" i="6"/>
  <c r="J45" i="6"/>
  <c r="J52" i="6"/>
  <c r="J38" i="6"/>
  <c r="J59" i="6"/>
  <c r="J46" i="6"/>
  <c r="J67" i="6"/>
  <c r="J42" i="6"/>
  <c r="J60" i="6"/>
  <c r="J53" i="6"/>
  <c r="J40" i="6"/>
  <c r="J41" i="6"/>
  <c r="J39" i="6"/>
  <c r="J68" i="6"/>
  <c r="J47" i="6"/>
  <c r="J43" i="6"/>
  <c r="J61" i="6"/>
  <c r="J54" i="6"/>
  <c r="J55" i="6"/>
  <c r="J62" i="6"/>
  <c r="J44" i="6"/>
  <c r="J48" i="6"/>
  <c r="J69" i="6"/>
  <c r="J63" i="6"/>
  <c r="J56" i="6"/>
  <c r="J70" i="6"/>
  <c r="J49" i="6"/>
  <c r="H12" i="6"/>
  <c r="D11" i="6"/>
  <c r="F13" i="6"/>
  <c r="G14" i="6"/>
  <c r="D14" i="6"/>
  <c r="G13" i="6"/>
  <c r="E11" i="6"/>
  <c r="D10" i="6"/>
  <c r="E12" i="6"/>
  <c r="F12" i="6"/>
  <c r="D12" i="6"/>
  <c r="D13" i="6"/>
  <c r="E13" i="6"/>
  <c r="I12" i="6"/>
  <c r="H14" i="6"/>
  <c r="G12" i="6"/>
  <c r="G11" i="6"/>
  <c r="I13" i="6"/>
  <c r="I14" i="6"/>
  <c r="G10" i="6"/>
  <c r="E18" i="6"/>
  <c r="G5" i="5"/>
  <c r="H27" i="5"/>
  <c r="H39" i="5"/>
  <c r="H57" i="5"/>
  <c r="H33" i="5"/>
  <c r="H59" i="5"/>
  <c r="H48" i="5"/>
  <c r="H55" i="5"/>
  <c r="H41" i="5"/>
  <c r="H9" i="5"/>
  <c r="H17" i="5"/>
  <c r="H12" i="5"/>
  <c r="H20" i="5"/>
  <c r="H24" i="5"/>
  <c r="AK199" i="3"/>
  <c r="AW199" i="3"/>
  <c r="AK167" i="3"/>
  <c r="AW167" i="3"/>
  <c r="AW186" i="3"/>
  <c r="AK186" i="3"/>
  <c r="AW154" i="3"/>
  <c r="AK154" i="3"/>
  <c r="AK44" i="3"/>
  <c r="AW44" i="3"/>
  <c r="AK103" i="3"/>
  <c r="AW103" i="3"/>
  <c r="AW118" i="3"/>
  <c r="AK118" i="3"/>
  <c r="AK67" i="3"/>
  <c r="AW67" i="3"/>
  <c r="AW94" i="3"/>
  <c r="AK94" i="3"/>
  <c r="AK30" i="3"/>
  <c r="AW30" i="3"/>
  <c r="AW24" i="3"/>
  <c r="AK24" i="3"/>
  <c r="AK108" i="3"/>
  <c r="AW108" i="3"/>
  <c r="AK21" i="3"/>
  <c r="AW21" i="3"/>
  <c r="AK41" i="3"/>
  <c r="AW41" i="3"/>
  <c r="AK56" i="3"/>
  <c r="AW56" i="3"/>
  <c r="AW173" i="3"/>
  <c r="AK173" i="3"/>
  <c r="AK200" i="3"/>
  <c r="AW200" i="3"/>
  <c r="AK13" i="3"/>
  <c r="AW13" i="3"/>
  <c r="AW81" i="3"/>
  <c r="AK81" i="3"/>
  <c r="AK132" i="3"/>
  <c r="AW132" i="3"/>
  <c r="AK147" i="3"/>
  <c r="AW147" i="3"/>
  <c r="AW166" i="3"/>
  <c r="AK166" i="3"/>
  <c r="AW194" i="3"/>
  <c r="AK194" i="3"/>
  <c r="AW74" i="3"/>
  <c r="AK74" i="3"/>
  <c r="AK10" i="3"/>
  <c r="AW10" i="3"/>
  <c r="AW141" i="3"/>
  <c r="AK141" i="3"/>
  <c r="AK33" i="3"/>
  <c r="AK60" i="3"/>
  <c r="AW60" i="3"/>
  <c r="AK17" i="3"/>
  <c r="AW17" i="3"/>
  <c r="AK188" i="3"/>
  <c r="AW188" i="3"/>
  <c r="AK104" i="3"/>
  <c r="AW104" i="3"/>
  <c r="AK19" i="3"/>
  <c r="I26" i="6"/>
  <c r="I18" i="6"/>
  <c r="I10" i="6"/>
  <c r="I19" i="6"/>
  <c r="I11" i="6"/>
  <c r="H53" i="5"/>
  <c r="H28" i="5"/>
  <c r="H52" i="5"/>
  <c r="H45" i="5"/>
  <c r="H37" i="5"/>
  <c r="H32" i="5"/>
  <c r="H56" i="5"/>
  <c r="H36" i="5"/>
  <c r="H11" i="5"/>
  <c r="H19" i="5"/>
  <c r="H14" i="5"/>
  <c r="H21" i="5"/>
  <c r="H25" i="5"/>
  <c r="AK170" i="3"/>
  <c r="AK78" i="3"/>
  <c r="AK169" i="3"/>
  <c r="AK49" i="3"/>
  <c r="AK117" i="3"/>
  <c r="D26" i="6"/>
  <c r="AK175" i="3"/>
  <c r="AW175" i="3"/>
  <c r="AW178" i="3"/>
  <c r="AK178" i="3"/>
  <c r="AK127" i="3"/>
  <c r="AW127" i="3"/>
  <c r="AK95" i="3"/>
  <c r="AW95" i="3"/>
  <c r="AK59" i="3"/>
  <c r="AW59" i="3"/>
  <c r="AW86" i="3"/>
  <c r="AK86" i="3"/>
  <c r="AK22" i="3"/>
  <c r="AW22" i="3"/>
  <c r="AW16" i="3"/>
  <c r="AK16" i="3"/>
  <c r="AK124" i="3"/>
  <c r="AW124" i="3"/>
  <c r="AK48" i="3"/>
  <c r="AW48" i="3"/>
  <c r="AK176" i="3"/>
  <c r="AW176" i="3"/>
  <c r="AW133" i="3"/>
  <c r="AK133" i="3"/>
  <c r="AK128" i="3"/>
  <c r="AW128" i="3"/>
  <c r="A13" i="4"/>
  <c r="A19" i="2"/>
  <c r="A14" i="3"/>
  <c r="J58" i="6"/>
  <c r="F58" i="6"/>
  <c r="F28" i="6" s="1"/>
  <c r="I58" i="6"/>
  <c r="I28" i="6" s="1"/>
  <c r="E58" i="6"/>
  <c r="E28" i="6" s="1"/>
  <c r="H58" i="6"/>
  <c r="H28" i="6" s="1"/>
  <c r="G58" i="6"/>
  <c r="D58" i="6"/>
  <c r="D28" i="6" s="1"/>
  <c r="AO191" i="4"/>
  <c r="AO66" i="4"/>
  <c r="AO92" i="4"/>
  <c r="AO100" i="4"/>
  <c r="AO135" i="4"/>
  <c r="AO14" i="4"/>
  <c r="AO131" i="4"/>
  <c r="AO76" i="4"/>
  <c r="AO55" i="4"/>
  <c r="AO136" i="4"/>
  <c r="AO132" i="4"/>
  <c r="AO26" i="4"/>
  <c r="AO12" i="4"/>
  <c r="AO36" i="4"/>
  <c r="AO68" i="4"/>
  <c r="AO17" i="4"/>
  <c r="AO49" i="4"/>
  <c r="AO157" i="4"/>
  <c r="AO145" i="4"/>
  <c r="AO192" i="4"/>
  <c r="AK171" i="3"/>
  <c r="AW171" i="3"/>
  <c r="AW122" i="3"/>
  <c r="AK122" i="3"/>
  <c r="AW98" i="3"/>
  <c r="AK98" i="3"/>
  <c r="AW66" i="3"/>
  <c r="AK66" i="3"/>
  <c r="AL163" i="3"/>
  <c r="AX163" i="3"/>
  <c r="AX180" i="3"/>
  <c r="AL180" i="3"/>
  <c r="AL174" i="3"/>
  <c r="AX174" i="3"/>
  <c r="AL142" i="3"/>
  <c r="AX142" i="3"/>
  <c r="AL55" i="3"/>
  <c r="AX55" i="3"/>
  <c r="AL83" i="3"/>
  <c r="AX83" i="3"/>
  <c r="AX84" i="3"/>
  <c r="AL84" i="3"/>
  <c r="AL110" i="3"/>
  <c r="AX110" i="3"/>
  <c r="AL130" i="3"/>
  <c r="AX130" i="3"/>
  <c r="AX57" i="3"/>
  <c r="AL57" i="3"/>
  <c r="AL25" i="3"/>
  <c r="AX25" i="3"/>
  <c r="AL202" i="3"/>
  <c r="AX202" i="3"/>
  <c r="AX160" i="3"/>
  <c r="AL160" i="3"/>
  <c r="AL195" i="3"/>
  <c r="AX195" i="3"/>
  <c r="AX56" i="3"/>
  <c r="AL56" i="3"/>
  <c r="AX19" i="3"/>
  <c r="AL19" i="3"/>
  <c r="AL199" i="3"/>
  <c r="AX199" i="3"/>
  <c r="AL82" i="3"/>
  <c r="AX82" i="3"/>
  <c r="AX108" i="3"/>
  <c r="AL108" i="3"/>
  <c r="AL16" i="3"/>
  <c r="AX16" i="3"/>
  <c r="AL46" i="3"/>
  <c r="AX46" i="3"/>
  <c r="AX113" i="3"/>
  <c r="AL113" i="3"/>
  <c r="AX149" i="3"/>
  <c r="AL149" i="3"/>
  <c r="AX181" i="3"/>
  <c r="AL181" i="3"/>
  <c r="AW12" i="3"/>
  <c r="AK12" i="3"/>
  <c r="AW153" i="3"/>
  <c r="AK153" i="3"/>
  <c r="AK68" i="3"/>
  <c r="AW68" i="3"/>
  <c r="AW101" i="3"/>
  <c r="AK101" i="3"/>
  <c r="AK80" i="3"/>
  <c r="AW80" i="3"/>
  <c r="E10" i="6"/>
  <c r="E26" i="6"/>
  <c r="AO119" i="4"/>
  <c r="AO127" i="4"/>
  <c r="AO196" i="4"/>
  <c r="AO50" i="4"/>
  <c r="AO167" i="4"/>
  <c r="AO58" i="4"/>
  <c r="AO88" i="4"/>
  <c r="AO123" i="4"/>
  <c r="AO81" i="4"/>
  <c r="AO128" i="4"/>
  <c r="AO97" i="4"/>
  <c r="AO11" i="4"/>
  <c r="AO39" i="4"/>
  <c r="AO199" i="4"/>
  <c r="AO160" i="4"/>
  <c r="AO54" i="4"/>
  <c r="AO10" i="4"/>
  <c r="AO51" i="4"/>
  <c r="AO185" i="4"/>
  <c r="AO139" i="4"/>
  <c r="AO120" i="4"/>
  <c r="AO38" i="4"/>
  <c r="AO204" i="4"/>
  <c r="AO113" i="4"/>
  <c r="AO79" i="4"/>
  <c r="AO6" i="4"/>
  <c r="AO80" i="4"/>
  <c r="AO7" i="4"/>
  <c r="AO28" i="4"/>
  <c r="AO8" i="4"/>
  <c r="AO40" i="4"/>
  <c r="AO56" i="4"/>
  <c r="AO102" i="4"/>
  <c r="AO84" i="4"/>
  <c r="AO82" i="4"/>
  <c r="AO21" i="4"/>
  <c r="AO37" i="4"/>
  <c r="AO53" i="4"/>
  <c r="AO69" i="4"/>
  <c r="AO178" i="4"/>
  <c r="AO109" i="4"/>
  <c r="AO133" i="4"/>
  <c r="AO149" i="4"/>
  <c r="AO162" i="4"/>
  <c r="AO122" i="4"/>
  <c r="AO138" i="4"/>
  <c r="AO158" i="4"/>
  <c r="AO187" i="4"/>
  <c r="AO174" i="4"/>
  <c r="AO195" i="4"/>
  <c r="AO201" i="4"/>
  <c r="L8" i="6"/>
  <c r="K9" i="6"/>
  <c r="J50" i="6"/>
  <c r="H18" i="6"/>
  <c r="AK198" i="3"/>
  <c r="AX204" i="3"/>
  <c r="AL204" i="3"/>
  <c r="AL147" i="3"/>
  <c r="AX147" i="3"/>
  <c r="AL143" i="3"/>
  <c r="AD143" i="3" s="1"/>
  <c r="AX143" i="3"/>
  <c r="AL166" i="3"/>
  <c r="AX166" i="3"/>
  <c r="AX184" i="3"/>
  <c r="AL184" i="3"/>
  <c r="AL183" i="3"/>
  <c r="AX183" i="3"/>
  <c r="AL67" i="3"/>
  <c r="AX67" i="3"/>
  <c r="AL51" i="3"/>
  <c r="AX51" i="3"/>
  <c r="AL103" i="3"/>
  <c r="AX103" i="3"/>
  <c r="AX68" i="3"/>
  <c r="AL68" i="3"/>
  <c r="AL40" i="3"/>
  <c r="AX40" i="3"/>
  <c r="AX93" i="3"/>
  <c r="AL93" i="3"/>
  <c r="AL20" i="3"/>
  <c r="AX20" i="3"/>
  <c r="AX18" i="3"/>
  <c r="AL18" i="3"/>
  <c r="AL102" i="3"/>
  <c r="AX102" i="3"/>
  <c r="AL138" i="3"/>
  <c r="AX138" i="3"/>
  <c r="AX193" i="3"/>
  <c r="AL193" i="3"/>
  <c r="AX69" i="3"/>
  <c r="AL69" i="3"/>
  <c r="AX53" i="3"/>
  <c r="AL53" i="3"/>
  <c r="AL35" i="3"/>
  <c r="AX35" i="3"/>
  <c r="AX77" i="3"/>
  <c r="AL77" i="3"/>
  <c r="AL21" i="3"/>
  <c r="AX21" i="3"/>
  <c r="AX31" i="3"/>
  <c r="AL31" i="3"/>
  <c r="AL186" i="3"/>
  <c r="AX186" i="3"/>
  <c r="AL154" i="3"/>
  <c r="AX154" i="3"/>
  <c r="AX144" i="3"/>
  <c r="AL144" i="3"/>
  <c r="AL175" i="3"/>
  <c r="AX175" i="3"/>
  <c r="AX120" i="3"/>
  <c r="AL120" i="3"/>
  <c r="AL91" i="3"/>
  <c r="AX91" i="3"/>
  <c r="AX48" i="3"/>
  <c r="AL48" i="3"/>
  <c r="AL28" i="3"/>
  <c r="AX28" i="3"/>
  <c r="AX30" i="3"/>
  <c r="AL30" i="3"/>
  <c r="AL131" i="3"/>
  <c r="AX131" i="3"/>
  <c r="AX172" i="3"/>
  <c r="AL172" i="3"/>
  <c r="AL171" i="3"/>
  <c r="AX171" i="3"/>
  <c r="AL106" i="3"/>
  <c r="AX106" i="3"/>
  <c r="AX116" i="3"/>
  <c r="AL116" i="3"/>
  <c r="AL126" i="3"/>
  <c r="AX126" i="3"/>
  <c r="AA88" i="3"/>
  <c r="AL9" i="3"/>
  <c r="AX9" i="3"/>
  <c r="AX23" i="3"/>
  <c r="AL23" i="3"/>
  <c r="Q203" i="3"/>
  <c r="Q199" i="3"/>
  <c r="AB199" i="3" s="1"/>
  <c r="Q195" i="3"/>
  <c r="AB195" i="3" s="1"/>
  <c r="Q191" i="3"/>
  <c r="AB191" i="3" s="1"/>
  <c r="Q187" i="3"/>
  <c r="AB187" i="3" s="1"/>
  <c r="Q183" i="3"/>
  <c r="AB183" i="3" s="1"/>
  <c r="Q179" i="3"/>
  <c r="AB179" i="3" s="1"/>
  <c r="Q175" i="3"/>
  <c r="AB175" i="3" s="1"/>
  <c r="Q171" i="3"/>
  <c r="Q167" i="3"/>
  <c r="AB167" i="3" s="1"/>
  <c r="Q163" i="3"/>
  <c r="AB163" i="3" s="1"/>
  <c r="Q159" i="3"/>
  <c r="AB159" i="3" s="1"/>
  <c r="Q155" i="3"/>
  <c r="Q151" i="3"/>
  <c r="AB151" i="3" s="1"/>
  <c r="Q147" i="3"/>
  <c r="AB147" i="3" s="1"/>
  <c r="Q200" i="3"/>
  <c r="AB200" i="3" s="1"/>
  <c r="Q184" i="3"/>
  <c r="AB184" i="3" s="1"/>
  <c r="Q180" i="3"/>
  <c r="AB180" i="3" s="1"/>
  <c r="Q176" i="3"/>
  <c r="AB176" i="3" s="1"/>
  <c r="Q172" i="3"/>
  <c r="AB172" i="3" s="1"/>
  <c r="Q168" i="3"/>
  <c r="AB168" i="3" s="1"/>
  <c r="Q164" i="3"/>
  <c r="AB164" i="3" s="1"/>
  <c r="Q160" i="3"/>
  <c r="AB160" i="3" s="1"/>
  <c r="Q156" i="3"/>
  <c r="Q152" i="3"/>
  <c r="AB152" i="3" s="1"/>
  <c r="Q148" i="3"/>
  <c r="AB148" i="3" s="1"/>
  <c r="Q144" i="3"/>
  <c r="Q123" i="3"/>
  <c r="Q119" i="3"/>
  <c r="AB119" i="3" s="1"/>
  <c r="Q115" i="3"/>
  <c r="AB115" i="3" s="1"/>
  <c r="Q111" i="3"/>
  <c r="AB111" i="3" s="1"/>
  <c r="Q107" i="3"/>
  <c r="Q103" i="3"/>
  <c r="AB103" i="3" s="1"/>
  <c r="Q99" i="3"/>
  <c r="AB99" i="3" s="1"/>
  <c r="Q95" i="3"/>
  <c r="AB95" i="3" s="1"/>
  <c r="Q91" i="3"/>
  <c r="Q87" i="3"/>
  <c r="Q83" i="3"/>
  <c r="AB83" i="3" s="1"/>
  <c r="Q79" i="3"/>
  <c r="Q75" i="3"/>
  <c r="Q204" i="3"/>
  <c r="Q188" i="3"/>
  <c r="AB188" i="3" s="1"/>
  <c r="Q140" i="3"/>
  <c r="AB140" i="3" s="1"/>
  <c r="Q136" i="3"/>
  <c r="AB136" i="3" s="1"/>
  <c r="Q132" i="3"/>
  <c r="AB132" i="3" s="1"/>
  <c r="Q128" i="3"/>
  <c r="AB128" i="3" s="1"/>
  <c r="Q192" i="3"/>
  <c r="AB192" i="3" s="1"/>
  <c r="Q137" i="3"/>
  <c r="AB137" i="3" s="1"/>
  <c r="Q133" i="3"/>
  <c r="AB133" i="3" s="1"/>
  <c r="Q129" i="3"/>
  <c r="AB129" i="3" s="1"/>
  <c r="Q124" i="3"/>
  <c r="AB124" i="3" s="1"/>
  <c r="Q120" i="3"/>
  <c r="AB120" i="3" s="1"/>
  <c r="Q116" i="3"/>
  <c r="AB116" i="3" s="1"/>
  <c r="Q112" i="3"/>
  <c r="AB112" i="3" s="1"/>
  <c r="Q196" i="3"/>
  <c r="AB196" i="3" s="1"/>
  <c r="Q108" i="3"/>
  <c r="AB108" i="3" s="1"/>
  <c r="Q104" i="3"/>
  <c r="AB104" i="3" s="1"/>
  <c r="Q72" i="3"/>
  <c r="AB72" i="3" s="1"/>
  <c r="Q68" i="3"/>
  <c r="Q64" i="3"/>
  <c r="AB64" i="3" s="1"/>
  <c r="Q60" i="3"/>
  <c r="AB60" i="3" s="1"/>
  <c r="Q56" i="3"/>
  <c r="AB56" i="3" s="1"/>
  <c r="Q52" i="3"/>
  <c r="AB52" i="3" s="1"/>
  <c r="Q48" i="3"/>
  <c r="AB48" i="3" s="1"/>
  <c r="Q44" i="3"/>
  <c r="AB44" i="3" s="1"/>
  <c r="Q100" i="3"/>
  <c r="AB100" i="3" s="1"/>
  <c r="Q96" i="3"/>
  <c r="AB96" i="3" s="1"/>
  <c r="Q92" i="3"/>
  <c r="AB92" i="3" s="1"/>
  <c r="Q88" i="3"/>
  <c r="AB88" i="3" s="1"/>
  <c r="Q84" i="3"/>
  <c r="AB84" i="3" s="1"/>
  <c r="Q80" i="3"/>
  <c r="AB80" i="3" s="1"/>
  <c r="Q76" i="3"/>
  <c r="AB76" i="3" s="1"/>
  <c r="Q73" i="3"/>
  <c r="AB73" i="3" s="1"/>
  <c r="Q69" i="3"/>
  <c r="AB69" i="3" s="1"/>
  <c r="Q65" i="3"/>
  <c r="AB65" i="3" s="1"/>
  <c r="Q61" i="3"/>
  <c r="AB61" i="3" s="1"/>
  <c r="Q57" i="3"/>
  <c r="AB57" i="3" s="1"/>
  <c r="Q53" i="3"/>
  <c r="AB53" i="3" s="1"/>
  <c r="Q49" i="3"/>
  <c r="AB49" i="3" s="1"/>
  <c r="Q45" i="3"/>
  <c r="AB45" i="3" s="1"/>
  <c r="Q41" i="3"/>
  <c r="AB41" i="3" s="1"/>
  <c r="AY3" i="3"/>
  <c r="AB3" i="3"/>
  <c r="Q37" i="3"/>
  <c r="Q32" i="3"/>
  <c r="AB32" i="3" s="1"/>
  <c r="Q28" i="3"/>
  <c r="AB28" i="3" s="1"/>
  <c r="Q24" i="3"/>
  <c r="AB24" i="3" s="1"/>
  <c r="Q20" i="3"/>
  <c r="AB20" i="3" s="1"/>
  <c r="Q16" i="3"/>
  <c r="AB16" i="3" s="1"/>
  <c r="Q12" i="3"/>
  <c r="AB12" i="3" s="1"/>
  <c r="Q8" i="3"/>
  <c r="AB8" i="3" s="1"/>
  <c r="AM3" i="3"/>
  <c r="R3" i="3"/>
  <c r="Q30" i="3"/>
  <c r="AB30" i="3" s="1"/>
  <c r="Q26" i="3"/>
  <c r="AB26" i="3" s="1"/>
  <c r="Q22" i="3"/>
  <c r="AB22" i="3" s="1"/>
  <c r="Q18" i="3"/>
  <c r="AB18" i="3" s="1"/>
  <c r="Q14" i="3"/>
  <c r="AB14" i="3" s="1"/>
  <c r="Q10" i="3"/>
  <c r="AB10" i="3" s="1"/>
  <c r="Q6" i="3"/>
  <c r="AB6" i="3" s="1"/>
  <c r="Q7" i="3"/>
  <c r="Q23" i="3"/>
  <c r="Q38" i="3"/>
  <c r="AB38" i="3" s="1"/>
  <c r="Q33" i="3"/>
  <c r="AB33" i="3" s="1"/>
  <c r="Q59" i="3"/>
  <c r="AB59" i="3" s="1"/>
  <c r="Q81" i="3"/>
  <c r="AB81" i="3" s="1"/>
  <c r="Q97" i="3"/>
  <c r="Q126" i="3"/>
  <c r="Q186" i="3"/>
  <c r="AB186" i="3" s="1"/>
  <c r="Q101" i="3"/>
  <c r="AB101" i="3" s="1"/>
  <c r="Q117" i="3"/>
  <c r="Q131" i="3"/>
  <c r="AB131" i="3" s="1"/>
  <c r="Q149" i="3"/>
  <c r="AB149" i="3" s="1"/>
  <c r="Q165" i="3"/>
  <c r="AB165" i="3" s="1"/>
  <c r="Q181" i="3"/>
  <c r="AB181" i="3" s="1"/>
  <c r="Q146" i="3"/>
  <c r="Q154" i="3"/>
  <c r="AB154" i="3" s="1"/>
  <c r="Q162" i="3"/>
  <c r="AB162" i="3" s="1"/>
  <c r="Q170" i="3"/>
  <c r="AB170" i="3" s="1"/>
  <c r="Q178" i="3"/>
  <c r="AB178" i="3" s="1"/>
  <c r="Q21" i="3"/>
  <c r="AB21" i="3" s="1"/>
  <c r="Q9" i="3"/>
  <c r="Q13" i="3"/>
  <c r="AB13" i="3" s="1"/>
  <c r="Q17" i="3"/>
  <c r="AB17" i="3" s="1"/>
  <c r="Q25" i="3"/>
  <c r="AB25" i="3" s="1"/>
  <c r="Q19" i="3"/>
  <c r="AB19" i="3" s="1"/>
  <c r="Q55" i="3"/>
  <c r="AB55" i="3" s="1"/>
  <c r="Q71" i="3"/>
  <c r="AB71" i="3" s="1"/>
  <c r="Q42" i="3"/>
  <c r="Q39" i="3"/>
  <c r="AB39" i="3" s="1"/>
  <c r="Q85" i="3"/>
  <c r="AB85" i="3" s="1"/>
  <c r="Q141" i="3"/>
  <c r="AB141" i="3" s="1"/>
  <c r="Q105" i="3"/>
  <c r="AB105" i="3" s="1"/>
  <c r="Q121" i="3"/>
  <c r="Q134" i="3"/>
  <c r="AB134" i="3" s="1"/>
  <c r="Q127" i="3"/>
  <c r="AB127" i="3" s="1"/>
  <c r="Q82" i="3"/>
  <c r="AB82" i="3" s="1"/>
  <c r="Q90" i="3"/>
  <c r="AB90" i="3" s="1"/>
  <c r="Q98" i="3"/>
  <c r="Q106" i="3"/>
  <c r="AB106" i="3" s="1"/>
  <c r="Q114" i="3"/>
  <c r="AB114" i="3" s="1"/>
  <c r="Q122" i="3"/>
  <c r="Q153" i="3"/>
  <c r="Q169" i="3"/>
  <c r="Q185" i="3"/>
  <c r="AB185" i="3" s="1"/>
  <c r="Q190" i="3"/>
  <c r="Q197" i="3"/>
  <c r="Q142" i="3"/>
  <c r="AB142" i="3" s="1"/>
  <c r="Q29" i="3"/>
  <c r="AB29" i="3" s="1"/>
  <c r="Q15" i="3"/>
  <c r="AB15" i="3" s="1"/>
  <c r="Q31" i="3"/>
  <c r="AB31" i="3" s="1"/>
  <c r="Q34" i="3"/>
  <c r="Q36" i="3"/>
  <c r="AB36" i="3" s="1"/>
  <c r="Q51" i="3"/>
  <c r="AB51" i="3" s="1"/>
  <c r="Q67" i="3"/>
  <c r="AB67" i="3" s="1"/>
  <c r="Q43" i="3"/>
  <c r="AB43" i="3" s="1"/>
  <c r="Q35" i="3"/>
  <c r="Q46" i="3"/>
  <c r="AB46" i="3" s="1"/>
  <c r="Q50" i="3"/>
  <c r="Q54" i="3"/>
  <c r="AB54" i="3" s="1"/>
  <c r="Q58" i="3"/>
  <c r="AB58" i="3" s="1"/>
  <c r="Q62" i="3"/>
  <c r="AB62" i="3" s="1"/>
  <c r="Q66" i="3"/>
  <c r="Q70" i="3"/>
  <c r="AB70" i="3" s="1"/>
  <c r="Q74" i="3"/>
  <c r="AB74" i="3" s="1"/>
  <c r="Q89" i="3"/>
  <c r="AB89" i="3" s="1"/>
  <c r="Q143" i="3"/>
  <c r="AB143" i="3" s="1"/>
  <c r="Q130" i="3"/>
  <c r="AB130" i="3" s="1"/>
  <c r="Q109" i="3"/>
  <c r="AB109" i="3" s="1"/>
  <c r="Q125" i="3"/>
  <c r="AB125" i="3" s="1"/>
  <c r="Q202" i="3"/>
  <c r="AB202" i="3" s="1"/>
  <c r="Q138" i="3"/>
  <c r="AB138" i="3" s="1"/>
  <c r="Q139" i="3"/>
  <c r="AB139" i="3" s="1"/>
  <c r="Q189" i="3"/>
  <c r="AB189" i="3" s="1"/>
  <c r="Q11" i="3"/>
  <c r="AB11" i="3" s="1"/>
  <c r="Q27" i="3"/>
  <c r="AB27" i="3" s="1"/>
  <c r="Q40" i="3"/>
  <c r="AB40" i="3" s="1"/>
  <c r="Q47" i="3"/>
  <c r="AB47" i="3" s="1"/>
  <c r="Q63" i="3"/>
  <c r="Q77" i="3"/>
  <c r="AB77" i="3" s="1"/>
  <c r="Q93" i="3"/>
  <c r="Q193" i="3"/>
  <c r="AB193" i="3" s="1"/>
  <c r="Q113" i="3"/>
  <c r="AB113" i="3" s="1"/>
  <c r="Q135" i="3"/>
  <c r="AB135" i="3" s="1"/>
  <c r="Q198" i="3"/>
  <c r="Q205" i="3"/>
  <c r="AB205" i="3" s="1"/>
  <c r="Q78" i="3"/>
  <c r="AB78" i="3" s="1"/>
  <c r="Q86" i="3"/>
  <c r="AB86" i="3" s="1"/>
  <c r="Q94" i="3"/>
  <c r="AB94" i="3" s="1"/>
  <c r="Q102" i="3"/>
  <c r="Q110" i="3"/>
  <c r="AB110" i="3" s="1"/>
  <c r="Q118" i="3"/>
  <c r="AB118" i="3" s="1"/>
  <c r="Q145" i="3"/>
  <c r="Q161" i="3"/>
  <c r="Q177" i="3"/>
  <c r="AB177" i="3" s="1"/>
  <c r="Q166" i="3"/>
  <c r="AB166" i="3" s="1"/>
  <c r="Q150" i="3"/>
  <c r="Q157" i="3"/>
  <c r="Q173" i="3"/>
  <c r="AB173" i="3" s="1"/>
  <c r="Q194" i="3"/>
  <c r="AB194" i="3" s="1"/>
  <c r="Q201" i="3"/>
  <c r="AB201" i="3" s="1"/>
  <c r="Q158" i="3"/>
  <c r="Q182" i="3"/>
  <c r="AB182" i="3" s="1"/>
  <c r="Q174" i="3"/>
  <c r="AB174" i="3" s="1"/>
  <c r="AL50" i="3"/>
  <c r="AX50" i="3"/>
  <c r="AL66" i="3"/>
  <c r="AX66" i="3"/>
  <c r="AX205" i="3"/>
  <c r="AL205" i="3"/>
  <c r="AX117" i="3"/>
  <c r="AL117" i="3"/>
  <c r="AX133" i="3"/>
  <c r="AL133" i="3"/>
  <c r="AX153" i="3"/>
  <c r="AL153" i="3"/>
  <c r="AX169" i="3"/>
  <c r="AL169" i="3"/>
  <c r="AX185" i="3"/>
  <c r="AL185" i="3"/>
  <c r="AK157" i="3"/>
  <c r="AK27" i="3"/>
  <c r="AK69" i="3"/>
  <c r="AK149" i="3"/>
  <c r="AK185" i="3"/>
  <c r="AK181" i="3"/>
  <c r="AW146" i="3"/>
  <c r="AK146" i="3"/>
  <c r="AK79" i="3"/>
  <c r="AW79" i="3"/>
  <c r="AK9" i="3"/>
  <c r="AK144" i="3"/>
  <c r="AW144" i="3"/>
  <c r="AW23" i="3"/>
  <c r="AK23" i="3"/>
  <c r="AW130" i="3"/>
  <c r="AK130" i="3"/>
  <c r="AK204" i="3"/>
  <c r="AW204" i="3"/>
  <c r="J64" i="6"/>
  <c r="J72" i="6"/>
  <c r="F72" i="6"/>
  <c r="F30" i="6" s="1"/>
  <c r="I72" i="6"/>
  <c r="I30" i="6" s="1"/>
  <c r="E72" i="6"/>
  <c r="E30" i="6" s="1"/>
  <c r="G72" i="6"/>
  <c r="D72" i="6"/>
  <c r="H72" i="6"/>
  <c r="H19" i="6" s="1"/>
  <c r="J51" i="6"/>
  <c r="F51" i="6"/>
  <c r="F27" i="6" s="1"/>
  <c r="I51" i="6"/>
  <c r="E51" i="6"/>
  <c r="E27" i="6" s="1"/>
  <c r="G51" i="6"/>
  <c r="G27" i="6" s="1"/>
  <c r="D51" i="6"/>
  <c r="H51" i="6"/>
  <c r="H50" i="5"/>
  <c r="H60" i="5"/>
  <c r="H49" i="5"/>
  <c r="H47" i="5"/>
  <c r="H38" i="5"/>
  <c r="H44" i="5"/>
  <c r="H58" i="5"/>
  <c r="H35" i="5"/>
  <c r="H29" i="5"/>
  <c r="H13" i="5"/>
  <c r="H8" i="5"/>
  <c r="H16" i="5"/>
  <c r="H22" i="5"/>
  <c r="H26" i="5"/>
  <c r="AK183" i="3"/>
  <c r="AW183" i="3"/>
  <c r="AK151" i="3"/>
  <c r="AW151" i="3"/>
  <c r="AK135" i="3"/>
  <c r="AW135" i="3"/>
  <c r="AK119" i="3"/>
  <c r="AK87" i="3"/>
  <c r="AK75" i="3"/>
  <c r="AK51" i="3"/>
  <c r="AW51" i="3"/>
  <c r="AW46" i="3"/>
  <c r="AK46" i="3"/>
  <c r="AK14" i="3"/>
  <c r="AW14" i="3"/>
  <c r="AW8" i="3"/>
  <c r="AK8" i="3"/>
  <c r="AK76" i="3"/>
  <c r="AW76" i="3"/>
  <c r="AW125" i="3"/>
  <c r="AK125" i="3"/>
  <c r="AD125" i="3" s="1"/>
  <c r="AK72" i="3"/>
  <c r="AW72" i="3"/>
  <c r="AK160" i="3"/>
  <c r="AW160" i="3"/>
  <c r="AW77" i="3"/>
  <c r="AK77" i="3"/>
  <c r="AW11" i="3"/>
  <c r="AK11" i="3"/>
  <c r="AW45" i="3"/>
  <c r="AK45" i="3"/>
  <c r="AD45" i="3" s="1"/>
  <c r="AK164" i="3"/>
  <c r="AW164" i="3"/>
  <c r="AK112" i="3"/>
  <c r="AW112" i="3"/>
  <c r="AK96" i="3"/>
  <c r="AW96" i="3"/>
  <c r="AK195" i="3"/>
  <c r="AW195" i="3"/>
  <c r="AW182" i="3"/>
  <c r="AK182" i="3"/>
  <c r="AK131" i="3"/>
  <c r="AW131" i="3"/>
  <c r="AK99" i="3"/>
  <c r="AW99" i="3"/>
  <c r="AK47" i="3"/>
  <c r="AW47" i="3"/>
  <c r="AW39" i="3"/>
  <c r="AK39" i="3"/>
  <c r="AW20" i="3"/>
  <c r="AK20" i="3"/>
  <c r="AK116" i="3"/>
  <c r="AW116" i="3"/>
  <c r="AW89" i="3"/>
  <c r="AK89" i="3"/>
  <c r="AW201" i="3"/>
  <c r="AK201" i="3"/>
  <c r="AW205" i="3"/>
  <c r="AK205" i="3"/>
  <c r="AW53" i="3"/>
  <c r="AK53" i="3"/>
  <c r="AK172" i="3"/>
  <c r="AW172" i="3"/>
  <c r="AK136" i="3"/>
  <c r="AW136" i="3"/>
  <c r="AK105" i="3"/>
  <c r="AK42" i="3"/>
  <c r="AK177" i="3"/>
  <c r="J57" i="6"/>
  <c r="F14" i="6"/>
  <c r="AO179" i="4"/>
  <c r="AO105" i="4"/>
  <c r="AO171" i="4"/>
  <c r="AO75" i="4"/>
  <c r="AO143" i="4"/>
  <c r="AO91" i="4"/>
  <c r="AO71" i="4"/>
  <c r="AO31" i="4"/>
  <c r="AO62" i="4"/>
  <c r="AO59" i="4"/>
  <c r="AO147" i="4"/>
  <c r="AO46" i="4"/>
  <c r="AO183" i="4"/>
  <c r="AO108" i="4"/>
  <c r="AO19" i="4"/>
  <c r="AO13" i="4"/>
  <c r="AO24" i="4"/>
  <c r="AO52" i="4"/>
  <c r="AO78" i="4"/>
  <c r="AO166" i="4"/>
  <c r="AO33" i="4"/>
  <c r="AO65" i="4"/>
  <c r="AO184" i="4"/>
  <c r="AO129" i="4"/>
  <c r="AO154" i="4"/>
  <c r="AO118" i="4"/>
  <c r="AO134" i="4"/>
  <c r="AO150" i="4"/>
  <c r="AO182" i="4"/>
  <c r="AO180" i="4"/>
  <c r="AO203" i="4"/>
  <c r="AK203" i="3"/>
  <c r="AW203" i="3"/>
  <c r="AW202" i="3"/>
  <c r="AK202" i="3"/>
  <c r="AW158" i="3"/>
  <c r="AK158" i="3"/>
  <c r="AK107" i="3"/>
  <c r="AW107" i="3"/>
  <c r="AK71" i="3"/>
  <c r="AW71" i="3"/>
  <c r="AX164" i="3"/>
  <c r="AL164" i="3"/>
  <c r="AX136" i="3"/>
  <c r="AL136" i="3"/>
  <c r="AL71" i="3"/>
  <c r="AX71" i="3"/>
  <c r="AL119" i="3"/>
  <c r="AX119" i="3"/>
  <c r="AX44" i="3"/>
  <c r="AL44" i="3"/>
  <c r="AX81" i="3"/>
  <c r="AL81" i="3"/>
  <c r="AX22" i="3"/>
  <c r="AL22" i="3"/>
  <c r="AL78" i="3"/>
  <c r="AX78" i="3"/>
  <c r="AX73" i="3"/>
  <c r="AL73" i="3"/>
  <c r="AL43" i="3"/>
  <c r="AX43" i="3"/>
  <c r="AX89" i="3"/>
  <c r="AL89" i="3"/>
  <c r="AL8" i="3"/>
  <c r="AX8" i="3"/>
  <c r="AL162" i="3"/>
  <c r="AX162" i="3"/>
  <c r="AX188" i="3"/>
  <c r="AL188" i="3"/>
  <c r="AL111" i="3"/>
  <c r="AX111" i="3"/>
  <c r="AX76" i="3"/>
  <c r="AL76" i="3"/>
  <c r="AL135" i="3"/>
  <c r="AX135" i="3"/>
  <c r="AL187" i="3"/>
  <c r="AX187" i="3"/>
  <c r="AL114" i="3"/>
  <c r="AX114" i="3"/>
  <c r="AX141" i="3"/>
  <c r="AL141" i="3"/>
  <c r="AX41" i="3"/>
  <c r="AL41" i="3"/>
  <c r="AX6" i="3"/>
  <c r="AL6" i="3"/>
  <c r="AL62" i="3"/>
  <c r="AX62" i="3"/>
  <c r="AX137" i="3"/>
  <c r="AL137" i="3"/>
  <c r="AX129" i="3"/>
  <c r="AL129" i="3"/>
  <c r="AX165" i="3"/>
  <c r="AL165" i="3"/>
  <c r="AK37" i="3"/>
  <c r="AW37" i="3"/>
  <c r="AW7" i="3"/>
  <c r="AK7" i="3"/>
  <c r="AK156" i="3"/>
  <c r="AW156" i="3"/>
  <c r="AK179" i="3"/>
  <c r="AW179" i="3"/>
  <c r="AK83" i="3"/>
  <c r="AW83" i="3"/>
  <c r="AK63" i="3"/>
  <c r="AW63" i="3"/>
  <c r="AW58" i="3"/>
  <c r="AK58" i="3"/>
  <c r="AW35" i="3"/>
  <c r="AK35" i="3"/>
  <c r="AK84" i="3"/>
  <c r="AW84" i="3"/>
  <c r="AW57" i="3"/>
  <c r="AK57" i="3"/>
  <c r="AW129" i="3"/>
  <c r="AK129" i="3"/>
  <c r="AK5" i="3"/>
  <c r="AW5" i="3"/>
  <c r="I7" i="5" s="1"/>
  <c r="Z5" i="3"/>
  <c r="J65" i="6"/>
  <c r="F65" i="6"/>
  <c r="F29" i="6" s="1"/>
  <c r="I65" i="6"/>
  <c r="I29" i="6" s="1"/>
  <c r="E65" i="6"/>
  <c r="E29" i="6" s="1"/>
  <c r="H65" i="6"/>
  <c r="H29" i="6" s="1"/>
  <c r="G65" i="6"/>
  <c r="D65" i="6"/>
  <c r="D29" i="6" s="1"/>
  <c r="F26" i="6"/>
  <c r="AO107" i="4"/>
  <c r="AO144" i="4"/>
  <c r="AO159" i="4"/>
  <c r="AO22" i="4"/>
  <c r="AO104" i="4"/>
  <c r="AO42" i="4"/>
  <c r="AO198" i="4"/>
  <c r="AO190" i="4"/>
  <c r="AO164" i="4"/>
  <c r="AO96" i="4"/>
  <c r="AO34" i="4"/>
  <c r="AO30" i="4"/>
  <c r="AO15" i="4"/>
  <c r="AO186" i="4"/>
  <c r="AO115" i="4"/>
  <c r="AO101" i="4"/>
  <c r="AO9" i="4"/>
  <c r="AO43" i="4"/>
  <c r="AO156" i="4"/>
  <c r="AO165" i="4"/>
  <c r="AO83" i="4"/>
  <c r="AO202" i="4"/>
  <c r="AO181" i="4"/>
  <c r="AO95" i="4"/>
  <c r="AO72" i="4"/>
  <c r="AO63" i="4"/>
  <c r="AO85" i="4"/>
  <c r="AO16" i="4"/>
  <c r="AO74" i="4"/>
  <c r="AO20" i="4"/>
  <c r="AO44" i="4"/>
  <c r="AO60" i="4"/>
  <c r="AO112" i="4"/>
  <c r="AO98" i="4"/>
  <c r="AO94" i="4"/>
  <c r="AO25" i="4"/>
  <c r="AO41" i="4"/>
  <c r="AO57" i="4"/>
  <c r="AO86" i="4"/>
  <c r="AO110" i="4"/>
  <c r="AO114" i="4"/>
  <c r="AO137" i="4"/>
  <c r="AO153" i="4"/>
  <c r="AO168" i="4"/>
  <c r="AO126" i="4"/>
  <c r="AO142" i="4"/>
  <c r="AO172" i="4"/>
  <c r="AO170" i="4"/>
  <c r="AO193" i="4"/>
  <c r="AO200" i="4"/>
  <c r="G19" i="6"/>
  <c r="J25" i="6"/>
  <c r="J17" i="6"/>
  <c r="H10" i="6"/>
  <c r="AK187" i="3"/>
  <c r="AW187" i="3"/>
  <c r="AK155" i="3"/>
  <c r="AW155" i="3"/>
  <c r="AW174" i="3"/>
  <c r="AK174" i="3"/>
  <c r="AK139" i="3"/>
  <c r="AW139" i="3"/>
  <c r="AK123" i="3"/>
  <c r="AW123" i="3"/>
  <c r="AK91" i="3"/>
  <c r="AW91" i="3"/>
  <c r="AK55" i="3"/>
  <c r="AW55" i="3"/>
  <c r="AW82" i="3"/>
  <c r="AK82" i="3"/>
  <c r="AD82" i="3" s="1"/>
  <c r="AW50" i="3"/>
  <c r="AK50" i="3"/>
  <c r="AX200" i="3"/>
  <c r="AL200" i="3"/>
  <c r="AX148" i="3"/>
  <c r="AL148" i="3"/>
  <c r="AL194" i="3"/>
  <c r="AX194" i="3"/>
  <c r="AL158" i="3"/>
  <c r="AX158" i="3"/>
  <c r="AX168" i="3"/>
  <c r="AL168" i="3"/>
  <c r="AL167" i="3"/>
  <c r="AX167" i="3"/>
  <c r="AL63" i="3"/>
  <c r="AX63" i="3"/>
  <c r="AL47" i="3"/>
  <c r="AX47" i="3"/>
  <c r="AX197" i="3"/>
  <c r="AL197" i="3"/>
  <c r="AX60" i="3"/>
  <c r="AL60" i="3"/>
  <c r="AX100" i="3"/>
  <c r="AL100" i="3"/>
  <c r="AX37" i="3"/>
  <c r="AL37" i="3"/>
  <c r="AA27" i="3"/>
  <c r="AX192" i="3"/>
  <c r="AL192" i="3"/>
  <c r="AL94" i="3"/>
  <c r="AX94" i="3"/>
  <c r="AX124" i="3"/>
  <c r="AL124" i="3"/>
  <c r="AL95" i="3"/>
  <c r="AX95" i="3"/>
  <c r="AX65" i="3"/>
  <c r="AL65" i="3"/>
  <c r="AX49" i="3"/>
  <c r="AL49" i="3"/>
  <c r="AX96" i="3"/>
  <c r="AL96" i="3"/>
  <c r="AX33" i="3"/>
  <c r="AL33" i="3"/>
  <c r="AL17" i="3"/>
  <c r="AX17" i="3"/>
  <c r="AX15" i="3"/>
  <c r="AL15" i="3"/>
  <c r="AL178" i="3"/>
  <c r="AX178" i="3"/>
  <c r="AL146" i="3"/>
  <c r="AX146" i="3"/>
  <c r="AX128" i="3"/>
  <c r="AL128" i="3"/>
  <c r="AL159" i="3"/>
  <c r="AX159" i="3"/>
  <c r="AX196" i="3"/>
  <c r="AL196" i="3"/>
  <c r="AX72" i="3"/>
  <c r="AL72" i="3"/>
  <c r="AL39" i="3"/>
  <c r="AX39" i="3"/>
  <c r="AL12" i="3"/>
  <c r="AX12" i="3"/>
  <c r="AX10" i="3"/>
  <c r="AL10" i="3"/>
  <c r="AL127" i="3"/>
  <c r="AX127" i="3"/>
  <c r="AX156" i="3"/>
  <c r="AL156" i="3"/>
  <c r="AL155" i="3"/>
  <c r="AX155" i="3"/>
  <c r="AL98" i="3"/>
  <c r="AX98" i="3"/>
  <c r="AL123" i="3"/>
  <c r="AX123" i="3"/>
  <c r="AL87" i="3"/>
  <c r="AX87" i="3"/>
  <c r="AL75" i="3"/>
  <c r="AX75" i="3"/>
  <c r="AX97" i="3"/>
  <c r="AL97" i="3"/>
  <c r="AX7" i="3"/>
  <c r="AL7" i="3"/>
  <c r="AX34" i="3"/>
  <c r="AL34" i="3"/>
  <c r="AL54" i="3"/>
  <c r="AX54" i="3"/>
  <c r="AL70" i="3"/>
  <c r="AX70" i="3"/>
  <c r="AX105" i="3"/>
  <c r="AL105" i="3"/>
  <c r="AX121" i="3"/>
  <c r="AL121" i="3"/>
  <c r="AX189" i="3"/>
  <c r="AL189" i="3"/>
  <c r="AX157" i="3"/>
  <c r="AL157" i="3"/>
  <c r="AX173" i="3"/>
  <c r="AL173" i="3"/>
  <c r="AX201" i="3"/>
  <c r="AL201" i="3"/>
  <c r="AW28" i="3"/>
  <c r="AK28" i="3"/>
  <c r="AK25" i="3"/>
  <c r="AW25" i="3"/>
  <c r="AK100" i="3"/>
  <c r="AK196" i="3"/>
  <c r="AW196" i="3"/>
  <c r="AW73" i="3"/>
  <c r="AK73" i="3"/>
  <c r="AK52" i="3"/>
  <c r="AD52" i="3" s="1"/>
  <c r="AW52" i="3"/>
  <c r="AK184" i="3"/>
  <c r="AW113" i="3"/>
  <c r="AK113" i="3"/>
  <c r="AK192" i="3"/>
  <c r="AW192" i="3"/>
  <c r="AK120" i="3"/>
  <c r="AW120" i="3"/>
  <c r="G26" i="6"/>
  <c r="H11" i="6"/>
  <c r="AK163" i="3"/>
  <c r="AK115" i="3"/>
  <c r="AW115" i="3"/>
  <c r="AW106" i="3"/>
  <c r="AK106" i="3"/>
  <c r="AW90" i="3"/>
  <c r="AK90" i="3"/>
  <c r="AK26" i="3"/>
  <c r="AW26" i="3"/>
  <c r="AW31" i="3"/>
  <c r="AK31" i="3"/>
  <c r="AW189" i="3"/>
  <c r="AK189" i="3"/>
  <c r="AK168" i="3"/>
  <c r="AW168" i="3"/>
  <c r="AK29" i="3"/>
  <c r="AK102" i="3"/>
  <c r="AK38" i="3"/>
  <c r="P5" i="3"/>
  <c r="AL4" i="3"/>
  <c r="Q4" i="3"/>
  <c r="AX4" i="3"/>
  <c r="J6" i="5" s="1"/>
  <c r="AA4" i="3"/>
  <c r="I21" i="6"/>
  <c r="E19" i="6"/>
  <c r="F19" i="6"/>
  <c r="I22" i="6"/>
  <c r="E21" i="6"/>
  <c r="I20" i="6"/>
  <c r="F21" i="6"/>
  <c r="F22" i="6"/>
  <c r="H20" i="6"/>
  <c r="D20" i="6"/>
  <c r="E22" i="6"/>
  <c r="G18" i="6"/>
  <c r="F20" i="6"/>
  <c r="H22" i="6"/>
  <c r="G20" i="6"/>
  <c r="D18" i="6"/>
  <c r="D22" i="6"/>
  <c r="H40" i="5"/>
  <c r="H46" i="5"/>
  <c r="H34" i="5"/>
  <c r="H54" i="5"/>
  <c r="H31" i="5"/>
  <c r="H51" i="5"/>
  <c r="H42" i="5"/>
  <c r="H30" i="5"/>
  <c r="H43" i="5"/>
  <c r="H15" i="5"/>
  <c r="H10" i="5"/>
  <c r="H18" i="5"/>
  <c r="AK62" i="3"/>
  <c r="AK85" i="3"/>
  <c r="AK134" i="3"/>
  <c r="AK165" i="3"/>
  <c r="AK145" i="3"/>
  <c r="AK114" i="3"/>
  <c r="AK15" i="3"/>
  <c r="AK138" i="3"/>
  <c r="AK191" i="3"/>
  <c r="AW191" i="3"/>
  <c r="AK159" i="3"/>
  <c r="AW159" i="3"/>
  <c r="AW162" i="3"/>
  <c r="AK162" i="3"/>
  <c r="AK111" i="3"/>
  <c r="AW111" i="3"/>
  <c r="AW110" i="3"/>
  <c r="AK110" i="3"/>
  <c r="AK40" i="3"/>
  <c r="AW40" i="3"/>
  <c r="AW54" i="3"/>
  <c r="AK54" i="3"/>
  <c r="AW32" i="3"/>
  <c r="AK32" i="3"/>
  <c r="AK64" i="3"/>
  <c r="AW193" i="3"/>
  <c r="AK193" i="3"/>
  <c r="AW61" i="3"/>
  <c r="AK61" i="3"/>
  <c r="AK180" i="3"/>
  <c r="AW180" i="3"/>
  <c r="F11" i="6"/>
  <c r="AD32" i="3" l="1"/>
  <c r="M36" i="2" s="1"/>
  <c r="AD165" i="3"/>
  <c r="M169" i="2" s="1"/>
  <c r="AD74" i="3"/>
  <c r="M78" i="2" s="1"/>
  <c r="AD13" i="3"/>
  <c r="M17" i="2" s="1"/>
  <c r="AD163" i="3"/>
  <c r="M167" i="2" s="1"/>
  <c r="AD102" i="3"/>
  <c r="M106" i="2" s="1"/>
  <c r="AD38" i="3"/>
  <c r="M42" i="2" s="1"/>
  <c r="AD174" i="3"/>
  <c r="M178" i="2" s="1"/>
  <c r="AD132" i="3"/>
  <c r="M136" i="2" s="1"/>
  <c r="AD62" i="3"/>
  <c r="M66" i="2" s="1"/>
  <c r="AD53" i="3"/>
  <c r="M57" i="2" s="1"/>
  <c r="AD92" i="3"/>
  <c r="M96" i="2" s="1"/>
  <c r="AD195" i="3"/>
  <c r="M199" i="2" s="1"/>
  <c r="AD57" i="3"/>
  <c r="M61" i="2" s="1"/>
  <c r="AD29" i="3"/>
  <c r="M33" i="2" s="1"/>
  <c r="AK68" i="7"/>
  <c r="Z549" i="2"/>
  <c r="AB549" i="2" s="1"/>
  <c r="AD26" i="3"/>
  <c r="M30" i="2" s="1"/>
  <c r="AD129" i="3"/>
  <c r="M133" i="2" s="1"/>
  <c r="AD138" i="3"/>
  <c r="M142" i="2" s="1"/>
  <c r="AD187" i="3"/>
  <c r="M191" i="2" s="1"/>
  <c r="AD35" i="3"/>
  <c r="M39" i="2" s="1"/>
  <c r="AD42" i="3"/>
  <c r="M46" i="2" s="1"/>
  <c r="AD119" i="3"/>
  <c r="M123" i="2" s="1"/>
  <c r="AD101" i="3"/>
  <c r="M105" i="2" s="1"/>
  <c r="AD133" i="3"/>
  <c r="M137" i="2" s="1"/>
  <c r="AD16" i="3"/>
  <c r="M20" i="2" s="1"/>
  <c r="AD86" i="3"/>
  <c r="M90" i="2" s="1"/>
  <c r="AD186" i="3"/>
  <c r="M190" i="2" s="1"/>
  <c r="AD203" i="3"/>
  <c r="M207" i="2" s="1"/>
  <c r="AD14" i="3"/>
  <c r="M18" i="2" s="1"/>
  <c r="AD197" i="3"/>
  <c r="M201" i="2" s="1"/>
  <c r="AD126" i="3"/>
  <c r="M130" i="2" s="1"/>
  <c r="AD110" i="3"/>
  <c r="M114" i="2" s="1"/>
  <c r="AD85" i="3"/>
  <c r="M89" i="2" s="1"/>
  <c r="AD168" i="3"/>
  <c r="M172" i="2" s="1"/>
  <c r="AD139" i="3"/>
  <c r="M143" i="2" s="1"/>
  <c r="AD58" i="3"/>
  <c r="M62" i="2" s="1"/>
  <c r="AD202" i="3"/>
  <c r="M206" i="2" s="1"/>
  <c r="AD182" i="3"/>
  <c r="M186" i="2" s="1"/>
  <c r="AD11" i="3"/>
  <c r="M15" i="2" s="1"/>
  <c r="AD183" i="3"/>
  <c r="M187" i="2" s="1"/>
  <c r="AD79" i="3"/>
  <c r="M83" i="2" s="1"/>
  <c r="AD157" i="3"/>
  <c r="M161" i="2" s="1"/>
  <c r="AD104" i="3"/>
  <c r="M108" i="2" s="1"/>
  <c r="AD134" i="3"/>
  <c r="M138" i="2" s="1"/>
  <c r="AD90" i="3"/>
  <c r="M94" i="2" s="1"/>
  <c r="AD64" i="3"/>
  <c r="M68" i="2" s="1"/>
  <c r="AD145" i="3"/>
  <c r="M149" i="2" s="1"/>
  <c r="AD106" i="3"/>
  <c r="M110" i="2" s="1"/>
  <c r="AD100" i="3"/>
  <c r="M104" i="2" s="1"/>
  <c r="AD83" i="3"/>
  <c r="M87" i="2" s="1"/>
  <c r="AD177" i="3"/>
  <c r="M181" i="2" s="1"/>
  <c r="AD99" i="3"/>
  <c r="M103" i="2" s="1"/>
  <c r="AD176" i="3"/>
  <c r="M180" i="2" s="1"/>
  <c r="AD59" i="3"/>
  <c r="M63" i="2" s="1"/>
  <c r="AD121" i="3"/>
  <c r="M125" i="2" s="1"/>
  <c r="AD61" i="3"/>
  <c r="M65" i="2" s="1"/>
  <c r="AD191" i="3"/>
  <c r="M195" i="2" s="1"/>
  <c r="AD189" i="3"/>
  <c r="M193" i="2" s="1"/>
  <c r="AD120" i="3"/>
  <c r="M124" i="2" s="1"/>
  <c r="AD73" i="3"/>
  <c r="M77" i="2" s="1"/>
  <c r="AD50" i="3"/>
  <c r="M54" i="2" s="1"/>
  <c r="AD156" i="3"/>
  <c r="M160" i="2" s="1"/>
  <c r="AD107" i="3"/>
  <c r="M111" i="2" s="1"/>
  <c r="AD136" i="3"/>
  <c r="M140" i="2" s="1"/>
  <c r="AD116" i="3"/>
  <c r="M120" i="2" s="1"/>
  <c r="AD96" i="3"/>
  <c r="M100" i="2" s="1"/>
  <c r="AD164" i="3"/>
  <c r="M168" i="2" s="1"/>
  <c r="AD160" i="3"/>
  <c r="M164" i="2" s="1"/>
  <c r="AD87" i="3"/>
  <c r="M91" i="2" s="1"/>
  <c r="AD144" i="3"/>
  <c r="M148" i="2" s="1"/>
  <c r="AD149" i="3"/>
  <c r="M153" i="2" s="1"/>
  <c r="AD68" i="3"/>
  <c r="M72" i="2" s="1"/>
  <c r="AD128" i="3"/>
  <c r="M132" i="2" s="1"/>
  <c r="AD124" i="3"/>
  <c r="M128" i="2" s="1"/>
  <c r="AD22" i="3"/>
  <c r="M26" i="2" s="1"/>
  <c r="AD169" i="3"/>
  <c r="M173" i="2" s="1"/>
  <c r="AD41" i="3"/>
  <c r="M45" i="2" s="1"/>
  <c r="AD108" i="3"/>
  <c r="M112" i="2" s="1"/>
  <c r="AD30" i="3"/>
  <c r="M34" i="2" s="1"/>
  <c r="AD167" i="3"/>
  <c r="M171" i="2" s="1"/>
  <c r="AD150" i="3"/>
  <c r="M154" i="2" s="1"/>
  <c r="AD18" i="3"/>
  <c r="M22" i="2" s="1"/>
  <c r="AD36" i="3"/>
  <c r="M40" i="2" s="1"/>
  <c r="AD77" i="3"/>
  <c r="M81" i="2" s="1"/>
  <c r="AD198" i="3"/>
  <c r="M202" i="2" s="1"/>
  <c r="AD122" i="3"/>
  <c r="M126" i="2" s="1"/>
  <c r="AD178" i="3"/>
  <c r="M182" i="2" s="1"/>
  <c r="AD78" i="3"/>
  <c r="M82" i="2" s="1"/>
  <c r="AD19" i="3"/>
  <c r="M23" i="2" s="1"/>
  <c r="AD190" i="3"/>
  <c r="M194" i="2" s="1"/>
  <c r="AD184" i="3"/>
  <c r="M188" i="2" s="1"/>
  <c r="AD89" i="3"/>
  <c r="M93" i="2" s="1"/>
  <c r="AD193" i="3"/>
  <c r="M197" i="2" s="1"/>
  <c r="AD15" i="3"/>
  <c r="M19" i="2" s="1"/>
  <c r="AD31" i="3"/>
  <c r="M35" i="2" s="1"/>
  <c r="AD179" i="3"/>
  <c r="M183" i="2" s="1"/>
  <c r="AD105" i="3"/>
  <c r="M109" i="2" s="1"/>
  <c r="AD112" i="3"/>
  <c r="M116" i="2" s="1"/>
  <c r="AD204" i="3"/>
  <c r="M208" i="2" s="1"/>
  <c r="AD117" i="3"/>
  <c r="M121" i="2" s="1"/>
  <c r="AD33" i="3"/>
  <c r="M37" i="2" s="1"/>
  <c r="AD23" i="3"/>
  <c r="M27" i="2" s="1"/>
  <c r="AD153" i="3"/>
  <c r="M157" i="2" s="1"/>
  <c r="AD66" i="3"/>
  <c r="M70" i="2" s="1"/>
  <c r="AD188" i="3"/>
  <c r="M192" i="2" s="1"/>
  <c r="AD60" i="3"/>
  <c r="M64" i="2" s="1"/>
  <c r="AD194" i="3"/>
  <c r="M198" i="2" s="1"/>
  <c r="AD81" i="3"/>
  <c r="M85" i="2" s="1"/>
  <c r="AD24" i="3"/>
  <c r="M28" i="2" s="1"/>
  <c r="AD94" i="3"/>
  <c r="M98" i="2" s="1"/>
  <c r="AD118" i="3"/>
  <c r="M122" i="2" s="1"/>
  <c r="AD65" i="3"/>
  <c r="M69" i="2" s="1"/>
  <c r="AD161" i="3"/>
  <c r="M165" i="2" s="1"/>
  <c r="AD84" i="3"/>
  <c r="M88" i="2" s="1"/>
  <c r="AD37" i="3"/>
  <c r="M41" i="2" s="1"/>
  <c r="AD146" i="3"/>
  <c r="M150" i="2" s="1"/>
  <c r="AD80" i="3"/>
  <c r="M84" i="2" s="1"/>
  <c r="AD171" i="3"/>
  <c r="M175" i="2" s="1"/>
  <c r="AD127" i="3"/>
  <c r="M131" i="2" s="1"/>
  <c r="AD67" i="3"/>
  <c r="M71" i="2" s="1"/>
  <c r="AD123" i="3"/>
  <c r="M127" i="2" s="1"/>
  <c r="AD158" i="3"/>
  <c r="M162" i="2" s="1"/>
  <c r="AD20" i="3"/>
  <c r="M24" i="2" s="1"/>
  <c r="AD40" i="3"/>
  <c r="M44" i="2" s="1"/>
  <c r="AD111" i="3"/>
  <c r="M115" i="2" s="1"/>
  <c r="AD159" i="3"/>
  <c r="M163" i="2" s="1"/>
  <c r="AD192" i="3"/>
  <c r="M196" i="2" s="1"/>
  <c r="AD25" i="3"/>
  <c r="M29" i="2" s="1"/>
  <c r="AD63" i="3"/>
  <c r="M67" i="2" s="1"/>
  <c r="AD71" i="3"/>
  <c r="M75" i="2" s="1"/>
  <c r="AD172" i="3"/>
  <c r="M176" i="2" s="1"/>
  <c r="AD47" i="3"/>
  <c r="M51" i="2" s="1"/>
  <c r="AD131" i="3"/>
  <c r="M135" i="2" s="1"/>
  <c r="AD72" i="3"/>
  <c r="M76" i="2" s="1"/>
  <c r="AD76" i="3"/>
  <c r="M80" i="2" s="1"/>
  <c r="AD51" i="3"/>
  <c r="M55" i="2" s="1"/>
  <c r="AD181" i="3"/>
  <c r="M185" i="2" s="1"/>
  <c r="AD48" i="3"/>
  <c r="M52" i="2" s="1"/>
  <c r="AD95" i="3"/>
  <c r="M99" i="2" s="1"/>
  <c r="AD147" i="3"/>
  <c r="M151" i="2" s="1"/>
  <c r="AD200" i="3"/>
  <c r="M204" i="2" s="1"/>
  <c r="AD56" i="3"/>
  <c r="M60" i="2" s="1"/>
  <c r="AD21" i="3"/>
  <c r="M25" i="2" s="1"/>
  <c r="AD44" i="3"/>
  <c r="M48" i="2" s="1"/>
  <c r="AD199" i="3"/>
  <c r="M203" i="2" s="1"/>
  <c r="AD140" i="3"/>
  <c r="M144" i="2" s="1"/>
  <c r="AD43" i="3"/>
  <c r="M47" i="2" s="1"/>
  <c r="AD93" i="3"/>
  <c r="M97" i="2" s="1"/>
  <c r="M147" i="2"/>
  <c r="AD175" i="3"/>
  <c r="M179" i="2" s="1"/>
  <c r="AD103" i="3"/>
  <c r="M107" i="2" s="1"/>
  <c r="AD148" i="3"/>
  <c r="M152" i="2" s="1"/>
  <c r="AD55" i="3"/>
  <c r="M59" i="2" s="1"/>
  <c r="AD151" i="3"/>
  <c r="M155" i="2" s="1"/>
  <c r="AD69" i="3"/>
  <c r="M73" i="2" s="1"/>
  <c r="AD180" i="3"/>
  <c r="M184" i="2" s="1"/>
  <c r="AD54" i="3"/>
  <c r="M58" i="2" s="1"/>
  <c r="AD162" i="3"/>
  <c r="M166" i="2" s="1"/>
  <c r="AD114" i="3"/>
  <c r="M118" i="2" s="1"/>
  <c r="AD115" i="3"/>
  <c r="M119" i="2" s="1"/>
  <c r="AD113" i="3"/>
  <c r="M117" i="2" s="1"/>
  <c r="AD196" i="3"/>
  <c r="M200" i="2" s="1"/>
  <c r="AD28" i="3"/>
  <c r="M32" i="2" s="1"/>
  <c r="AD91" i="3"/>
  <c r="M95" i="2" s="1"/>
  <c r="AD155" i="3"/>
  <c r="M159" i="2" s="1"/>
  <c r="AD201" i="3"/>
  <c r="M205" i="2" s="1"/>
  <c r="AD39" i="3"/>
  <c r="M43" i="2" s="1"/>
  <c r="AD46" i="3"/>
  <c r="M50" i="2" s="1"/>
  <c r="AD75" i="3"/>
  <c r="M79" i="2" s="1"/>
  <c r="AD135" i="3"/>
  <c r="M139" i="2" s="1"/>
  <c r="AD130" i="3"/>
  <c r="M134" i="2" s="1"/>
  <c r="AD185" i="3"/>
  <c r="M189" i="2" s="1"/>
  <c r="AD12" i="3"/>
  <c r="M16" i="2" s="1"/>
  <c r="AD98" i="3"/>
  <c r="M102" i="2" s="1"/>
  <c r="AD49" i="3"/>
  <c r="M53" i="2" s="1"/>
  <c r="AD17" i="3"/>
  <c r="M21" i="2" s="1"/>
  <c r="AD141" i="3"/>
  <c r="M145" i="2" s="1"/>
  <c r="AD166" i="3"/>
  <c r="M170" i="2" s="1"/>
  <c r="AD173" i="3"/>
  <c r="M177" i="2" s="1"/>
  <c r="AD154" i="3"/>
  <c r="M158" i="2" s="1"/>
  <c r="AD137" i="3"/>
  <c r="M141" i="2" s="1"/>
  <c r="AD142" i="3"/>
  <c r="M146" i="2" s="1"/>
  <c r="AD97" i="3"/>
  <c r="M101" i="2" s="1"/>
  <c r="AD34" i="3"/>
  <c r="M38" i="2" s="1"/>
  <c r="AD70" i="3"/>
  <c r="M74" i="2" s="1"/>
  <c r="M4" i="4"/>
  <c r="AC4" i="4" s="1"/>
  <c r="AO4" i="4" s="1"/>
  <c r="AC3" i="4"/>
  <c r="AO3" i="4" s="1"/>
  <c r="N3" i="4"/>
  <c r="K51" i="6"/>
  <c r="J29" i="6"/>
  <c r="J22" i="6"/>
  <c r="K58" i="6"/>
  <c r="J12" i="6"/>
  <c r="I36" i="6"/>
  <c r="I35" i="6" s="1"/>
  <c r="D27" i="6"/>
  <c r="D31" i="6" s="1"/>
  <c r="J14" i="6"/>
  <c r="J20" i="6"/>
  <c r="H30" i="6"/>
  <c r="G29" i="6"/>
  <c r="E15" i="6"/>
  <c r="J13" i="6"/>
  <c r="F23" i="6"/>
  <c r="D23" i="6"/>
  <c r="G23" i="6"/>
  <c r="G36" i="6"/>
  <c r="G35" i="6" s="1"/>
  <c r="M86" i="2"/>
  <c r="M209" i="2"/>
  <c r="M49" i="2"/>
  <c r="M129" i="2"/>
  <c r="D36" i="6"/>
  <c r="D35" i="6" s="1"/>
  <c r="AM182" i="3"/>
  <c r="AY182" i="3"/>
  <c r="AM173" i="3"/>
  <c r="AY173" i="3"/>
  <c r="AM177" i="3"/>
  <c r="AY177" i="3"/>
  <c r="AM110" i="3"/>
  <c r="AY110" i="3"/>
  <c r="AM78" i="3"/>
  <c r="AY78" i="3"/>
  <c r="AM113" i="3"/>
  <c r="AY113" i="3"/>
  <c r="AB63" i="3"/>
  <c r="AM11" i="3"/>
  <c r="AY11" i="3"/>
  <c r="AM202" i="3"/>
  <c r="AY202" i="3"/>
  <c r="AY143" i="3"/>
  <c r="AM143" i="3"/>
  <c r="AB66" i="3"/>
  <c r="AB50" i="3"/>
  <c r="AY67" i="3"/>
  <c r="AM67" i="3"/>
  <c r="AM31" i="3"/>
  <c r="AY31" i="3"/>
  <c r="AB197" i="3"/>
  <c r="AB153" i="3"/>
  <c r="AB98" i="3"/>
  <c r="AM134" i="3"/>
  <c r="AY134" i="3"/>
  <c r="AM85" i="3"/>
  <c r="AY85" i="3"/>
  <c r="AY55" i="3"/>
  <c r="AM55" i="3"/>
  <c r="AY13" i="3"/>
  <c r="AM13" i="3"/>
  <c r="AM170" i="3"/>
  <c r="AY170" i="3"/>
  <c r="AM181" i="3"/>
  <c r="AY181" i="3"/>
  <c r="AB117" i="3"/>
  <c r="AB97" i="3"/>
  <c r="AM38" i="3"/>
  <c r="AY38" i="3"/>
  <c r="AY10" i="3"/>
  <c r="AM10" i="3"/>
  <c r="AY26" i="3"/>
  <c r="AM26" i="3"/>
  <c r="AM8" i="3"/>
  <c r="AY8" i="3"/>
  <c r="AM24" i="3"/>
  <c r="AY24" i="3"/>
  <c r="AM49" i="3"/>
  <c r="AY49" i="3"/>
  <c r="AM65" i="3"/>
  <c r="AY65" i="3"/>
  <c r="AY80" i="3"/>
  <c r="AM80" i="3"/>
  <c r="AY96" i="3"/>
  <c r="AM96" i="3"/>
  <c r="AY52" i="3"/>
  <c r="AM52" i="3"/>
  <c r="AB68" i="3"/>
  <c r="AY196" i="3"/>
  <c r="AM196" i="3"/>
  <c r="AY124" i="3"/>
  <c r="AM124" i="3"/>
  <c r="AY192" i="3"/>
  <c r="AM192" i="3"/>
  <c r="AY140" i="3"/>
  <c r="AM140" i="3"/>
  <c r="AB79" i="3"/>
  <c r="AY95" i="3"/>
  <c r="AM95" i="3"/>
  <c r="AY111" i="3"/>
  <c r="AM111" i="3"/>
  <c r="AB144" i="3"/>
  <c r="AY160" i="3"/>
  <c r="AM160" i="3"/>
  <c r="AY176" i="3"/>
  <c r="AM176" i="3"/>
  <c r="AY147" i="3"/>
  <c r="AM147" i="3"/>
  <c r="AY163" i="3"/>
  <c r="AM163" i="3"/>
  <c r="AY179" i="3"/>
  <c r="AM179" i="3"/>
  <c r="AY195" i="3"/>
  <c r="AM195" i="3"/>
  <c r="AX88" i="3"/>
  <c r="AL88" i="3"/>
  <c r="AD88" i="3" s="1"/>
  <c r="K25" i="6"/>
  <c r="K17" i="6"/>
  <c r="G30" i="6"/>
  <c r="G28" i="6"/>
  <c r="J27" i="6"/>
  <c r="J11" i="6"/>
  <c r="J19" i="6"/>
  <c r="AX152" i="3"/>
  <c r="AL152" i="3"/>
  <c r="AP139" i="4"/>
  <c r="AP73" i="4"/>
  <c r="AP165" i="4"/>
  <c r="AP191" i="4"/>
  <c r="AP152" i="4"/>
  <c r="AP108" i="4"/>
  <c r="AP202" i="4"/>
  <c r="AP116" i="4"/>
  <c r="AP6" i="4"/>
  <c r="AP160" i="4"/>
  <c r="AP12" i="4"/>
  <c r="AP27" i="4"/>
  <c r="AP67" i="4"/>
  <c r="AP75" i="4"/>
  <c r="AP31" i="4"/>
  <c r="AP187" i="4"/>
  <c r="AP109" i="4"/>
  <c r="AP123" i="4"/>
  <c r="AP58" i="4"/>
  <c r="AP39" i="4"/>
  <c r="AP175" i="4"/>
  <c r="AP128" i="4"/>
  <c r="AP203" i="4"/>
  <c r="AP179" i="4"/>
  <c r="AP93" i="4"/>
  <c r="AP85" i="4"/>
  <c r="AP11" i="4"/>
  <c r="AP70" i="4"/>
  <c r="AP61" i="4"/>
  <c r="AP69" i="4"/>
  <c r="AP49" i="4"/>
  <c r="AP20" i="4"/>
  <c r="AP17" i="4"/>
  <c r="AP29" i="4"/>
  <c r="O193" i="4"/>
  <c r="P193" i="4" s="1"/>
  <c r="S193" i="4" s="1"/>
  <c r="O201" i="4"/>
  <c r="P201" i="4" s="1"/>
  <c r="S201" i="4" s="1"/>
  <c r="O202" i="4"/>
  <c r="O186" i="4"/>
  <c r="P186" i="4" s="1"/>
  <c r="S186" i="4" s="1"/>
  <c r="O189" i="4"/>
  <c r="O180" i="4"/>
  <c r="Q180" i="4" s="1"/>
  <c r="O182" i="4"/>
  <c r="Q182" i="4" s="1"/>
  <c r="O178" i="4"/>
  <c r="P178" i="4" s="1"/>
  <c r="S178" i="4" s="1"/>
  <c r="AD178" i="4" s="1" a="1"/>
  <c r="AD178" i="4" s="1"/>
  <c r="O166" i="4"/>
  <c r="P166" i="4" s="1"/>
  <c r="S166" i="4" s="1"/>
  <c r="AD166" i="4" s="1" a="1"/>
  <c r="AD166" i="4" s="1"/>
  <c r="O162" i="4"/>
  <c r="O158" i="4"/>
  <c r="O154" i="4"/>
  <c r="O197" i="4"/>
  <c r="O184" i="4"/>
  <c r="P184" i="4" s="1"/>
  <c r="S184" i="4" s="1"/>
  <c r="O174" i="4"/>
  <c r="Q174" i="4" s="1"/>
  <c r="O163" i="4"/>
  <c r="Q163" i="4" s="1"/>
  <c r="O155" i="4"/>
  <c r="O175" i="4"/>
  <c r="P175" i="4" s="1"/>
  <c r="S175" i="4" s="1"/>
  <c r="O164" i="4"/>
  <c r="Q164" i="4" s="1"/>
  <c r="O156" i="4"/>
  <c r="O150" i="4"/>
  <c r="O146" i="4"/>
  <c r="O142" i="4"/>
  <c r="Q142" i="4" s="1"/>
  <c r="O138" i="4"/>
  <c r="Q138" i="4" s="1"/>
  <c r="O134" i="4"/>
  <c r="O130" i="4"/>
  <c r="P130" i="4" s="1"/>
  <c r="S130" i="4" s="1"/>
  <c r="AD130" i="4" s="1" a="1"/>
  <c r="AD130" i="4" s="1"/>
  <c r="O126" i="4"/>
  <c r="Q126" i="4" s="1"/>
  <c r="O151" i="4"/>
  <c r="O147" i="4"/>
  <c r="O143" i="4"/>
  <c r="Q143" i="4" s="1"/>
  <c r="O139" i="4"/>
  <c r="O135" i="4"/>
  <c r="O131" i="4"/>
  <c r="O127" i="4"/>
  <c r="O110" i="4"/>
  <c r="P110" i="4" s="1"/>
  <c r="S110" i="4" s="1"/>
  <c r="O106" i="4"/>
  <c r="O102" i="4"/>
  <c r="P102" i="4" s="1"/>
  <c r="S102" i="4" s="1"/>
  <c r="AD102" i="4" s="1" a="1"/>
  <c r="AD102" i="4" s="1"/>
  <c r="O98" i="4"/>
  <c r="P98" i="4" s="1"/>
  <c r="S98" i="4" s="1"/>
  <c r="AD98" i="4" s="1" a="1"/>
  <c r="AD98" i="4" s="1"/>
  <c r="O94" i="4"/>
  <c r="O90" i="4"/>
  <c r="Q90" i="4" s="1"/>
  <c r="O170" i="4"/>
  <c r="P170" i="4" s="1"/>
  <c r="S170" i="4" s="1"/>
  <c r="O159" i="4"/>
  <c r="P159" i="4" s="1"/>
  <c r="S159" i="4" s="1"/>
  <c r="AD159" i="4" s="1" a="1"/>
  <c r="AD159" i="4" s="1"/>
  <c r="O118" i="4"/>
  <c r="O115" i="4"/>
  <c r="P115" i="4" s="1"/>
  <c r="S115" i="4" s="1"/>
  <c r="O103" i="4"/>
  <c r="P103" i="4" s="1"/>
  <c r="S103" i="4" s="1"/>
  <c r="O99" i="4"/>
  <c r="O95" i="4"/>
  <c r="P95" i="4" s="1"/>
  <c r="S95" i="4" s="1"/>
  <c r="AD95" i="4" s="1" a="1"/>
  <c r="AD95" i="4" s="1"/>
  <c r="O91" i="4"/>
  <c r="O92" i="4"/>
  <c r="O83" i="4"/>
  <c r="P83" i="4" s="1"/>
  <c r="S83" i="4" s="1"/>
  <c r="O78" i="4"/>
  <c r="O122" i="4"/>
  <c r="P122" i="4" s="1"/>
  <c r="S122" i="4" s="1"/>
  <c r="AD122" i="4" s="1" a="1"/>
  <c r="AD122" i="4" s="1"/>
  <c r="O119" i="4"/>
  <c r="Q119" i="4" s="1"/>
  <c r="O114" i="4"/>
  <c r="O96" i="4"/>
  <c r="O74" i="4"/>
  <c r="P74" i="4" s="1"/>
  <c r="S74" i="4" s="1"/>
  <c r="AD74" i="4" s="1" a="1"/>
  <c r="AD74" i="4" s="1"/>
  <c r="O100" i="4"/>
  <c r="Q100" i="4" s="1"/>
  <c r="O86" i="4"/>
  <c r="P86" i="4" s="1"/>
  <c r="S86" i="4" s="1"/>
  <c r="O69" i="4"/>
  <c r="O65" i="4"/>
  <c r="Q65" i="4" s="1"/>
  <c r="O61" i="4"/>
  <c r="O57" i="4"/>
  <c r="O53" i="4"/>
  <c r="Q53" i="4" s="1"/>
  <c r="O49" i="4"/>
  <c r="O45" i="4"/>
  <c r="O41" i="4"/>
  <c r="P41" i="4" s="1"/>
  <c r="S41" i="4" s="1"/>
  <c r="O37" i="4"/>
  <c r="O87" i="4"/>
  <c r="Q87" i="4" s="1"/>
  <c r="O29" i="4"/>
  <c r="Q29" i="4" s="1"/>
  <c r="O26" i="4"/>
  <c r="O82" i="4"/>
  <c r="Q82" i="4" s="1"/>
  <c r="O33" i="4"/>
  <c r="O17" i="4"/>
  <c r="O13" i="4"/>
  <c r="AE2" i="4"/>
  <c r="AQ2" i="4" s="1"/>
  <c r="O104" i="4"/>
  <c r="P104" i="4" s="1"/>
  <c r="S104" i="4" s="1"/>
  <c r="AD104" i="4" s="1" a="1"/>
  <c r="AD104" i="4" s="1"/>
  <c r="O21" i="4"/>
  <c r="P21" i="4" s="1"/>
  <c r="S21" i="4" s="1"/>
  <c r="AD21" i="4" s="1" a="1"/>
  <c r="AD21" i="4" s="1"/>
  <c r="O8" i="4"/>
  <c r="P8" i="4" s="1"/>
  <c r="S8" i="4" s="1"/>
  <c r="O108" i="4"/>
  <c r="P108" i="4" s="1"/>
  <c r="S108" i="4" s="1"/>
  <c r="O70" i="4"/>
  <c r="Q70" i="4" s="1"/>
  <c r="O62" i="4"/>
  <c r="Q62" i="4" s="1"/>
  <c r="O54" i="4"/>
  <c r="P54" i="4" s="1"/>
  <c r="S54" i="4" s="1"/>
  <c r="AD54" i="4" s="1" a="1"/>
  <c r="AD54" i="4" s="1"/>
  <c r="O46" i="4"/>
  <c r="O38" i="4"/>
  <c r="O9" i="4"/>
  <c r="P9" i="4" s="1"/>
  <c r="S9" i="4" s="1"/>
  <c r="AD9" i="4" s="1" a="1"/>
  <c r="AD9" i="4" s="1"/>
  <c r="O5" i="4"/>
  <c r="O76" i="4"/>
  <c r="O66" i="4"/>
  <c r="O58" i="4"/>
  <c r="O50" i="4"/>
  <c r="Q50" i="4" s="1"/>
  <c r="O42" i="4"/>
  <c r="Q42" i="4" s="1"/>
  <c r="O25" i="4"/>
  <c r="O22" i="4"/>
  <c r="Q22" i="4" s="1"/>
  <c r="O55" i="4"/>
  <c r="O15" i="4"/>
  <c r="O47" i="4"/>
  <c r="O43" i="4"/>
  <c r="P43" i="4" s="1"/>
  <c r="S43" i="4" s="1"/>
  <c r="O51" i="4"/>
  <c r="O59" i="4"/>
  <c r="O67" i="4"/>
  <c r="Q67" i="4" s="1"/>
  <c r="O10" i="4"/>
  <c r="P10" i="4" s="1"/>
  <c r="S10" i="4" s="1"/>
  <c r="O14" i="4"/>
  <c r="O27" i="4"/>
  <c r="O85" i="4"/>
  <c r="O89" i="4"/>
  <c r="P89" i="4" s="1"/>
  <c r="S89" i="4" s="1"/>
  <c r="AD89" i="4" s="1" a="1"/>
  <c r="AD89" i="4" s="1"/>
  <c r="O101" i="4"/>
  <c r="O40" i="4"/>
  <c r="P40" i="4" s="1"/>
  <c r="S40" i="4" s="1"/>
  <c r="O48" i="4"/>
  <c r="P48" i="4" s="1"/>
  <c r="S48" i="4" s="1"/>
  <c r="AD48" i="4" s="1" a="1"/>
  <c r="AD48" i="4" s="1"/>
  <c r="O56" i="4"/>
  <c r="O64" i="4"/>
  <c r="P64" i="4" s="1"/>
  <c r="S64" i="4" s="1"/>
  <c r="O84" i="4"/>
  <c r="Q84" i="4" s="1"/>
  <c r="O107" i="4"/>
  <c r="Q107" i="4" s="1"/>
  <c r="O116" i="4"/>
  <c r="O136" i="4"/>
  <c r="O152" i="4"/>
  <c r="P152" i="4" s="1"/>
  <c r="S152" i="4" s="1"/>
  <c r="O161" i="4"/>
  <c r="O165" i="4"/>
  <c r="Q165" i="4" s="1"/>
  <c r="O117" i="4"/>
  <c r="P117" i="4" s="1"/>
  <c r="S117" i="4" s="1"/>
  <c r="O121" i="4"/>
  <c r="O125" i="4"/>
  <c r="Q125" i="4" s="1"/>
  <c r="O133" i="4"/>
  <c r="P133" i="4" s="1"/>
  <c r="S133" i="4" s="1"/>
  <c r="O141" i="4"/>
  <c r="O149" i="4"/>
  <c r="O179" i="4"/>
  <c r="O157" i="4"/>
  <c r="O167" i="4"/>
  <c r="O177" i="4"/>
  <c r="Q177" i="4" s="1"/>
  <c r="O194" i="4"/>
  <c r="P194" i="4" s="1"/>
  <c r="S194" i="4" s="1"/>
  <c r="AD194" i="4" s="1" a="1"/>
  <c r="AD194" i="4" s="1"/>
  <c r="O171" i="4"/>
  <c r="O187" i="4"/>
  <c r="O196" i="4"/>
  <c r="Q196" i="4" s="1"/>
  <c r="O97" i="4"/>
  <c r="O88" i="4"/>
  <c r="Q88" i="4" s="1"/>
  <c r="O111" i="4"/>
  <c r="P111" i="4" s="1"/>
  <c r="S111" i="4" s="1"/>
  <c r="AD111" i="4" s="1" a="1"/>
  <c r="AD111" i="4" s="1"/>
  <c r="O140" i="4"/>
  <c r="O168" i="4"/>
  <c r="Q168" i="4" s="1"/>
  <c r="O172" i="4"/>
  <c r="Q172" i="4" s="1"/>
  <c r="O199" i="4"/>
  <c r="P199" i="4" s="1"/>
  <c r="S199" i="4" s="1"/>
  <c r="O204" i="4"/>
  <c r="O7" i="4"/>
  <c r="O23" i="4"/>
  <c r="P23" i="4" s="1"/>
  <c r="S23" i="4" s="1"/>
  <c r="AD23" i="4" s="1" a="1"/>
  <c r="AD23" i="4" s="1"/>
  <c r="O105" i="4"/>
  <c r="Q105" i="4" s="1"/>
  <c r="O19" i="4"/>
  <c r="O113" i="4"/>
  <c r="O93" i="4"/>
  <c r="P93" i="4" s="1"/>
  <c r="S93" i="4" s="1"/>
  <c r="AD93" i="4" s="1" a="1"/>
  <c r="AD93" i="4" s="1"/>
  <c r="O112" i="4"/>
  <c r="P112" i="4" s="1"/>
  <c r="S112" i="4" s="1"/>
  <c r="AD112" i="4" s="1" a="1"/>
  <c r="AD112" i="4" s="1"/>
  <c r="O109" i="4"/>
  <c r="Q109" i="4" s="1"/>
  <c r="O176" i="4"/>
  <c r="O183" i="4"/>
  <c r="Q183" i="4" s="1"/>
  <c r="O191" i="4"/>
  <c r="O39" i="4"/>
  <c r="P39" i="4" s="1"/>
  <c r="S39" i="4" s="1"/>
  <c r="O71" i="4"/>
  <c r="O63" i="4"/>
  <c r="Q63" i="4" s="1"/>
  <c r="O31" i="4"/>
  <c r="P31" i="4" s="1"/>
  <c r="S31" i="4" s="1"/>
  <c r="O6" i="4"/>
  <c r="O34" i="4"/>
  <c r="O81" i="4"/>
  <c r="Q81" i="4" s="1"/>
  <c r="O11" i="4"/>
  <c r="P11" i="4" s="1"/>
  <c r="S11" i="4" s="1"/>
  <c r="O75" i="4"/>
  <c r="Q75" i="4" s="1"/>
  <c r="O123" i="4"/>
  <c r="O128" i="4"/>
  <c r="O129" i="4"/>
  <c r="O145" i="4"/>
  <c r="O153" i="4"/>
  <c r="P153" i="4" s="1"/>
  <c r="S153" i="4" s="1"/>
  <c r="AD153" i="4" s="1" a="1"/>
  <c r="AD153" i="4" s="1"/>
  <c r="O173" i="4"/>
  <c r="O185" i="4"/>
  <c r="P185" i="4" s="1"/>
  <c r="S185" i="4" s="1"/>
  <c r="AD185" i="4" s="1" a="1"/>
  <c r="AD185" i="4" s="1"/>
  <c r="O190" i="4"/>
  <c r="O35" i="4"/>
  <c r="Q35" i="4" s="1"/>
  <c r="O72" i="4"/>
  <c r="Q72" i="4" s="1"/>
  <c r="O144" i="4"/>
  <c r="O148" i="4"/>
  <c r="O192" i="4"/>
  <c r="P192" i="4" s="1"/>
  <c r="S192" i="4" s="1"/>
  <c r="AD192" i="4" s="1" a="1"/>
  <c r="AD192" i="4" s="1"/>
  <c r="O198" i="4"/>
  <c r="O12" i="4"/>
  <c r="O16" i="4"/>
  <c r="Q16" i="4" s="1"/>
  <c r="O20" i="4"/>
  <c r="O24" i="4"/>
  <c r="O28" i="4"/>
  <c r="Q28" i="4" s="1"/>
  <c r="O32" i="4"/>
  <c r="Q32" i="4" s="1"/>
  <c r="O36" i="4"/>
  <c r="O52" i="4"/>
  <c r="O68" i="4"/>
  <c r="P68" i="4" s="1"/>
  <c r="S68" i="4" s="1"/>
  <c r="AD68" i="4" s="1" a="1"/>
  <c r="AD68" i="4" s="1"/>
  <c r="O77" i="4"/>
  <c r="Q77" i="4" s="1"/>
  <c r="O124" i="4"/>
  <c r="O120" i="4"/>
  <c r="Q120" i="4" s="1"/>
  <c r="O132" i="4"/>
  <c r="O195" i="4"/>
  <c r="P195" i="4" s="1"/>
  <c r="S195" i="4" s="1"/>
  <c r="AD195" i="4" s="1" a="1"/>
  <c r="AD195" i="4" s="1"/>
  <c r="O203" i="4"/>
  <c r="Q203" i="4" s="1"/>
  <c r="O30" i="4"/>
  <c r="Q30" i="4" s="1"/>
  <c r="O200" i="4"/>
  <c r="P200" i="4" s="1"/>
  <c r="S200" i="4" s="1"/>
  <c r="O18" i="4"/>
  <c r="O80" i="4"/>
  <c r="P80" i="4" s="1"/>
  <c r="S80" i="4" s="1"/>
  <c r="O60" i="4"/>
  <c r="Q60" i="4" s="1"/>
  <c r="O73" i="4"/>
  <c r="P73" i="4" s="1"/>
  <c r="S73" i="4" s="1"/>
  <c r="AD73" i="4" s="1" a="1"/>
  <c r="AD73" i="4" s="1"/>
  <c r="O160" i="4"/>
  <c r="O79" i="4"/>
  <c r="Q79" i="4" s="1"/>
  <c r="O137" i="4"/>
  <c r="O44" i="4"/>
  <c r="P44" i="4" s="1"/>
  <c r="S44" i="4" s="1"/>
  <c r="O169" i="4"/>
  <c r="O181" i="4"/>
  <c r="O188" i="4"/>
  <c r="AP25" i="4"/>
  <c r="AP52" i="4"/>
  <c r="AP68" i="4"/>
  <c r="AP117" i="4"/>
  <c r="AP91" i="4"/>
  <c r="AP102" i="4"/>
  <c r="AP174" i="4"/>
  <c r="AP126" i="4"/>
  <c r="AP142" i="4"/>
  <c r="AP129" i="4"/>
  <c r="AP145" i="4"/>
  <c r="AP163" i="4"/>
  <c r="AP159" i="4"/>
  <c r="AP183" i="4"/>
  <c r="AP201" i="4"/>
  <c r="AP197" i="4"/>
  <c r="P163" i="4"/>
  <c r="S163" i="4" s="1"/>
  <c r="AD163" i="4" s="1" a="1"/>
  <c r="AD163" i="4" s="1"/>
  <c r="E36" i="6"/>
  <c r="E35" i="6" s="1"/>
  <c r="R4" i="3"/>
  <c r="AY4" i="3"/>
  <c r="K6" i="5" s="1"/>
  <c r="AB4" i="3"/>
  <c r="Q5" i="3"/>
  <c r="AM4" i="3"/>
  <c r="F31" i="6"/>
  <c r="AB158" i="3"/>
  <c r="AB157" i="3"/>
  <c r="AB161" i="3"/>
  <c r="AB102" i="3"/>
  <c r="AM205" i="3"/>
  <c r="AY205" i="3"/>
  <c r="AM193" i="3"/>
  <c r="AY193" i="3"/>
  <c r="AY47" i="3"/>
  <c r="AM47" i="3"/>
  <c r="AM189" i="3"/>
  <c r="AY189" i="3"/>
  <c r="AM125" i="3"/>
  <c r="AY125" i="3"/>
  <c r="AM89" i="3"/>
  <c r="AY89" i="3"/>
  <c r="AM62" i="3"/>
  <c r="AY62" i="3"/>
  <c r="AM46" i="3"/>
  <c r="AY46" i="3"/>
  <c r="AY51" i="3"/>
  <c r="AM51" i="3"/>
  <c r="AM15" i="3"/>
  <c r="AY15" i="3"/>
  <c r="AB190" i="3"/>
  <c r="AB122" i="3"/>
  <c r="AM90" i="3"/>
  <c r="AY90" i="3"/>
  <c r="AB121" i="3"/>
  <c r="AM39" i="3"/>
  <c r="AY39" i="3"/>
  <c r="AM19" i="3"/>
  <c r="AY19" i="3"/>
  <c r="AB9" i="3"/>
  <c r="AM162" i="3"/>
  <c r="AY162" i="3"/>
  <c r="AM165" i="3"/>
  <c r="AY165" i="3"/>
  <c r="AM101" i="3"/>
  <c r="AY101" i="3"/>
  <c r="AM81" i="3"/>
  <c r="AY81" i="3"/>
  <c r="AB23" i="3"/>
  <c r="AY14" i="3"/>
  <c r="AM14" i="3"/>
  <c r="AY30" i="3"/>
  <c r="AM30" i="3"/>
  <c r="AM12" i="3"/>
  <c r="AY12" i="3"/>
  <c r="AM28" i="3"/>
  <c r="AY28" i="3"/>
  <c r="AM53" i="3"/>
  <c r="AY53" i="3"/>
  <c r="AM69" i="3"/>
  <c r="AY69" i="3"/>
  <c r="AY84" i="3"/>
  <c r="AM84" i="3"/>
  <c r="AY100" i="3"/>
  <c r="AM100" i="3"/>
  <c r="AY56" i="3"/>
  <c r="AM56" i="3"/>
  <c r="AY72" i="3"/>
  <c r="AM72" i="3"/>
  <c r="AY112" i="3"/>
  <c r="AM112" i="3"/>
  <c r="AM129" i="3"/>
  <c r="AY129" i="3"/>
  <c r="AY128" i="3"/>
  <c r="AM128" i="3"/>
  <c r="AY188" i="3"/>
  <c r="AM188" i="3"/>
  <c r="AY83" i="3"/>
  <c r="AM83" i="3"/>
  <c r="AY99" i="3"/>
  <c r="AM99" i="3"/>
  <c r="AY115" i="3"/>
  <c r="AM115" i="3"/>
  <c r="AY148" i="3"/>
  <c r="AM148" i="3"/>
  <c r="AY164" i="3"/>
  <c r="AM164" i="3"/>
  <c r="AY180" i="3"/>
  <c r="AM180" i="3"/>
  <c r="AY151" i="3"/>
  <c r="AM151" i="3"/>
  <c r="AY167" i="3"/>
  <c r="AM167" i="3"/>
  <c r="AY183" i="3"/>
  <c r="AM183" i="3"/>
  <c r="AY199" i="3"/>
  <c r="AM199" i="3"/>
  <c r="L9" i="6"/>
  <c r="M8" i="6"/>
  <c r="M9" i="6" s="1"/>
  <c r="E31" i="6"/>
  <c r="I27" i="6"/>
  <c r="I31" i="6" s="1"/>
  <c r="D30" i="6"/>
  <c r="D15" i="6"/>
  <c r="I51" i="5"/>
  <c r="I46" i="5"/>
  <c r="I45" i="5"/>
  <c r="I35" i="5"/>
  <c r="I33" i="5"/>
  <c r="I29" i="5"/>
  <c r="I58" i="5"/>
  <c r="I42" i="5"/>
  <c r="I54" i="5"/>
  <c r="I38" i="5"/>
  <c r="I27" i="5"/>
  <c r="I49" i="5"/>
  <c r="I55" i="5"/>
  <c r="I50" i="5"/>
  <c r="I30" i="5"/>
  <c r="I39" i="5"/>
  <c r="I34" i="5"/>
  <c r="I14" i="5"/>
  <c r="I25" i="5"/>
  <c r="I15" i="5"/>
  <c r="I23" i="5"/>
  <c r="I24" i="5"/>
  <c r="I41" i="5"/>
  <c r="I60" i="5"/>
  <c r="I8" i="5"/>
  <c r="I16" i="5"/>
  <c r="I53" i="5"/>
  <c r="I9" i="5"/>
  <c r="I31" i="5"/>
  <c r="I52" i="5"/>
  <c r="I40" i="5"/>
  <c r="I37" i="5"/>
  <c r="I32" i="5"/>
  <c r="I17" i="5"/>
  <c r="I57" i="5"/>
  <c r="I12" i="5"/>
  <c r="I48" i="5"/>
  <c r="I19" i="5"/>
  <c r="I28" i="5"/>
  <c r="I47" i="5"/>
  <c r="I26" i="5"/>
  <c r="I36" i="5"/>
  <c r="I10" i="5"/>
  <c r="I18" i="5"/>
  <c r="I22" i="5"/>
  <c r="I21" i="5"/>
  <c r="I13" i="5"/>
  <c r="I44" i="5"/>
  <c r="I20" i="5"/>
  <c r="I43" i="5"/>
  <c r="I11" i="5"/>
  <c r="I56" i="5"/>
  <c r="I59" i="5"/>
  <c r="M56" i="2"/>
  <c r="F15" i="6"/>
  <c r="AP181" i="4"/>
  <c r="AP62" i="4"/>
  <c r="AP88" i="4"/>
  <c r="AP176" i="4"/>
  <c r="AP148" i="4"/>
  <c r="AP89" i="4"/>
  <c r="AP156" i="4"/>
  <c r="AP115" i="4"/>
  <c r="Q115" i="4"/>
  <c r="AP173" i="4"/>
  <c r="AP72" i="4"/>
  <c r="AP7" i="4"/>
  <c r="AP66" i="4"/>
  <c r="AP59" i="4"/>
  <c r="AP107" i="4"/>
  <c r="AP63" i="4"/>
  <c r="AP180" i="4"/>
  <c r="AP120" i="4"/>
  <c r="AP87" i="4"/>
  <c r="AP42" i="4"/>
  <c r="AP15" i="4"/>
  <c r="AP171" i="4"/>
  <c r="AP124" i="4"/>
  <c r="AP186" i="4"/>
  <c r="Q186" i="4"/>
  <c r="AP147" i="4"/>
  <c r="AP92" i="4"/>
  <c r="AP80" i="4"/>
  <c r="AP105" i="4"/>
  <c r="AP54" i="4"/>
  <c r="AP53" i="4"/>
  <c r="AP36" i="4"/>
  <c r="AP57" i="4"/>
  <c r="AP32" i="4"/>
  <c r="AP86" i="4"/>
  <c r="AP5" i="4"/>
  <c r="AP40" i="4"/>
  <c r="AP56" i="4"/>
  <c r="AP74" i="4"/>
  <c r="AP78" i="4"/>
  <c r="AP90" i="4"/>
  <c r="AP106" i="4"/>
  <c r="AP114" i="4"/>
  <c r="AP130" i="4"/>
  <c r="AP146" i="4"/>
  <c r="AP133" i="4"/>
  <c r="AP149" i="4"/>
  <c r="AP154" i="4"/>
  <c r="AP162" i="4"/>
  <c r="AP194" i="4"/>
  <c r="AP193" i="4"/>
  <c r="H15" i="6"/>
  <c r="H36" i="6"/>
  <c r="H35" i="6" s="1"/>
  <c r="F36" i="6"/>
  <c r="F35" i="6" s="1"/>
  <c r="K72" i="6"/>
  <c r="J30" i="6"/>
  <c r="J28" i="6"/>
  <c r="AM201" i="3"/>
  <c r="AY201" i="3"/>
  <c r="AB150" i="3"/>
  <c r="AB145" i="3"/>
  <c r="AM94" i="3"/>
  <c r="AY94" i="3"/>
  <c r="AB198" i="3"/>
  <c r="AB93" i="3"/>
  <c r="AY40" i="3"/>
  <c r="AM40" i="3"/>
  <c r="AY139" i="3"/>
  <c r="AM139" i="3"/>
  <c r="AM109" i="3"/>
  <c r="AY109" i="3"/>
  <c r="AM74" i="3"/>
  <c r="AY74" i="3"/>
  <c r="AM58" i="3"/>
  <c r="AY58" i="3"/>
  <c r="AB35" i="3"/>
  <c r="AY36" i="3"/>
  <c r="AM36" i="3"/>
  <c r="AY29" i="3"/>
  <c r="AM29" i="3"/>
  <c r="AM185" i="3"/>
  <c r="AY185" i="3"/>
  <c r="AM114" i="3"/>
  <c r="AY114" i="3"/>
  <c r="AM82" i="3"/>
  <c r="AY82" i="3"/>
  <c r="AM105" i="3"/>
  <c r="AY105" i="3"/>
  <c r="AB42" i="3"/>
  <c r="AY25" i="3"/>
  <c r="AM25" i="3"/>
  <c r="AY21" i="3"/>
  <c r="AM21" i="3"/>
  <c r="AM154" i="3"/>
  <c r="AY154" i="3"/>
  <c r="AM149" i="3"/>
  <c r="AY149" i="3"/>
  <c r="AM186" i="3"/>
  <c r="AY186" i="3"/>
  <c r="AY59" i="3"/>
  <c r="AM59" i="3"/>
  <c r="AB7" i="3"/>
  <c r="AY18" i="3"/>
  <c r="AM18" i="3"/>
  <c r="R202" i="3"/>
  <c r="AC202" i="3" s="1"/>
  <c r="R198" i="3"/>
  <c r="AC198" i="3" s="1"/>
  <c r="R194" i="3"/>
  <c r="R190" i="3"/>
  <c r="AC190" i="3" s="1"/>
  <c r="R186" i="3"/>
  <c r="R184" i="3"/>
  <c r="R180" i="3"/>
  <c r="R176" i="3"/>
  <c r="R172" i="3"/>
  <c r="R168" i="3"/>
  <c r="R164" i="3"/>
  <c r="R160" i="3"/>
  <c r="R156" i="3"/>
  <c r="AC156" i="3" s="1"/>
  <c r="R152" i="3"/>
  <c r="R148" i="3"/>
  <c r="R144" i="3"/>
  <c r="AC144" i="3" s="1"/>
  <c r="R203" i="3"/>
  <c r="AC203" i="3" s="1"/>
  <c r="R187" i="3"/>
  <c r="AC187" i="3" s="1"/>
  <c r="R183" i="3"/>
  <c r="AC183" i="3" s="1"/>
  <c r="R179" i="3"/>
  <c r="AC179" i="3" s="1"/>
  <c r="R175" i="3"/>
  <c r="AC175" i="3" s="1"/>
  <c r="R171" i="3"/>
  <c r="AC171" i="3" s="1"/>
  <c r="R167" i="3"/>
  <c r="R163" i="3"/>
  <c r="R159" i="3"/>
  <c r="R155" i="3"/>
  <c r="AC155" i="3" s="1"/>
  <c r="R151" i="3"/>
  <c r="AC151" i="3" s="1"/>
  <c r="R147" i="3"/>
  <c r="R140" i="3"/>
  <c r="R136" i="3"/>
  <c r="AC136" i="3" s="1"/>
  <c r="R132" i="3"/>
  <c r="R128" i="3"/>
  <c r="AC128" i="3" s="1"/>
  <c r="R191" i="3"/>
  <c r="R195" i="3"/>
  <c r="AC195" i="3" s="1"/>
  <c r="R124" i="3"/>
  <c r="AC124" i="3" s="1"/>
  <c r="R120" i="3"/>
  <c r="R116" i="3"/>
  <c r="R112" i="3"/>
  <c r="R108" i="3"/>
  <c r="R104" i="3"/>
  <c r="R100" i="3"/>
  <c r="R96" i="3"/>
  <c r="R92" i="3"/>
  <c r="R88" i="3"/>
  <c r="R84" i="3"/>
  <c r="R80" i="3"/>
  <c r="R76" i="3"/>
  <c r="R131" i="3"/>
  <c r="AC131" i="3" s="1"/>
  <c r="R123" i="3"/>
  <c r="AC123" i="3" s="1"/>
  <c r="R119" i="3"/>
  <c r="R115" i="3"/>
  <c r="R111" i="3"/>
  <c r="R127" i="3"/>
  <c r="AC127" i="3" s="1"/>
  <c r="R143" i="3"/>
  <c r="R139" i="3"/>
  <c r="R199" i="3"/>
  <c r="R135" i="3"/>
  <c r="AC135" i="3" s="1"/>
  <c r="R99" i="3"/>
  <c r="AC99" i="3" s="1"/>
  <c r="R71" i="3"/>
  <c r="AC71" i="3" s="1"/>
  <c r="R67" i="3"/>
  <c r="R63" i="3"/>
  <c r="AC63" i="3" s="1"/>
  <c r="R59" i="3"/>
  <c r="AC59" i="3" s="1"/>
  <c r="R55" i="3"/>
  <c r="AC55" i="3" s="1"/>
  <c r="R51" i="3"/>
  <c r="AC51" i="3" s="1"/>
  <c r="R47" i="3"/>
  <c r="AC47" i="3" s="1"/>
  <c r="R107" i="3"/>
  <c r="AC107" i="3" s="1"/>
  <c r="R103" i="3"/>
  <c r="R72" i="3"/>
  <c r="AC72" i="3" s="1"/>
  <c r="R68" i="3"/>
  <c r="AC68" i="3" s="1"/>
  <c r="R64" i="3"/>
  <c r="R60" i="3"/>
  <c r="R56" i="3"/>
  <c r="R52" i="3"/>
  <c r="AC52" i="3" s="1"/>
  <c r="R48" i="3"/>
  <c r="AC48" i="3" s="1"/>
  <c r="R44" i="3"/>
  <c r="R41" i="3"/>
  <c r="R37" i="3"/>
  <c r="AC37" i="3" s="1"/>
  <c r="R95" i="3"/>
  <c r="AC95" i="3" s="1"/>
  <c r="R91" i="3"/>
  <c r="AC91" i="3" s="1"/>
  <c r="R87" i="3"/>
  <c r="AC87" i="3" s="1"/>
  <c r="R83" i="3"/>
  <c r="AC83" i="3" s="1"/>
  <c r="R79" i="3"/>
  <c r="AC79" i="3" s="1"/>
  <c r="R75" i="3"/>
  <c r="AC75" i="3" s="1"/>
  <c r="R40" i="3"/>
  <c r="R36" i="3"/>
  <c r="R31" i="3"/>
  <c r="AC31" i="3" s="1"/>
  <c r="R27" i="3"/>
  <c r="R23" i="3"/>
  <c r="AC23" i="3" s="1"/>
  <c r="R19" i="3"/>
  <c r="R15" i="3"/>
  <c r="R11" i="3"/>
  <c r="AC11" i="3" s="1"/>
  <c r="R7" i="3"/>
  <c r="AC7" i="3" s="1"/>
  <c r="AN3" i="3"/>
  <c r="AZ3" i="3"/>
  <c r="AC3" i="3"/>
  <c r="R20" i="3"/>
  <c r="R8" i="3"/>
  <c r="R12" i="3"/>
  <c r="R16" i="3"/>
  <c r="R24" i="3"/>
  <c r="R13" i="3"/>
  <c r="R29" i="3"/>
  <c r="R39" i="3"/>
  <c r="AC39" i="3" s="1"/>
  <c r="R6" i="3"/>
  <c r="R22" i="3"/>
  <c r="R78" i="3"/>
  <c r="R86" i="3"/>
  <c r="AC86" i="3" s="1"/>
  <c r="R94" i="3"/>
  <c r="R42" i="3"/>
  <c r="AC42" i="3" s="1"/>
  <c r="R77" i="3"/>
  <c r="AC77" i="3" s="1"/>
  <c r="R93" i="3"/>
  <c r="AC93" i="3" s="1"/>
  <c r="R106" i="3"/>
  <c r="AC106" i="3" s="1"/>
  <c r="R122" i="3"/>
  <c r="AC122" i="3" s="1"/>
  <c r="R166" i="3"/>
  <c r="R193" i="3"/>
  <c r="R113" i="3"/>
  <c r="AC113" i="3" s="1"/>
  <c r="R174" i="3"/>
  <c r="AC174" i="3" s="1"/>
  <c r="R146" i="3"/>
  <c r="AC146" i="3" s="1"/>
  <c r="R205" i="3"/>
  <c r="AC205" i="3" s="1"/>
  <c r="R145" i="3"/>
  <c r="AC145" i="3" s="1"/>
  <c r="R161" i="3"/>
  <c r="AC161" i="3" s="1"/>
  <c r="R177" i="3"/>
  <c r="R188" i="3"/>
  <c r="R204" i="3"/>
  <c r="AC204" i="3" s="1"/>
  <c r="R28" i="3"/>
  <c r="R9" i="3"/>
  <c r="AC9" i="3" s="1"/>
  <c r="R25" i="3"/>
  <c r="R18" i="3"/>
  <c r="R35" i="3"/>
  <c r="AC35" i="3" s="1"/>
  <c r="R38" i="3"/>
  <c r="R45" i="3"/>
  <c r="AC45" i="3" s="1"/>
  <c r="R53" i="3"/>
  <c r="R61" i="3"/>
  <c r="R69" i="3"/>
  <c r="R43" i="3"/>
  <c r="R81" i="3"/>
  <c r="R97" i="3"/>
  <c r="AC97" i="3" s="1"/>
  <c r="R110" i="3"/>
  <c r="R126" i="3"/>
  <c r="AC126" i="3" s="1"/>
  <c r="R182" i="3"/>
  <c r="AC182" i="3" s="1"/>
  <c r="R101" i="3"/>
  <c r="R117" i="3"/>
  <c r="AC117" i="3" s="1"/>
  <c r="R162" i="3"/>
  <c r="R133" i="3"/>
  <c r="AC133" i="3" s="1"/>
  <c r="R142" i="3"/>
  <c r="R149" i="3"/>
  <c r="R165" i="3"/>
  <c r="R181" i="3"/>
  <c r="R192" i="3"/>
  <c r="R32" i="3"/>
  <c r="R21" i="3"/>
  <c r="R14" i="3"/>
  <c r="R30" i="3"/>
  <c r="R82" i="3"/>
  <c r="R90" i="3"/>
  <c r="R98" i="3"/>
  <c r="AC98" i="3" s="1"/>
  <c r="R85" i="3"/>
  <c r="R114" i="3"/>
  <c r="R141" i="3"/>
  <c r="R154" i="3"/>
  <c r="R105" i="3"/>
  <c r="R121" i="3"/>
  <c r="AC121" i="3" s="1"/>
  <c r="R134" i="3"/>
  <c r="R178" i="3"/>
  <c r="AC178" i="3" s="1"/>
  <c r="R17" i="3"/>
  <c r="R10" i="3"/>
  <c r="R26" i="3"/>
  <c r="R33" i="3"/>
  <c r="R34" i="3"/>
  <c r="AC34" i="3" s="1"/>
  <c r="R49" i="3"/>
  <c r="R57" i="3"/>
  <c r="R65" i="3"/>
  <c r="R73" i="3"/>
  <c r="R46" i="3"/>
  <c r="AC46" i="3" s="1"/>
  <c r="R50" i="3"/>
  <c r="AC50" i="3" s="1"/>
  <c r="R54" i="3"/>
  <c r="R58" i="3"/>
  <c r="AC58" i="3" s="1"/>
  <c r="R62" i="3"/>
  <c r="R66" i="3"/>
  <c r="AC66" i="3" s="1"/>
  <c r="R70" i="3"/>
  <c r="R74" i="3"/>
  <c r="R89" i="3"/>
  <c r="AC89" i="3" s="1"/>
  <c r="R102" i="3"/>
  <c r="AC102" i="3" s="1"/>
  <c r="R118" i="3"/>
  <c r="R150" i="3"/>
  <c r="AC150" i="3" s="1"/>
  <c r="R130" i="3"/>
  <c r="R170" i="3"/>
  <c r="AC170" i="3" s="1"/>
  <c r="R109" i="3"/>
  <c r="AC109" i="3" s="1"/>
  <c r="R125" i="3"/>
  <c r="AC125" i="3" s="1"/>
  <c r="R158" i="3"/>
  <c r="AC158" i="3" s="1"/>
  <c r="R138" i="3"/>
  <c r="R189" i="3"/>
  <c r="R129" i="3"/>
  <c r="R137" i="3"/>
  <c r="R157" i="3"/>
  <c r="AC157" i="3" s="1"/>
  <c r="R173" i="3"/>
  <c r="R201" i="3"/>
  <c r="AC201" i="3" s="1"/>
  <c r="R200" i="3"/>
  <c r="R197" i="3"/>
  <c r="AC197" i="3" s="1"/>
  <c r="R196" i="3"/>
  <c r="R153" i="3"/>
  <c r="AC153" i="3" s="1"/>
  <c r="R185" i="3"/>
  <c r="R169" i="3"/>
  <c r="AC169" i="3" s="1"/>
  <c r="AM16" i="3"/>
  <c r="AY16" i="3"/>
  <c r="AM32" i="3"/>
  <c r="AY32" i="3"/>
  <c r="AY41" i="3"/>
  <c r="AM41" i="3"/>
  <c r="AM57" i="3"/>
  <c r="AY57" i="3"/>
  <c r="AM73" i="3"/>
  <c r="AY73" i="3"/>
  <c r="AY88" i="3"/>
  <c r="AM88" i="3"/>
  <c r="AY44" i="3"/>
  <c r="AM44" i="3"/>
  <c r="AY60" i="3"/>
  <c r="AM60" i="3"/>
  <c r="AY104" i="3"/>
  <c r="AM104" i="3"/>
  <c r="AY116" i="3"/>
  <c r="AM116" i="3"/>
  <c r="AM133" i="3"/>
  <c r="AY133" i="3"/>
  <c r="AY132" i="3"/>
  <c r="AM132" i="3"/>
  <c r="AB204" i="3"/>
  <c r="AB87" i="3"/>
  <c r="AY103" i="3"/>
  <c r="AM103" i="3"/>
  <c r="AY119" i="3"/>
  <c r="AM119" i="3"/>
  <c r="AY152" i="3"/>
  <c r="AM152" i="3"/>
  <c r="AY168" i="3"/>
  <c r="AM168" i="3"/>
  <c r="AY184" i="3"/>
  <c r="AM184" i="3"/>
  <c r="AB155" i="3"/>
  <c r="AB171" i="3"/>
  <c r="AY187" i="3"/>
  <c r="AM187" i="3"/>
  <c r="AB203" i="3"/>
  <c r="J21" i="6"/>
  <c r="A14" i="4"/>
  <c r="A20" i="2"/>
  <c r="A15" i="3"/>
  <c r="I15" i="6"/>
  <c r="E23" i="6"/>
  <c r="J36" i="6"/>
  <c r="J35" i="6" s="1"/>
  <c r="J26" i="6"/>
  <c r="J18" i="6"/>
  <c r="J10" i="6"/>
  <c r="AX109" i="3"/>
  <c r="AL109" i="3"/>
  <c r="AD109" i="3" s="1"/>
  <c r="AL170" i="3"/>
  <c r="AX170" i="3"/>
  <c r="AP157" i="4"/>
  <c r="AP199" i="4"/>
  <c r="AP46" i="4"/>
  <c r="AP172" i="4"/>
  <c r="AP143" i="4"/>
  <c r="AP79" i="4"/>
  <c r="AP136" i="4"/>
  <c r="AP192" i="4"/>
  <c r="AP164" i="4"/>
  <c r="AP96" i="4"/>
  <c r="AP18" i="4"/>
  <c r="AP50" i="4"/>
  <c r="AP51" i="4"/>
  <c r="AP47" i="4"/>
  <c r="AP198" i="4"/>
  <c r="AP167" i="4"/>
  <c r="AP119" i="4"/>
  <c r="AP84" i="4"/>
  <c r="AP30" i="4"/>
  <c r="AP81" i="4"/>
  <c r="AP144" i="4"/>
  <c r="AP111" i="4"/>
  <c r="AP184" i="4"/>
  <c r="AP140" i="4"/>
  <c r="AP97" i="4"/>
  <c r="AP34" i="4"/>
  <c r="AP23" i="4"/>
  <c r="AP38" i="4"/>
  <c r="P38" i="4"/>
  <c r="S38" i="4" s="1"/>
  <c r="AP45" i="4"/>
  <c r="AP21" i="4"/>
  <c r="AP65" i="4"/>
  <c r="AP13" i="4"/>
  <c r="AP33" i="4"/>
  <c r="AP103" i="4"/>
  <c r="AP9" i="4"/>
  <c r="AP44" i="4"/>
  <c r="AP60" i="4"/>
  <c r="AP99" i="4"/>
  <c r="AP95" i="4"/>
  <c r="AP94" i="4"/>
  <c r="AP110" i="4"/>
  <c r="AP121" i="4"/>
  <c r="AP134" i="4"/>
  <c r="AP150" i="4"/>
  <c r="AP137" i="4"/>
  <c r="AP153" i="4"/>
  <c r="AP185" i="4"/>
  <c r="AP166" i="4"/>
  <c r="AP188" i="4"/>
  <c r="AP182" i="4"/>
  <c r="AL5" i="3"/>
  <c r="AX5" i="3"/>
  <c r="J7" i="5" s="1"/>
  <c r="AA5" i="3"/>
  <c r="AX27" i="3"/>
  <c r="AL27" i="3"/>
  <c r="K65" i="6"/>
  <c r="H5" i="5"/>
  <c r="AM174" i="3"/>
  <c r="AY174" i="3"/>
  <c r="AM194" i="3"/>
  <c r="AY194" i="3"/>
  <c r="AM166" i="3"/>
  <c r="AY166" i="3"/>
  <c r="AM118" i="3"/>
  <c r="AY118" i="3"/>
  <c r="AM86" i="3"/>
  <c r="AY86" i="3"/>
  <c r="AY135" i="3"/>
  <c r="AM135" i="3"/>
  <c r="AM77" i="3"/>
  <c r="AY77" i="3"/>
  <c r="AM27" i="3"/>
  <c r="AY27" i="3"/>
  <c r="AM138" i="3"/>
  <c r="AY138" i="3"/>
  <c r="AM130" i="3"/>
  <c r="AY130" i="3"/>
  <c r="AM70" i="3"/>
  <c r="AY70" i="3"/>
  <c r="AM54" i="3"/>
  <c r="AY54" i="3"/>
  <c r="AY43" i="3"/>
  <c r="AM43" i="3"/>
  <c r="AB34" i="3"/>
  <c r="AM142" i="3"/>
  <c r="AY142" i="3"/>
  <c r="AB169" i="3"/>
  <c r="AM106" i="3"/>
  <c r="AY106" i="3"/>
  <c r="AY127" i="3"/>
  <c r="AM127" i="3"/>
  <c r="AM141" i="3"/>
  <c r="AY141" i="3"/>
  <c r="AY71" i="3"/>
  <c r="AM71" i="3"/>
  <c r="AY17" i="3"/>
  <c r="AM17" i="3"/>
  <c r="AM178" i="3"/>
  <c r="AY178" i="3"/>
  <c r="AB146" i="3"/>
  <c r="AY131" i="3"/>
  <c r="AM131" i="3"/>
  <c r="AB126" i="3"/>
  <c r="AY33" i="3"/>
  <c r="AM33" i="3"/>
  <c r="AY6" i="3"/>
  <c r="AM6" i="3"/>
  <c r="AY22" i="3"/>
  <c r="AM22" i="3"/>
  <c r="AM20" i="3"/>
  <c r="AY20" i="3"/>
  <c r="AB37" i="3"/>
  <c r="AM45" i="3"/>
  <c r="AY45" i="3"/>
  <c r="AM61" i="3"/>
  <c r="AY61" i="3"/>
  <c r="AY76" i="3"/>
  <c r="AM76" i="3"/>
  <c r="AY92" i="3"/>
  <c r="AM92" i="3"/>
  <c r="AY48" i="3"/>
  <c r="AM48" i="3"/>
  <c r="AY64" i="3"/>
  <c r="AM64" i="3"/>
  <c r="AY108" i="3"/>
  <c r="AM108" i="3"/>
  <c r="AY120" i="3"/>
  <c r="AM120" i="3"/>
  <c r="AM137" i="3"/>
  <c r="AY137" i="3"/>
  <c r="AY136" i="3"/>
  <c r="AM136" i="3"/>
  <c r="AB75" i="3"/>
  <c r="AB91" i="3"/>
  <c r="AB107" i="3"/>
  <c r="AB123" i="3"/>
  <c r="AB156" i="3"/>
  <c r="AY172" i="3"/>
  <c r="AM172" i="3"/>
  <c r="AY200" i="3"/>
  <c r="AM200" i="3"/>
  <c r="AY159" i="3"/>
  <c r="AM159" i="3"/>
  <c r="AY175" i="3"/>
  <c r="AM175" i="3"/>
  <c r="AY191" i="3"/>
  <c r="AM191" i="3"/>
  <c r="H23" i="6"/>
  <c r="I23" i="6"/>
  <c r="G15" i="6"/>
  <c r="H27" i="6"/>
  <c r="H31" i="6" s="1"/>
  <c r="AP127" i="4"/>
  <c r="AP112" i="4"/>
  <c r="AP195" i="4"/>
  <c r="AP200" i="4"/>
  <c r="AP168" i="4"/>
  <c r="AP77" i="4"/>
  <c r="AP26" i="4"/>
  <c r="AP132" i="4"/>
  <c r="AP100" i="4"/>
  <c r="AP161" i="4"/>
  <c r="AP101" i="4"/>
  <c r="AP76" i="4"/>
  <c r="AP10" i="4"/>
  <c r="AP43" i="4"/>
  <c r="AP55" i="4"/>
  <c r="AP190" i="4"/>
  <c r="AP151" i="4"/>
  <c r="AP169" i="4"/>
  <c r="AP35" i="4"/>
  <c r="AP71" i="4"/>
  <c r="AP204" i="4"/>
  <c r="AP135" i="4"/>
  <c r="AP104" i="4"/>
  <c r="AP177" i="4"/>
  <c r="AP131" i="4"/>
  <c r="AP83" i="4"/>
  <c r="AP19" i="4"/>
  <c r="AP22" i="4"/>
  <c r="AP14" i="4"/>
  <c r="AP37" i="4"/>
  <c r="AP41" i="4"/>
  <c r="AP8" i="4"/>
  <c r="AP16" i="4"/>
  <c r="AP28" i="4"/>
  <c r="AP118" i="4"/>
  <c r="AP24" i="4"/>
  <c r="AP48" i="4"/>
  <c r="AP64" i="4"/>
  <c r="AP113" i="4"/>
  <c r="AP82" i="4"/>
  <c r="AP98" i="4"/>
  <c r="AP125" i="4"/>
  <c r="AP122" i="4"/>
  <c r="AP138" i="4"/>
  <c r="P138" i="4"/>
  <c r="S138" i="4" s="1"/>
  <c r="AD138" i="4" s="1" a="1"/>
  <c r="AD138" i="4" s="1"/>
  <c r="AP158" i="4"/>
  <c r="AP141" i="4"/>
  <c r="AP155" i="4"/>
  <c r="AP196" i="4"/>
  <c r="AP178" i="4"/>
  <c r="Q178" i="4"/>
  <c r="AP170" i="4"/>
  <c r="AP189" i="4"/>
  <c r="K38" i="6"/>
  <c r="K46" i="6"/>
  <c r="K59" i="6"/>
  <c r="K66" i="6"/>
  <c r="K45" i="6"/>
  <c r="K52" i="6"/>
  <c r="K67" i="6"/>
  <c r="K39" i="6"/>
  <c r="K53" i="6"/>
  <c r="K41" i="6"/>
  <c r="K42" i="6"/>
  <c r="K60" i="6"/>
  <c r="K40" i="6"/>
  <c r="K43" i="6"/>
  <c r="K68" i="6"/>
  <c r="K47" i="6"/>
  <c r="K54" i="6"/>
  <c r="K61" i="6"/>
  <c r="K69" i="6"/>
  <c r="K48" i="6"/>
  <c r="K55" i="6"/>
  <c r="K62" i="6"/>
  <c r="K44" i="6"/>
  <c r="K63" i="6"/>
  <c r="K49" i="6"/>
  <c r="K56" i="6"/>
  <c r="K70" i="6"/>
  <c r="K64" i="6"/>
  <c r="K50" i="6"/>
  <c r="K71" i="6"/>
  <c r="K57" i="6"/>
  <c r="F131" i="3" l="1"/>
  <c r="Q135" i="2" s="1"/>
  <c r="F107" i="3"/>
  <c r="F178" i="3"/>
  <c r="Q182" i="2" s="1"/>
  <c r="Q194" i="4"/>
  <c r="F187" i="3"/>
  <c r="G187" i="3" s="1"/>
  <c r="P168" i="4"/>
  <c r="S168" i="4" s="1"/>
  <c r="AD168" i="4" s="1" a="1"/>
  <c r="AD168" i="4" s="1"/>
  <c r="P79" i="4"/>
  <c r="S79" i="4" s="1"/>
  <c r="AD79" i="4" s="1" a="1"/>
  <c r="AD79" i="4" s="1"/>
  <c r="P183" i="4"/>
  <c r="S183" i="4" s="1"/>
  <c r="AD183" i="4" s="1" a="1"/>
  <c r="AD183" i="4" s="1"/>
  <c r="P22" i="4"/>
  <c r="S22" i="4" s="1"/>
  <c r="Y22" i="4" s="1" a="1"/>
  <c r="Y22" i="4" s="1"/>
  <c r="P60" i="4"/>
  <c r="S60" i="4" s="1"/>
  <c r="W60" i="4" s="1" a="1"/>
  <c r="W60" i="4" s="1"/>
  <c r="Q112" i="4"/>
  <c r="Q41" i="4"/>
  <c r="Q111" i="4"/>
  <c r="Q44" i="4"/>
  <c r="Q184" i="4"/>
  <c r="Q54" i="4"/>
  <c r="P120" i="4"/>
  <c r="S120" i="4" s="1"/>
  <c r="AD120" i="4" s="1" a="1"/>
  <c r="AD120" i="4" s="1"/>
  <c r="F151" i="3"/>
  <c r="F77" i="3"/>
  <c r="Q81" i="2" s="1"/>
  <c r="F46" i="3"/>
  <c r="G46" i="3" s="1"/>
  <c r="F155" i="3"/>
  <c r="F75" i="3"/>
  <c r="F59" i="3"/>
  <c r="Q63" i="2" s="1"/>
  <c r="F91" i="3"/>
  <c r="F146" i="3"/>
  <c r="G146" i="3" s="1"/>
  <c r="F31" i="3"/>
  <c r="AK69" i="7"/>
  <c r="Z550" i="2"/>
  <c r="AB550" i="2" s="1"/>
  <c r="F71" i="3"/>
  <c r="F175" i="3"/>
  <c r="F99" i="3"/>
  <c r="Q103" i="2" s="1"/>
  <c r="AD27" i="3"/>
  <c r="M31" i="2" s="1"/>
  <c r="M113" i="2"/>
  <c r="M92" i="2"/>
  <c r="AD170" i="3"/>
  <c r="M174" i="2" s="1"/>
  <c r="AD152" i="3"/>
  <c r="M156" i="2" s="1"/>
  <c r="Q10" i="4"/>
  <c r="Q170" i="4"/>
  <c r="Q43" i="4"/>
  <c r="Q103" i="4"/>
  <c r="P165" i="4"/>
  <c r="S165" i="4" s="1"/>
  <c r="AD165" i="4" s="1" a="1"/>
  <c r="AD165" i="4" s="1"/>
  <c r="P63" i="4"/>
  <c r="S63" i="4" s="1"/>
  <c r="AD63" i="4" s="1" a="1"/>
  <c r="AD63" i="4" s="1"/>
  <c r="Q89" i="4"/>
  <c r="Q108" i="4"/>
  <c r="P53" i="4"/>
  <c r="S53" i="4" s="1"/>
  <c r="AD53" i="4" s="1" a="1"/>
  <c r="AD53" i="4" s="1"/>
  <c r="Q195" i="4"/>
  <c r="P174" i="4"/>
  <c r="S174" i="4" s="1"/>
  <c r="AD174" i="4" s="1" a="1"/>
  <c r="AD174" i="4" s="1"/>
  <c r="P42" i="4"/>
  <c r="S42" i="4" s="1"/>
  <c r="Y42" i="4" s="1" a="1"/>
  <c r="Y42" i="4" s="1"/>
  <c r="P126" i="4"/>
  <c r="S126" i="4" s="1"/>
  <c r="AD126" i="4" s="1" a="1"/>
  <c r="AD126" i="4" s="1"/>
  <c r="AD3" i="4"/>
  <c r="AP3" i="4" s="1"/>
  <c r="O3" i="4"/>
  <c r="N4" i="4"/>
  <c r="AD4" i="4" s="1"/>
  <c r="AP4" i="4" s="1"/>
  <c r="J42" i="5"/>
  <c r="G31" i="6"/>
  <c r="J15" i="6"/>
  <c r="J23" i="6"/>
  <c r="J31" i="6"/>
  <c r="F156" i="3"/>
  <c r="F126" i="3"/>
  <c r="Q130" i="2" s="1"/>
  <c r="F55" i="3"/>
  <c r="G55" i="3" s="1"/>
  <c r="F125" i="3"/>
  <c r="Q129" i="2" s="1"/>
  <c r="F35" i="3"/>
  <c r="F123" i="3"/>
  <c r="Q127" i="2" s="1"/>
  <c r="F37" i="3"/>
  <c r="F169" i="3"/>
  <c r="Q173" i="2" s="1"/>
  <c r="F34" i="3"/>
  <c r="F52" i="3"/>
  <c r="G52" i="3" s="1"/>
  <c r="F86" i="3"/>
  <c r="Q90" i="2" s="1"/>
  <c r="F11" i="3"/>
  <c r="Q15" i="2" s="1"/>
  <c r="F203" i="3"/>
  <c r="F150" i="3"/>
  <c r="G150" i="3" s="1"/>
  <c r="F42" i="3"/>
  <c r="G42" i="3" s="1"/>
  <c r="R39" i="4"/>
  <c r="V39" i="4" s="1" a="1"/>
  <c r="V39" i="4" s="1"/>
  <c r="W39" i="4" a="1"/>
  <c r="W39" i="4" s="1"/>
  <c r="X39" i="4" a="1"/>
  <c r="X39" i="4" s="1"/>
  <c r="Y39" i="4" a="1"/>
  <c r="Y39" i="4" s="1"/>
  <c r="Z39" i="4" a="1"/>
  <c r="Z39" i="4" s="1"/>
  <c r="AA39" i="4" a="1"/>
  <c r="AA39" i="4" s="1"/>
  <c r="AB39" i="4" a="1"/>
  <c r="AB39" i="4" s="1"/>
  <c r="AC39" i="4" a="1"/>
  <c r="AC39" i="4" s="1"/>
  <c r="AD39" i="4" a="1"/>
  <c r="AD39" i="4" s="1"/>
  <c r="R184" i="4"/>
  <c r="V184" i="4" s="1" a="1"/>
  <c r="V184" i="4" s="1"/>
  <c r="W184" i="4" a="1"/>
  <c r="W184" i="4" s="1"/>
  <c r="X184" i="4" a="1"/>
  <c r="X184" i="4" s="1"/>
  <c r="Y184" i="4" a="1"/>
  <c r="Y184" i="4" s="1"/>
  <c r="Z184" i="4" a="1"/>
  <c r="Z184" i="4" s="1"/>
  <c r="AA184" i="4" a="1"/>
  <c r="AA184" i="4" s="1"/>
  <c r="AB184" i="4" a="1"/>
  <c r="AB184" i="4" s="1"/>
  <c r="AC184" i="4" a="1"/>
  <c r="AC184" i="4" s="1"/>
  <c r="AD184" i="4" a="1"/>
  <c r="AD184" i="4" s="1"/>
  <c r="R43" i="4"/>
  <c r="V43" i="4" s="1" a="1"/>
  <c r="V43" i="4" s="1"/>
  <c r="X43" i="4" a="1"/>
  <c r="X43" i="4" s="1"/>
  <c r="W43" i="4" a="1"/>
  <c r="W43" i="4" s="1"/>
  <c r="Y43" i="4" a="1"/>
  <c r="Y43" i="4" s="1"/>
  <c r="Z43" i="4" a="1"/>
  <c r="Z43" i="4" s="1"/>
  <c r="AA43" i="4" a="1"/>
  <c r="AA43" i="4" s="1"/>
  <c r="AB43" i="4" a="1"/>
  <c r="AB43" i="4" s="1"/>
  <c r="AC43" i="4" a="1"/>
  <c r="AC43" i="4" s="1"/>
  <c r="AD43" i="4" a="1"/>
  <c r="AD43" i="4" s="1"/>
  <c r="K29" i="6"/>
  <c r="R170" i="4"/>
  <c r="V170" i="4" s="1" a="1"/>
  <c r="V170" i="4" s="1"/>
  <c r="W170" i="4" a="1"/>
  <c r="W170" i="4" s="1"/>
  <c r="X170" i="4" a="1"/>
  <c r="X170" i="4" s="1"/>
  <c r="Y170" i="4" a="1"/>
  <c r="Y170" i="4" s="1"/>
  <c r="Z170" i="4" a="1"/>
  <c r="Z170" i="4" s="1"/>
  <c r="AA170" i="4" a="1"/>
  <c r="AA170" i="4" s="1"/>
  <c r="AB170" i="4" a="1"/>
  <c r="AB170" i="4" s="1"/>
  <c r="AC170" i="4" a="1"/>
  <c r="AC170" i="4" s="1"/>
  <c r="R178" i="4"/>
  <c r="V178" i="4" s="1" a="1"/>
  <c r="V178" i="4" s="1"/>
  <c r="X178" i="4" a="1"/>
  <c r="X178" i="4" s="1"/>
  <c r="W178" i="4" a="1"/>
  <c r="W178" i="4" s="1"/>
  <c r="Y178" i="4" a="1"/>
  <c r="Y178" i="4" s="1"/>
  <c r="Z178" i="4" a="1"/>
  <c r="Z178" i="4" s="1"/>
  <c r="AA178" i="4" a="1"/>
  <c r="AA178" i="4" s="1"/>
  <c r="AB178" i="4" a="1"/>
  <c r="AB178" i="4" s="1"/>
  <c r="AC178" i="4" a="1"/>
  <c r="AC178" i="4" s="1"/>
  <c r="R122" i="4"/>
  <c r="V122" i="4" s="1" a="1"/>
  <c r="V122" i="4" s="1"/>
  <c r="W122" i="4" a="1"/>
  <c r="W122" i="4" s="1"/>
  <c r="X122" i="4" a="1"/>
  <c r="X122" i="4" s="1"/>
  <c r="Y122" i="4" a="1"/>
  <c r="Y122" i="4" s="1"/>
  <c r="Z122" i="4" a="1"/>
  <c r="Z122" i="4" s="1"/>
  <c r="AA122" i="4" a="1"/>
  <c r="AA122" i="4" s="1"/>
  <c r="AB122" i="4" a="1"/>
  <c r="AB122" i="4" s="1"/>
  <c r="AC122" i="4" a="1"/>
  <c r="AC122" i="4" s="1"/>
  <c r="R168" i="4"/>
  <c r="V168" i="4" s="1" a="1"/>
  <c r="V168" i="4" s="1"/>
  <c r="X168" i="4" a="1"/>
  <c r="X168" i="4" s="1"/>
  <c r="R200" i="4"/>
  <c r="V200" i="4" s="1" a="1"/>
  <c r="V200" i="4" s="1"/>
  <c r="X200" i="4" a="1"/>
  <c r="X200" i="4" s="1"/>
  <c r="Y200" i="4" a="1"/>
  <c r="Y200" i="4" s="1"/>
  <c r="W200" i="4" a="1"/>
  <c r="W200" i="4" s="1"/>
  <c r="Z200" i="4" a="1"/>
  <c r="Z200" i="4" s="1"/>
  <c r="AA200" i="4" a="1"/>
  <c r="AA200" i="4" s="1"/>
  <c r="AB200" i="4" a="1"/>
  <c r="AB200" i="4" s="1"/>
  <c r="AC200" i="4" a="1"/>
  <c r="AC200" i="4" s="1"/>
  <c r="R195" i="4"/>
  <c r="V195" i="4" s="1" a="1"/>
  <c r="V195" i="4" s="1"/>
  <c r="W195" i="4" a="1"/>
  <c r="W195" i="4" s="1"/>
  <c r="X195" i="4" a="1"/>
  <c r="X195" i="4" s="1"/>
  <c r="Y195" i="4" a="1"/>
  <c r="Y195" i="4" s="1"/>
  <c r="Z195" i="4" a="1"/>
  <c r="Z195" i="4" s="1"/>
  <c r="AA195" i="4" a="1"/>
  <c r="AA195" i="4" s="1"/>
  <c r="AB195" i="4" a="1"/>
  <c r="AB195" i="4" s="1"/>
  <c r="AC195" i="4" a="1"/>
  <c r="AC195" i="4" s="1"/>
  <c r="R112" i="4"/>
  <c r="V112" i="4" s="1" a="1"/>
  <c r="V112" i="4" s="1"/>
  <c r="X112" i="4" a="1"/>
  <c r="X112" i="4" s="1"/>
  <c r="W112" i="4" a="1"/>
  <c r="W112" i="4" s="1"/>
  <c r="Y112" i="4" a="1"/>
  <c r="Y112" i="4" s="1"/>
  <c r="Z112" i="4" a="1"/>
  <c r="Z112" i="4" s="1"/>
  <c r="AA112" i="4" a="1"/>
  <c r="AA112" i="4" s="1"/>
  <c r="AB112" i="4" a="1"/>
  <c r="AB112" i="4" s="1"/>
  <c r="AC112" i="4" a="1"/>
  <c r="AC112" i="4" s="1"/>
  <c r="G59" i="3"/>
  <c r="G156" i="3"/>
  <c r="Q160" i="2"/>
  <c r="G107" i="3"/>
  <c r="Q111" i="2"/>
  <c r="G75" i="3"/>
  <c r="Q79" i="2"/>
  <c r="R110" i="4"/>
  <c r="V110" i="4" s="1" a="1"/>
  <c r="V110" i="4" s="1"/>
  <c r="W110" i="4" a="1"/>
  <c r="W110" i="4" s="1"/>
  <c r="X110" i="4" a="1"/>
  <c r="X110" i="4" s="1"/>
  <c r="Y110" i="4" a="1"/>
  <c r="Y110" i="4" s="1"/>
  <c r="Z110" i="4" a="1"/>
  <c r="Z110" i="4" s="1"/>
  <c r="AA110" i="4" a="1"/>
  <c r="AA110" i="4" s="1"/>
  <c r="AB110" i="4" a="1"/>
  <c r="AB110" i="4" s="1"/>
  <c r="AC110" i="4" a="1"/>
  <c r="AC110" i="4" s="1"/>
  <c r="R38" i="4"/>
  <c r="V38" i="4" s="1" a="1"/>
  <c r="V38" i="4" s="1"/>
  <c r="Y38" i="4" a="1"/>
  <c r="Y38" i="4" s="1"/>
  <c r="W38" i="4" a="1"/>
  <c r="W38" i="4" s="1"/>
  <c r="X38" i="4" a="1"/>
  <c r="X38" i="4" s="1"/>
  <c r="Z38" i="4" a="1"/>
  <c r="Z38" i="4" s="1"/>
  <c r="AA38" i="4" a="1"/>
  <c r="AA38" i="4" s="1"/>
  <c r="AB38" i="4" a="1"/>
  <c r="AB38" i="4" s="1"/>
  <c r="AC38" i="4" a="1"/>
  <c r="AC38" i="4" s="1"/>
  <c r="R152" i="4"/>
  <c r="V152" i="4" s="1" a="1"/>
  <c r="V152" i="4" s="1"/>
  <c r="X152" i="4" a="1"/>
  <c r="X152" i="4" s="1"/>
  <c r="W152" i="4" a="1"/>
  <c r="W152" i="4" s="1"/>
  <c r="Y152" i="4" a="1"/>
  <c r="Y152" i="4" s="1"/>
  <c r="Z152" i="4" a="1"/>
  <c r="Z152" i="4" s="1"/>
  <c r="AA152" i="4" a="1"/>
  <c r="AA152" i="4" s="1"/>
  <c r="AB152" i="4" a="1"/>
  <c r="AB152" i="4" s="1"/>
  <c r="AC152" i="4" a="1"/>
  <c r="AC152" i="4" s="1"/>
  <c r="G99" i="3"/>
  <c r="Q191" i="2"/>
  <c r="AY203" i="3"/>
  <c r="AM203" i="3"/>
  <c r="AY171" i="3"/>
  <c r="AM171" i="3"/>
  <c r="AY204" i="3"/>
  <c r="AM204" i="3"/>
  <c r="AC196" i="3"/>
  <c r="F196" i="3"/>
  <c r="AC173" i="3"/>
  <c r="F173" i="3"/>
  <c r="AC189" i="3"/>
  <c r="F189" i="3"/>
  <c r="AZ109" i="3"/>
  <c r="AC118" i="3"/>
  <c r="F118" i="3"/>
  <c r="AC70" i="3"/>
  <c r="F70" i="3"/>
  <c r="AC54" i="3"/>
  <c r="F54" i="3"/>
  <c r="AC65" i="3"/>
  <c r="F65" i="3"/>
  <c r="AC33" i="3"/>
  <c r="F33" i="3"/>
  <c r="AZ178" i="3"/>
  <c r="AC154" i="3"/>
  <c r="F154" i="3"/>
  <c r="AZ98" i="3"/>
  <c r="AC14" i="3"/>
  <c r="F14" i="3"/>
  <c r="AC181" i="3"/>
  <c r="F181" i="3"/>
  <c r="AZ133" i="3"/>
  <c r="AZ182" i="3"/>
  <c r="AC81" i="3"/>
  <c r="F81" i="3"/>
  <c r="AC53" i="3"/>
  <c r="F53" i="3"/>
  <c r="AC18" i="3"/>
  <c r="F18" i="3"/>
  <c r="AZ204" i="3"/>
  <c r="AZ145" i="3"/>
  <c r="AZ113" i="3"/>
  <c r="AZ106" i="3"/>
  <c r="AC94" i="3"/>
  <c r="F94" i="3"/>
  <c r="AC6" i="3"/>
  <c r="AN23" i="3" s="1"/>
  <c r="F6" i="3"/>
  <c r="AC24" i="3"/>
  <c r="F24" i="3"/>
  <c r="AC20" i="3"/>
  <c r="F20" i="3"/>
  <c r="AZ7" i="3"/>
  <c r="AZ23" i="3"/>
  <c r="AC40" i="3"/>
  <c r="F40" i="3"/>
  <c r="AZ87" i="3"/>
  <c r="AC41" i="3"/>
  <c r="F41" i="3"/>
  <c r="AC56" i="3"/>
  <c r="F56" i="3"/>
  <c r="AZ72" i="3"/>
  <c r="AZ51" i="3"/>
  <c r="AC67" i="3"/>
  <c r="F67" i="3"/>
  <c r="AC199" i="3"/>
  <c r="F199" i="3"/>
  <c r="AC111" i="3"/>
  <c r="F111" i="3"/>
  <c r="AZ131" i="3"/>
  <c r="AC88" i="3"/>
  <c r="F88" i="3"/>
  <c r="AC104" i="3"/>
  <c r="F104" i="3"/>
  <c r="AC120" i="3"/>
  <c r="F120" i="3"/>
  <c r="AZ128" i="3"/>
  <c r="AC147" i="3"/>
  <c r="F147" i="3"/>
  <c r="AC163" i="3"/>
  <c r="F163" i="3"/>
  <c r="AZ179" i="3"/>
  <c r="AZ144" i="3"/>
  <c r="AC160" i="3"/>
  <c r="F160" i="3"/>
  <c r="AC176" i="3"/>
  <c r="F176" i="3"/>
  <c r="AZ190" i="3"/>
  <c r="F198" i="3"/>
  <c r="F145" i="3"/>
  <c r="R193" i="4"/>
  <c r="V193" i="4" s="1" a="1"/>
  <c r="V193" i="4" s="1"/>
  <c r="X193" i="4" a="1"/>
  <c r="X193" i="4" s="1"/>
  <c r="W193" i="4" a="1"/>
  <c r="W193" i="4" s="1"/>
  <c r="Y193" i="4" a="1"/>
  <c r="Y193" i="4" s="1"/>
  <c r="Z193" i="4" a="1"/>
  <c r="Z193" i="4" s="1"/>
  <c r="AA193" i="4" a="1"/>
  <c r="AA193" i="4" s="1"/>
  <c r="AB193" i="4" a="1"/>
  <c r="AB193" i="4" s="1"/>
  <c r="AC193" i="4" a="1"/>
  <c r="AC193" i="4" s="1"/>
  <c r="R133" i="4"/>
  <c r="V133" i="4" s="1" a="1"/>
  <c r="V133" i="4" s="1"/>
  <c r="X133" i="4" a="1"/>
  <c r="X133" i="4" s="1"/>
  <c r="W133" i="4" a="1"/>
  <c r="W133" i="4" s="1"/>
  <c r="Y133" i="4" a="1"/>
  <c r="Y133" i="4" s="1"/>
  <c r="Z133" i="4" a="1"/>
  <c r="Z133" i="4" s="1"/>
  <c r="AA133" i="4" a="1"/>
  <c r="AA133" i="4" s="1"/>
  <c r="AB133" i="4" a="1"/>
  <c r="AB133" i="4" s="1"/>
  <c r="AC133" i="4" a="1"/>
  <c r="AC133" i="4" s="1"/>
  <c r="R80" i="4"/>
  <c r="V80" i="4" s="1" a="1"/>
  <c r="V80" i="4" s="1"/>
  <c r="X80" i="4" a="1"/>
  <c r="X80" i="4" s="1"/>
  <c r="Y80" i="4" a="1"/>
  <c r="Y80" i="4" s="1"/>
  <c r="W80" i="4" a="1"/>
  <c r="W80" i="4" s="1"/>
  <c r="Z80" i="4" a="1"/>
  <c r="Z80" i="4" s="1"/>
  <c r="AA80" i="4" a="1"/>
  <c r="AA80" i="4" s="1"/>
  <c r="AB80" i="4" a="1"/>
  <c r="AB80" i="4" s="1"/>
  <c r="AC80" i="4" a="1"/>
  <c r="AC80" i="4" s="1"/>
  <c r="R186" i="4"/>
  <c r="V186" i="4" s="1" a="1"/>
  <c r="V186" i="4" s="1"/>
  <c r="W186" i="4" a="1"/>
  <c r="W186" i="4" s="1"/>
  <c r="X186" i="4" a="1"/>
  <c r="X186" i="4" s="1"/>
  <c r="Y186" i="4" a="1"/>
  <c r="Y186" i="4" s="1"/>
  <c r="Z186" i="4" a="1"/>
  <c r="Z186" i="4" s="1"/>
  <c r="AA186" i="4" a="1"/>
  <c r="AA186" i="4" s="1"/>
  <c r="AB186" i="4" a="1"/>
  <c r="AB186" i="4" s="1"/>
  <c r="AC186" i="4" a="1"/>
  <c r="AC186" i="4" s="1"/>
  <c r="R115" i="4"/>
  <c r="V115" i="4" s="1" a="1"/>
  <c r="V115" i="4" s="1"/>
  <c r="Y115" i="4" a="1"/>
  <c r="Y115" i="4" s="1"/>
  <c r="X115" i="4" a="1"/>
  <c r="X115" i="4" s="1"/>
  <c r="W115" i="4" a="1"/>
  <c r="W115" i="4" s="1"/>
  <c r="Z115" i="4" a="1"/>
  <c r="Z115" i="4" s="1"/>
  <c r="AA115" i="4" a="1"/>
  <c r="AA115" i="4" s="1"/>
  <c r="AB115" i="4" a="1"/>
  <c r="AB115" i="4" s="1"/>
  <c r="AC115" i="4" a="1"/>
  <c r="AC115" i="4" s="1"/>
  <c r="I5" i="5"/>
  <c r="F195" i="3"/>
  <c r="F174" i="3"/>
  <c r="AM23" i="3"/>
  <c r="AY23" i="3"/>
  <c r="AM121" i="3"/>
  <c r="AY121" i="3"/>
  <c r="AM122" i="3"/>
  <c r="AY122" i="3"/>
  <c r="AM102" i="3"/>
  <c r="AY102" i="3"/>
  <c r="AM157" i="3"/>
  <c r="AY157" i="3"/>
  <c r="AY5" i="3"/>
  <c r="K7" i="5" s="1"/>
  <c r="AB5" i="3"/>
  <c r="AM5" i="3"/>
  <c r="R201" i="4"/>
  <c r="V201" i="4" s="1" a="1"/>
  <c r="V201" i="4" s="1"/>
  <c r="W201" i="4" a="1"/>
  <c r="W201" i="4" s="1"/>
  <c r="X201" i="4" a="1"/>
  <c r="X201" i="4" s="1"/>
  <c r="Y201" i="4" a="1"/>
  <c r="Y201" i="4" s="1"/>
  <c r="Z201" i="4" a="1"/>
  <c r="Z201" i="4" s="1"/>
  <c r="AA201" i="4" a="1"/>
  <c r="AA201" i="4" s="1"/>
  <c r="AB201" i="4" a="1"/>
  <c r="AB201" i="4" s="1"/>
  <c r="AC201" i="4" a="1"/>
  <c r="AC201" i="4" s="1"/>
  <c r="AQ181" i="4"/>
  <c r="P181" i="4"/>
  <c r="S181" i="4" s="1"/>
  <c r="AE181" i="4" s="1" a="1"/>
  <c r="AE181" i="4" s="1"/>
  <c r="Q181" i="4"/>
  <c r="AQ79" i="4"/>
  <c r="AE79" i="4" a="1"/>
  <c r="AE79" i="4" s="1"/>
  <c r="AQ80" i="4"/>
  <c r="AE80" i="4" a="1"/>
  <c r="AE80" i="4" s="1"/>
  <c r="Q80" i="4"/>
  <c r="AQ203" i="4"/>
  <c r="P203" i="4"/>
  <c r="S203" i="4" s="1"/>
  <c r="AE203" i="4" s="1" a="1"/>
  <c r="AE203" i="4" s="1"/>
  <c r="AQ124" i="4"/>
  <c r="P124" i="4"/>
  <c r="S124" i="4" s="1"/>
  <c r="AE124" i="4" s="1" a="1"/>
  <c r="AE124" i="4" s="1"/>
  <c r="Q124" i="4"/>
  <c r="AQ36" i="4"/>
  <c r="Q36" i="4"/>
  <c r="P36" i="4"/>
  <c r="S36" i="4" s="1"/>
  <c r="AE36" i="4" s="1" a="1"/>
  <c r="AE36" i="4" s="1"/>
  <c r="AQ20" i="4"/>
  <c r="Q20" i="4"/>
  <c r="AQ192" i="4"/>
  <c r="AE192" i="4" a="1"/>
  <c r="AE192" i="4" s="1"/>
  <c r="Q192" i="4"/>
  <c r="AQ35" i="4"/>
  <c r="AE153" i="4" a="1"/>
  <c r="AE153" i="4" s="1"/>
  <c r="AQ153" i="4"/>
  <c r="Q153" i="4"/>
  <c r="AQ123" i="4"/>
  <c r="P123" i="4"/>
  <c r="S123" i="4" s="1"/>
  <c r="AE123" i="4" s="1" a="1"/>
  <c r="AE123" i="4" s="1"/>
  <c r="AQ34" i="4"/>
  <c r="Q34" i="4"/>
  <c r="P34" i="4"/>
  <c r="S34" i="4" s="1"/>
  <c r="AE34" i="4" s="1" a="1"/>
  <c r="AE34" i="4" s="1"/>
  <c r="AQ71" i="4"/>
  <c r="P71" i="4"/>
  <c r="S71" i="4" s="1"/>
  <c r="Q71" i="4"/>
  <c r="AQ176" i="4"/>
  <c r="Q176" i="4"/>
  <c r="P176" i="4"/>
  <c r="S176" i="4" s="1"/>
  <c r="AE176" i="4" s="1" a="1"/>
  <c r="AE176" i="4" s="1"/>
  <c r="AQ113" i="4"/>
  <c r="P113" i="4"/>
  <c r="S113" i="4" s="1"/>
  <c r="Q113" i="4"/>
  <c r="AQ7" i="4"/>
  <c r="P7" i="4"/>
  <c r="S7" i="4" s="1"/>
  <c r="Q7" i="4"/>
  <c r="AQ168" i="4"/>
  <c r="AQ97" i="4"/>
  <c r="Q97" i="4"/>
  <c r="P97" i="4"/>
  <c r="S97" i="4" s="1"/>
  <c r="AE97" i="4" s="1" a="1"/>
  <c r="AE97" i="4" s="1"/>
  <c r="AQ194" i="4"/>
  <c r="AE194" i="4" a="1"/>
  <c r="AE194" i="4" s="1"/>
  <c r="AQ179" i="4"/>
  <c r="AQ125" i="4"/>
  <c r="P125" i="4"/>
  <c r="S125" i="4" s="1"/>
  <c r="AE125" i="4" s="1" a="1"/>
  <c r="AE125" i="4" s="1"/>
  <c r="AQ161" i="4"/>
  <c r="P161" i="4"/>
  <c r="S161" i="4" s="1"/>
  <c r="AE161" i="4" s="1" a="1"/>
  <c r="AE161" i="4" s="1"/>
  <c r="Q161" i="4"/>
  <c r="AQ107" i="4"/>
  <c r="P107" i="4"/>
  <c r="S107" i="4" s="1"/>
  <c r="AE107" i="4" s="1" a="1"/>
  <c r="AE107" i="4" s="1"/>
  <c r="AE48" i="4" a="1"/>
  <c r="AE48" i="4" s="1"/>
  <c r="AQ48" i="4"/>
  <c r="Q48" i="4"/>
  <c r="AQ85" i="4"/>
  <c r="Q85" i="4"/>
  <c r="AQ67" i="4"/>
  <c r="AQ47" i="4"/>
  <c r="P47" i="4"/>
  <c r="S47" i="4" s="1"/>
  <c r="Q47" i="4"/>
  <c r="AQ25" i="4"/>
  <c r="P25" i="4"/>
  <c r="S25" i="4" s="1"/>
  <c r="Q25" i="4"/>
  <c r="AQ66" i="4"/>
  <c r="P66" i="4"/>
  <c r="S66" i="4" s="1"/>
  <c r="Q66" i="4"/>
  <c r="AQ38" i="4"/>
  <c r="AE38" i="4" a="1"/>
  <c r="AE38" i="4" s="1"/>
  <c r="Q38" i="4"/>
  <c r="AQ70" i="4"/>
  <c r="AQ104" i="4"/>
  <c r="AE104" i="4" a="1"/>
  <c r="AE104" i="4" s="1"/>
  <c r="AQ33" i="4"/>
  <c r="P33" i="4"/>
  <c r="S33" i="4" s="1"/>
  <c r="Q33" i="4"/>
  <c r="AQ87" i="4"/>
  <c r="P87" i="4"/>
  <c r="S87" i="4" s="1"/>
  <c r="AE87" i="4" s="1" a="1"/>
  <c r="AE87" i="4" s="1"/>
  <c r="AQ49" i="4"/>
  <c r="P49" i="4"/>
  <c r="S49" i="4" s="1"/>
  <c r="AE49" i="4" s="1" a="1"/>
  <c r="AE49" i="4" s="1"/>
  <c r="Q49" i="4"/>
  <c r="AQ65" i="4"/>
  <c r="P65" i="4"/>
  <c r="S65" i="4" s="1"/>
  <c r="AE65" i="4" s="1" a="1"/>
  <c r="AE65" i="4" s="1"/>
  <c r="AQ74" i="4"/>
  <c r="AE74" i="4" a="1"/>
  <c r="AE74" i="4" s="1"/>
  <c r="Q74" i="4"/>
  <c r="AE122" i="4" a="1"/>
  <c r="AE122" i="4" s="1"/>
  <c r="AQ122" i="4"/>
  <c r="Q122" i="4"/>
  <c r="AQ91" i="4"/>
  <c r="P91" i="4"/>
  <c r="S91" i="4" s="1"/>
  <c r="Q91" i="4"/>
  <c r="AQ115" i="4"/>
  <c r="AE115" i="4" a="1"/>
  <c r="AE115" i="4" s="1"/>
  <c r="AQ90" i="4"/>
  <c r="P90" i="4"/>
  <c r="S90" i="4" s="1"/>
  <c r="AE90" i="4" s="1" a="1"/>
  <c r="AE90" i="4" s="1"/>
  <c r="AQ106" i="4"/>
  <c r="P106" i="4"/>
  <c r="S106" i="4" s="1"/>
  <c r="Q106" i="4"/>
  <c r="AQ135" i="4"/>
  <c r="Q135" i="4"/>
  <c r="AQ151" i="4"/>
  <c r="P151" i="4"/>
  <c r="S151" i="4" s="1"/>
  <c r="Q151" i="4"/>
  <c r="AQ138" i="4"/>
  <c r="AE138" i="4" a="1"/>
  <c r="AE138" i="4" s="1"/>
  <c r="AQ156" i="4"/>
  <c r="Q156" i="4"/>
  <c r="P156" i="4"/>
  <c r="S156" i="4" s="1"/>
  <c r="AE156" i="4" s="1" a="1"/>
  <c r="AE156" i="4" s="1"/>
  <c r="AE163" i="4" a="1"/>
  <c r="AE163" i="4" s="1"/>
  <c r="AQ163" i="4"/>
  <c r="AQ154" i="4"/>
  <c r="P154" i="4"/>
  <c r="S154" i="4" s="1"/>
  <c r="AE154" i="4" s="1" a="1"/>
  <c r="AE154" i="4" s="1"/>
  <c r="Q154" i="4"/>
  <c r="AQ178" i="4"/>
  <c r="AE178" i="4" a="1"/>
  <c r="AE178" i="4" s="1"/>
  <c r="AQ186" i="4"/>
  <c r="AE186" i="4" a="1"/>
  <c r="AE186" i="4" s="1"/>
  <c r="P20" i="4"/>
  <c r="S20" i="4" s="1"/>
  <c r="AE20" i="4" s="1" a="1"/>
  <c r="AE20" i="4" s="1"/>
  <c r="F58" i="3"/>
  <c r="F95" i="3"/>
  <c r="F183" i="3"/>
  <c r="F205" i="3"/>
  <c r="AY144" i="3"/>
  <c r="AM144" i="3"/>
  <c r="AY68" i="3"/>
  <c r="AM68" i="3"/>
  <c r="AM117" i="3"/>
  <c r="AY117" i="3"/>
  <c r="AM153" i="3"/>
  <c r="AY153" i="3"/>
  <c r="AM50" i="3"/>
  <c r="AY50" i="3"/>
  <c r="J43" i="5"/>
  <c r="J35" i="5"/>
  <c r="J49" i="5"/>
  <c r="J31" i="5"/>
  <c r="J9" i="5"/>
  <c r="J17" i="5"/>
  <c r="J45" i="5"/>
  <c r="J10" i="5"/>
  <c r="J18" i="5"/>
  <c r="J34" i="5"/>
  <c r="J22" i="5"/>
  <c r="J26" i="5"/>
  <c r="J56" i="5"/>
  <c r="P35" i="4"/>
  <c r="S35" i="4" s="1"/>
  <c r="AE35" i="4" s="1" a="1"/>
  <c r="AE35" i="4" s="1"/>
  <c r="K28" i="6"/>
  <c r="K20" i="6"/>
  <c r="K12" i="6"/>
  <c r="AD170" i="4" a="1"/>
  <c r="AD170" i="4" s="1"/>
  <c r="R138" i="4"/>
  <c r="V138" i="4" s="1" a="1"/>
  <c r="V138" i="4" s="1"/>
  <c r="X138" i="4" a="1"/>
  <c r="X138" i="4" s="1"/>
  <c r="W138" i="4" a="1"/>
  <c r="W138" i="4" s="1"/>
  <c r="Y138" i="4" a="1"/>
  <c r="Y138" i="4" s="1"/>
  <c r="Z138" i="4" a="1"/>
  <c r="Z138" i="4" s="1"/>
  <c r="AA138" i="4" a="1"/>
  <c r="AA138" i="4" s="1"/>
  <c r="AB138" i="4" a="1"/>
  <c r="AB138" i="4" s="1"/>
  <c r="AC138" i="4" a="1"/>
  <c r="AC138" i="4" s="1"/>
  <c r="R48" i="4"/>
  <c r="V48" i="4" s="1" a="1"/>
  <c r="V48" i="4" s="1"/>
  <c r="X48" i="4" a="1"/>
  <c r="X48" i="4" s="1"/>
  <c r="W48" i="4" a="1"/>
  <c r="W48" i="4" s="1"/>
  <c r="Y48" i="4" a="1"/>
  <c r="Y48" i="4" s="1"/>
  <c r="Z48" i="4" a="1"/>
  <c r="Z48" i="4" s="1"/>
  <c r="AA48" i="4" a="1"/>
  <c r="AA48" i="4" s="1"/>
  <c r="AB48" i="4" a="1"/>
  <c r="AB48" i="4" s="1"/>
  <c r="AC48" i="4" a="1"/>
  <c r="AC48" i="4" s="1"/>
  <c r="R41" i="4"/>
  <c r="V41" i="4" s="1" a="1"/>
  <c r="V41" i="4" s="1"/>
  <c r="X41" i="4" a="1"/>
  <c r="X41" i="4" s="1"/>
  <c r="W41" i="4" a="1"/>
  <c r="W41" i="4" s="1"/>
  <c r="Y41" i="4" a="1"/>
  <c r="Y41" i="4" s="1"/>
  <c r="Z41" i="4" a="1"/>
  <c r="Z41" i="4" s="1"/>
  <c r="AA41" i="4" a="1"/>
  <c r="AA41" i="4" s="1"/>
  <c r="AB41" i="4" a="1"/>
  <c r="AB41" i="4" s="1"/>
  <c r="AC41" i="4" a="1"/>
  <c r="AC41" i="4" s="1"/>
  <c r="R10" i="4"/>
  <c r="V10" i="4" s="1" a="1"/>
  <c r="V10" i="4" s="1"/>
  <c r="X10" i="4" a="1"/>
  <c r="X10" i="4" s="1"/>
  <c r="Y10" i="4" a="1"/>
  <c r="Y10" i="4" s="1"/>
  <c r="W10" i="4" a="1"/>
  <c r="W10" i="4" s="1"/>
  <c r="Z10" i="4" a="1"/>
  <c r="Z10" i="4" s="1"/>
  <c r="AA10" i="4" a="1"/>
  <c r="AA10" i="4" s="1"/>
  <c r="AB10" i="4" a="1"/>
  <c r="AB10" i="4" s="1"/>
  <c r="AC10" i="4" a="1"/>
  <c r="AC10" i="4" s="1"/>
  <c r="AD200" i="4" a="1"/>
  <c r="AD200" i="4" s="1"/>
  <c r="R108" i="4"/>
  <c r="V108" i="4" s="1" a="1"/>
  <c r="V108" i="4" s="1"/>
  <c r="W108" i="4" a="1"/>
  <c r="W108" i="4" s="1"/>
  <c r="X108" i="4" a="1"/>
  <c r="X108" i="4" s="1"/>
  <c r="Y108" i="4" a="1"/>
  <c r="Y108" i="4" s="1"/>
  <c r="Z108" i="4" a="1"/>
  <c r="Z108" i="4" s="1"/>
  <c r="AA108" i="4" a="1"/>
  <c r="AA108" i="4" s="1"/>
  <c r="AB108" i="4" a="1"/>
  <c r="AB108" i="4" s="1"/>
  <c r="AC108" i="4" a="1"/>
  <c r="AC108" i="4" s="1"/>
  <c r="AY156" i="3"/>
  <c r="AM156" i="3"/>
  <c r="AY107" i="3"/>
  <c r="AM107" i="3"/>
  <c r="AY75" i="3"/>
  <c r="AM75" i="3"/>
  <c r="AM126" i="3"/>
  <c r="AY126" i="3"/>
  <c r="AM146" i="3"/>
  <c r="AY146" i="3"/>
  <c r="R86" i="4"/>
  <c r="V86" i="4" s="1" a="1"/>
  <c r="V86" i="4" s="1"/>
  <c r="X86" i="4" a="1"/>
  <c r="X86" i="4" s="1"/>
  <c r="W86" i="4" a="1"/>
  <c r="W86" i="4" s="1"/>
  <c r="Y86" i="4" a="1"/>
  <c r="Y86" i="4" s="1"/>
  <c r="Z86" i="4" a="1"/>
  <c r="Z86" i="4" s="1"/>
  <c r="AA86" i="4" a="1"/>
  <c r="AA86" i="4" s="1"/>
  <c r="AB86" i="4" a="1"/>
  <c r="AB86" i="4" s="1"/>
  <c r="AC86" i="4" a="1"/>
  <c r="AC86" i="4" s="1"/>
  <c r="R103" i="4"/>
  <c r="V103" i="4" s="1" a="1"/>
  <c r="V103" i="4" s="1"/>
  <c r="X103" i="4" a="1"/>
  <c r="X103" i="4" s="1"/>
  <c r="W103" i="4" a="1"/>
  <c r="W103" i="4" s="1"/>
  <c r="Y103" i="4" a="1"/>
  <c r="Y103" i="4" s="1"/>
  <c r="Z103" i="4" a="1"/>
  <c r="Z103" i="4" s="1"/>
  <c r="AA103" i="4" a="1"/>
  <c r="AA103" i="4" s="1"/>
  <c r="AB103" i="4" a="1"/>
  <c r="AB103" i="4" s="1"/>
  <c r="AC103" i="4" a="1"/>
  <c r="AC103" i="4" s="1"/>
  <c r="R153" i="4"/>
  <c r="V153" i="4" s="1" a="1"/>
  <c r="V153" i="4" s="1"/>
  <c r="X153" i="4" a="1"/>
  <c r="X153" i="4" s="1"/>
  <c r="W153" i="4" a="1"/>
  <c r="W153" i="4" s="1"/>
  <c r="Y153" i="4" a="1"/>
  <c r="Y153" i="4" s="1"/>
  <c r="Z153" i="4" a="1"/>
  <c r="Z153" i="4" s="1"/>
  <c r="AA153" i="4" a="1"/>
  <c r="AA153" i="4" s="1"/>
  <c r="AB153" i="4" a="1"/>
  <c r="AB153" i="4" s="1"/>
  <c r="AC153" i="4" a="1"/>
  <c r="AC153" i="4" s="1"/>
  <c r="AD110" i="4" a="1"/>
  <c r="AD110" i="4" s="1"/>
  <c r="R95" i="4"/>
  <c r="V95" i="4" s="1" a="1"/>
  <c r="V95" i="4" s="1"/>
  <c r="W95" i="4" a="1"/>
  <c r="W95" i="4" s="1"/>
  <c r="Y95" i="4" a="1"/>
  <c r="Y95" i="4" s="1"/>
  <c r="X95" i="4" a="1"/>
  <c r="X95" i="4" s="1"/>
  <c r="Z95" i="4" a="1"/>
  <c r="Z95" i="4" s="1"/>
  <c r="AA95" i="4" a="1"/>
  <c r="AA95" i="4" s="1"/>
  <c r="AB95" i="4" a="1"/>
  <c r="AB95" i="4" s="1"/>
  <c r="AC95" i="4" a="1"/>
  <c r="AC95" i="4" s="1"/>
  <c r="R44" i="4"/>
  <c r="V44" i="4" s="1" a="1"/>
  <c r="V44" i="4" s="1"/>
  <c r="X44" i="4" a="1"/>
  <c r="X44" i="4" s="1"/>
  <c r="W44" i="4" a="1"/>
  <c r="W44" i="4" s="1"/>
  <c r="Y44" i="4" a="1"/>
  <c r="Y44" i="4" s="1"/>
  <c r="Z44" i="4" a="1"/>
  <c r="Z44" i="4" s="1"/>
  <c r="AA44" i="4" a="1"/>
  <c r="AA44" i="4" s="1"/>
  <c r="AB44" i="4" a="1"/>
  <c r="AB44" i="4" s="1"/>
  <c r="AC44" i="4" a="1"/>
  <c r="AC44" i="4" s="1"/>
  <c r="AD38" i="4" a="1"/>
  <c r="AD38" i="4" s="1"/>
  <c r="R192" i="4"/>
  <c r="V192" i="4" s="1" a="1"/>
  <c r="V192" i="4" s="1"/>
  <c r="X192" i="4" a="1"/>
  <c r="X192" i="4" s="1"/>
  <c r="Y192" i="4" a="1"/>
  <c r="Y192" i="4" s="1"/>
  <c r="W192" i="4" a="1"/>
  <c r="W192" i="4" s="1"/>
  <c r="Z192" i="4" a="1"/>
  <c r="Z192" i="4" s="1"/>
  <c r="AA192" i="4" a="1"/>
  <c r="AA192" i="4" s="1"/>
  <c r="AB192" i="4" a="1"/>
  <c r="AB192" i="4" s="1"/>
  <c r="AC192" i="4" a="1"/>
  <c r="AC192" i="4" s="1"/>
  <c r="R199" i="4"/>
  <c r="V199" i="4" s="1" a="1"/>
  <c r="V199" i="4" s="1"/>
  <c r="W199" i="4" a="1"/>
  <c r="W199" i="4" s="1"/>
  <c r="Y199" i="4" a="1"/>
  <c r="Y199" i="4" s="1"/>
  <c r="X199" i="4" a="1"/>
  <c r="X199" i="4" s="1"/>
  <c r="Z199" i="4" a="1"/>
  <c r="Z199" i="4" s="1"/>
  <c r="AA199" i="4" a="1"/>
  <c r="AA199" i="4" s="1"/>
  <c r="AB199" i="4" a="1"/>
  <c r="AB199" i="4" s="1"/>
  <c r="AC199" i="4" a="1"/>
  <c r="AC199" i="4" s="1"/>
  <c r="F89" i="3"/>
  <c r="G155" i="3"/>
  <c r="Q159" i="2"/>
  <c r="F87" i="3"/>
  <c r="AZ169" i="3"/>
  <c r="AZ197" i="3"/>
  <c r="AN157" i="3"/>
  <c r="AZ157" i="3"/>
  <c r="AC138" i="3"/>
  <c r="F138" i="3"/>
  <c r="AZ170" i="3"/>
  <c r="AZ102" i="3"/>
  <c r="AZ66" i="3"/>
  <c r="AZ50" i="3"/>
  <c r="AC57" i="3"/>
  <c r="F57" i="3"/>
  <c r="AC26" i="3"/>
  <c r="F26" i="3"/>
  <c r="AC134" i="3"/>
  <c r="F134" i="3"/>
  <c r="AC141" i="3"/>
  <c r="F141" i="3"/>
  <c r="AC90" i="3"/>
  <c r="F90" i="3"/>
  <c r="AC21" i="3"/>
  <c r="F21" i="3"/>
  <c r="AC165" i="3"/>
  <c r="F165" i="3"/>
  <c r="AC162" i="3"/>
  <c r="F162" i="3"/>
  <c r="AZ126" i="3"/>
  <c r="AC43" i="3"/>
  <c r="F43" i="3"/>
  <c r="AZ45" i="3"/>
  <c r="AC25" i="3"/>
  <c r="F25" i="3"/>
  <c r="AC188" i="3"/>
  <c r="F188" i="3"/>
  <c r="AZ205" i="3"/>
  <c r="AC193" i="3"/>
  <c r="F193" i="3"/>
  <c r="AZ93" i="3"/>
  <c r="AZ86" i="3"/>
  <c r="AZ39" i="3"/>
  <c r="AC16" i="3"/>
  <c r="F16" i="3"/>
  <c r="AZ11" i="3"/>
  <c r="AC27" i="3"/>
  <c r="F27" i="3"/>
  <c r="AZ75" i="3"/>
  <c r="AZ91" i="3"/>
  <c r="AC44" i="3"/>
  <c r="F44" i="3"/>
  <c r="AC60" i="3"/>
  <c r="F60" i="3"/>
  <c r="AC103" i="3"/>
  <c r="F103" i="3"/>
  <c r="AZ55" i="3"/>
  <c r="AZ71" i="3"/>
  <c r="AC139" i="3"/>
  <c r="F139" i="3"/>
  <c r="AC115" i="3"/>
  <c r="F115" i="3"/>
  <c r="AC76" i="3"/>
  <c r="F76" i="3"/>
  <c r="AC92" i="3"/>
  <c r="F92" i="3"/>
  <c r="AC108" i="3"/>
  <c r="F108" i="3"/>
  <c r="AZ124" i="3"/>
  <c r="AC132" i="3"/>
  <c r="F132" i="3"/>
  <c r="AZ151" i="3"/>
  <c r="AC167" i="3"/>
  <c r="F167" i="3"/>
  <c r="AZ183" i="3"/>
  <c r="AC148" i="3"/>
  <c r="F148" i="3"/>
  <c r="AC164" i="3"/>
  <c r="F164" i="3"/>
  <c r="AC180" i="3"/>
  <c r="F180" i="3"/>
  <c r="AC194" i="3"/>
  <c r="F194" i="3"/>
  <c r="AM42" i="3"/>
  <c r="AY42" i="3"/>
  <c r="AM198" i="3"/>
  <c r="AY198" i="3"/>
  <c r="AM145" i="3"/>
  <c r="AY145" i="3"/>
  <c r="K13" i="6"/>
  <c r="K21" i="6"/>
  <c r="AD133" i="4" a="1"/>
  <c r="AD133" i="4" s="1"/>
  <c r="R130" i="4"/>
  <c r="V130" i="4" s="1" a="1"/>
  <c r="V130" i="4" s="1"/>
  <c r="W130" i="4" a="1"/>
  <c r="W130" i="4" s="1"/>
  <c r="X130" i="4" a="1"/>
  <c r="X130" i="4" s="1"/>
  <c r="Y130" i="4" a="1"/>
  <c r="Y130" i="4" s="1"/>
  <c r="Z130" i="4" a="1"/>
  <c r="Z130" i="4" s="1"/>
  <c r="AA130" i="4" a="1"/>
  <c r="AA130" i="4" s="1"/>
  <c r="AB130" i="4" a="1"/>
  <c r="AB130" i="4" s="1"/>
  <c r="AC130" i="4" a="1"/>
  <c r="AC130" i="4" s="1"/>
  <c r="R74" i="4"/>
  <c r="V74" i="4" s="1" a="1"/>
  <c r="V74" i="4" s="1"/>
  <c r="W74" i="4" a="1"/>
  <c r="W74" i="4" s="1"/>
  <c r="X74" i="4" a="1"/>
  <c r="X74" i="4" s="1"/>
  <c r="Y74" i="4" a="1"/>
  <c r="Y74" i="4" s="1"/>
  <c r="Z74" i="4" a="1"/>
  <c r="Z74" i="4" s="1"/>
  <c r="AA74" i="4" a="1"/>
  <c r="AA74" i="4" s="1"/>
  <c r="AB74" i="4" a="1"/>
  <c r="AB74" i="4" s="1"/>
  <c r="AC74" i="4" a="1"/>
  <c r="AC74" i="4" s="1"/>
  <c r="L52" i="6"/>
  <c r="L45" i="6"/>
  <c r="L59" i="6"/>
  <c r="L46" i="6"/>
  <c r="L38" i="6"/>
  <c r="L67" i="6"/>
  <c r="L66" i="6"/>
  <c r="L40" i="6"/>
  <c r="L53" i="6"/>
  <c r="L41" i="6"/>
  <c r="L39" i="6"/>
  <c r="L42" i="6"/>
  <c r="L60" i="6"/>
  <c r="L54" i="6"/>
  <c r="L68" i="6"/>
  <c r="L47" i="6"/>
  <c r="L61" i="6"/>
  <c r="L43" i="6"/>
  <c r="L69" i="6"/>
  <c r="L55" i="6"/>
  <c r="L44" i="6"/>
  <c r="L48" i="6"/>
  <c r="L62" i="6"/>
  <c r="L49" i="6"/>
  <c r="L56" i="6"/>
  <c r="L70" i="6"/>
  <c r="L63" i="6"/>
  <c r="L50" i="6"/>
  <c r="L57" i="6"/>
  <c r="L64" i="6"/>
  <c r="L71" i="6"/>
  <c r="L65" i="6"/>
  <c r="L58" i="6"/>
  <c r="L51" i="6"/>
  <c r="L72" i="6"/>
  <c r="AD80" i="4" a="1"/>
  <c r="AD80" i="4" s="1"/>
  <c r="AD186" i="4" a="1"/>
  <c r="AD186" i="4" s="1"/>
  <c r="F170" i="3"/>
  <c r="F127" i="3"/>
  <c r="F135" i="3"/>
  <c r="F47" i="3"/>
  <c r="F9" i="3"/>
  <c r="F190" i="3"/>
  <c r="F161" i="3"/>
  <c r="F158" i="3"/>
  <c r="R163" i="4"/>
  <c r="V163" i="4" s="1" a="1"/>
  <c r="V163" i="4" s="1"/>
  <c r="W163" i="4" a="1"/>
  <c r="W163" i="4" s="1"/>
  <c r="X163" i="4" a="1"/>
  <c r="X163" i="4" s="1"/>
  <c r="Y163" i="4" a="1"/>
  <c r="Y163" i="4" s="1"/>
  <c r="Z163" i="4" a="1"/>
  <c r="Z163" i="4" s="1"/>
  <c r="AA163" i="4" a="1"/>
  <c r="AA163" i="4" s="1"/>
  <c r="AB163" i="4" a="1"/>
  <c r="AB163" i="4" s="1"/>
  <c r="AC163" i="4" a="1"/>
  <c r="AC163" i="4" s="1"/>
  <c r="AQ169" i="4"/>
  <c r="P169" i="4"/>
  <c r="S169" i="4" s="1"/>
  <c r="AQ160" i="4"/>
  <c r="AQ18" i="4"/>
  <c r="P18" i="4"/>
  <c r="S18" i="4" s="1"/>
  <c r="AE18" i="4" s="1" a="1"/>
  <c r="AE18" i="4" s="1"/>
  <c r="Q18" i="4"/>
  <c r="AQ195" i="4"/>
  <c r="AE195" i="4" a="1"/>
  <c r="AE195" i="4" s="1"/>
  <c r="AQ77" i="4"/>
  <c r="P77" i="4"/>
  <c r="S77" i="4" s="1"/>
  <c r="AE77" i="4" s="1" a="1"/>
  <c r="AE77" i="4" s="1"/>
  <c r="AQ32" i="4"/>
  <c r="P32" i="4"/>
  <c r="S32" i="4" s="1"/>
  <c r="AE32" i="4" s="1" a="1"/>
  <c r="AE32" i="4" s="1"/>
  <c r="AQ16" i="4"/>
  <c r="P16" i="4"/>
  <c r="S16" i="4" s="1"/>
  <c r="AE16" i="4" s="1" a="1"/>
  <c r="AE16" i="4" s="1"/>
  <c r="AQ148" i="4"/>
  <c r="Q148" i="4"/>
  <c r="P148" i="4"/>
  <c r="S148" i="4" s="1"/>
  <c r="AE148" i="4" s="1" a="1"/>
  <c r="AE148" i="4" s="1"/>
  <c r="AQ190" i="4"/>
  <c r="Q190" i="4"/>
  <c r="P190" i="4"/>
  <c r="S190" i="4" s="1"/>
  <c r="AE190" i="4" s="1" a="1"/>
  <c r="AE190" i="4" s="1"/>
  <c r="AQ145" i="4"/>
  <c r="Q145" i="4"/>
  <c r="P145" i="4"/>
  <c r="S145" i="4" s="1"/>
  <c r="AE145" i="4" s="1" a="1"/>
  <c r="AE145" i="4" s="1"/>
  <c r="AQ75" i="4"/>
  <c r="P75" i="4"/>
  <c r="S75" i="4" s="1"/>
  <c r="AQ6" i="4"/>
  <c r="Q6" i="4"/>
  <c r="P6" i="4"/>
  <c r="S6" i="4" s="1"/>
  <c r="AQ39" i="4"/>
  <c r="AE39" i="4" a="1"/>
  <c r="AE39" i="4" s="1"/>
  <c r="Q39" i="4"/>
  <c r="AQ109" i="4"/>
  <c r="P109" i="4"/>
  <c r="S109" i="4" s="1"/>
  <c r="AE109" i="4" s="1" a="1"/>
  <c r="AE109" i="4" s="1"/>
  <c r="AQ19" i="4"/>
  <c r="P19" i="4"/>
  <c r="S19" i="4" s="1"/>
  <c r="AE19" i="4" s="1" a="1"/>
  <c r="AE19" i="4" s="1"/>
  <c r="Q19" i="4"/>
  <c r="AQ204" i="4"/>
  <c r="Q204" i="4"/>
  <c r="P204" i="4"/>
  <c r="S204" i="4" s="1"/>
  <c r="AE204" i="4" s="1" a="1"/>
  <c r="AE204" i="4" s="1"/>
  <c r="AQ140" i="4"/>
  <c r="Q140" i="4"/>
  <c r="P140" i="4"/>
  <c r="S140" i="4" s="1"/>
  <c r="AE140" i="4" s="1" a="1"/>
  <c r="AE140" i="4" s="1"/>
  <c r="AQ196" i="4"/>
  <c r="P196" i="4"/>
  <c r="S196" i="4" s="1"/>
  <c r="AE196" i="4" s="1" a="1"/>
  <c r="AE196" i="4" s="1"/>
  <c r="AQ177" i="4"/>
  <c r="P177" i="4"/>
  <c r="S177" i="4" s="1"/>
  <c r="AQ149" i="4"/>
  <c r="Q149" i="4"/>
  <c r="P149" i="4"/>
  <c r="S149" i="4" s="1"/>
  <c r="AQ121" i="4"/>
  <c r="P121" i="4"/>
  <c r="S121" i="4" s="1"/>
  <c r="AE121" i="4" s="1" a="1"/>
  <c r="AE121" i="4" s="1"/>
  <c r="Q121" i="4"/>
  <c r="AE152" i="4" a="1"/>
  <c r="AE152" i="4" s="1"/>
  <c r="AQ152" i="4"/>
  <c r="Q152" i="4"/>
  <c r="AQ84" i="4"/>
  <c r="P84" i="4"/>
  <c r="S84" i="4" s="1"/>
  <c r="AE40" i="4" a="1"/>
  <c r="AE40" i="4" s="1"/>
  <c r="AQ40" i="4"/>
  <c r="Q40" i="4"/>
  <c r="AQ27" i="4"/>
  <c r="Q27" i="4"/>
  <c r="P27" i="4"/>
  <c r="S27" i="4" s="1"/>
  <c r="AE27" i="4" s="1" a="1"/>
  <c r="AE27" i="4" s="1"/>
  <c r="AQ59" i="4"/>
  <c r="Q59" i="4"/>
  <c r="P59" i="4"/>
  <c r="S59" i="4" s="1"/>
  <c r="AE59" i="4" s="1" a="1"/>
  <c r="AE59" i="4" s="1"/>
  <c r="AQ15" i="4"/>
  <c r="Q15" i="4"/>
  <c r="P15" i="4"/>
  <c r="S15" i="4" s="1"/>
  <c r="AE15" i="4" s="1" a="1"/>
  <c r="AE15" i="4" s="1"/>
  <c r="AQ42" i="4"/>
  <c r="AQ76" i="4"/>
  <c r="Q76" i="4"/>
  <c r="P76" i="4"/>
  <c r="S76" i="4" s="1"/>
  <c r="AE76" i="4" s="1" a="1"/>
  <c r="AE76" i="4" s="1"/>
  <c r="AQ46" i="4"/>
  <c r="Q46" i="4"/>
  <c r="P46" i="4"/>
  <c r="S46" i="4" s="1"/>
  <c r="AE46" i="4" s="1" a="1"/>
  <c r="AE46" i="4" s="1"/>
  <c r="AQ108" i="4"/>
  <c r="AE108" i="4" a="1"/>
  <c r="AE108" i="4" s="1"/>
  <c r="AQ82" i="4"/>
  <c r="P82" i="4"/>
  <c r="S82" i="4" s="1"/>
  <c r="AQ37" i="4"/>
  <c r="Q37" i="4"/>
  <c r="P37" i="4"/>
  <c r="S37" i="4" s="1"/>
  <c r="AQ53" i="4"/>
  <c r="AQ69" i="4"/>
  <c r="AQ96" i="4"/>
  <c r="P96" i="4"/>
  <c r="S96" i="4" s="1"/>
  <c r="AE96" i="4" s="1" a="1"/>
  <c r="AE96" i="4" s="1"/>
  <c r="Q96" i="4"/>
  <c r="AQ78" i="4"/>
  <c r="P78" i="4"/>
  <c r="S78" i="4" s="1"/>
  <c r="AE78" i="4" s="1" a="1"/>
  <c r="AE78" i="4" s="1"/>
  <c r="Q78" i="4"/>
  <c r="AQ95" i="4"/>
  <c r="AE95" i="4" a="1"/>
  <c r="AE95" i="4" s="1"/>
  <c r="Q95" i="4"/>
  <c r="AQ118" i="4"/>
  <c r="P118" i="4"/>
  <c r="S118" i="4" s="1"/>
  <c r="AE118" i="4" s="1" a="1"/>
  <c r="AE118" i="4" s="1"/>
  <c r="Q118" i="4"/>
  <c r="AQ94" i="4"/>
  <c r="Q94" i="4"/>
  <c r="P94" i="4"/>
  <c r="S94" i="4" s="1"/>
  <c r="AE94" i="4" s="1" a="1"/>
  <c r="AE94" i="4" s="1"/>
  <c r="AE110" i="4" a="1"/>
  <c r="AE110" i="4" s="1"/>
  <c r="AQ110" i="4"/>
  <c r="Q110" i="4"/>
  <c r="AQ139" i="4"/>
  <c r="P139" i="4"/>
  <c r="S139" i="4" s="1"/>
  <c r="AE139" i="4" s="1" a="1"/>
  <c r="AE139" i="4" s="1"/>
  <c r="AQ126" i="4"/>
  <c r="AQ142" i="4"/>
  <c r="P142" i="4"/>
  <c r="S142" i="4" s="1"/>
  <c r="AQ164" i="4"/>
  <c r="AQ174" i="4"/>
  <c r="AQ158" i="4"/>
  <c r="P158" i="4"/>
  <c r="S158" i="4" s="1"/>
  <c r="AE158" i="4" s="1" a="1"/>
  <c r="AE158" i="4" s="1"/>
  <c r="Q158" i="4"/>
  <c r="AQ182" i="4"/>
  <c r="P182" i="4"/>
  <c r="S182" i="4" s="1"/>
  <c r="AE182" i="4" s="1" a="1"/>
  <c r="AE182" i="4" s="1"/>
  <c r="AQ202" i="4"/>
  <c r="P69" i="4"/>
  <c r="S69" i="4" s="1"/>
  <c r="P85" i="4"/>
  <c r="S85" i="4" s="1"/>
  <c r="AE85" i="4" s="1" a="1"/>
  <c r="AE85" i="4" s="1"/>
  <c r="Q123" i="4"/>
  <c r="P160" i="4"/>
  <c r="S160" i="4" s="1"/>
  <c r="AE160" i="4" s="1" a="1"/>
  <c r="AE160" i="4" s="1"/>
  <c r="AD152" i="4" a="1"/>
  <c r="AD152" i="4" s="1"/>
  <c r="F202" i="3"/>
  <c r="F48" i="3"/>
  <c r="F51" i="3"/>
  <c r="F79" i="3"/>
  <c r="F97" i="3"/>
  <c r="F98" i="3"/>
  <c r="F197" i="3"/>
  <c r="F66" i="3"/>
  <c r="F63" i="3"/>
  <c r="J53" i="5"/>
  <c r="J32" i="5"/>
  <c r="J59" i="5"/>
  <c r="J28" i="5"/>
  <c r="J11" i="5"/>
  <c r="J19" i="5"/>
  <c r="J46" i="5"/>
  <c r="J12" i="5"/>
  <c r="J20" i="5"/>
  <c r="J50" i="5"/>
  <c r="J23" i="5"/>
  <c r="J40" i="5"/>
  <c r="J57" i="5"/>
  <c r="P164" i="4"/>
  <c r="S164" i="4" s="1"/>
  <c r="AE164" i="4" s="1" a="1"/>
  <c r="AE164" i="4" s="1"/>
  <c r="Q169" i="4"/>
  <c r="R175" i="4"/>
  <c r="V175" i="4" s="1" a="1"/>
  <c r="V175" i="4" s="1"/>
  <c r="W175" i="4" a="1"/>
  <c r="W175" i="4" s="1"/>
  <c r="Y175" i="4" a="1"/>
  <c r="Y175" i="4" s="1"/>
  <c r="X175" i="4" a="1"/>
  <c r="X175" i="4" s="1"/>
  <c r="Z175" i="4" a="1"/>
  <c r="Z175" i="4" s="1"/>
  <c r="AA175" i="4" a="1"/>
  <c r="AA175" i="4" s="1"/>
  <c r="AB175" i="4" a="1"/>
  <c r="AB175" i="4" s="1"/>
  <c r="AC175" i="4" a="1"/>
  <c r="AC175" i="4" s="1"/>
  <c r="R68" i="4"/>
  <c r="V68" i="4" s="1" a="1"/>
  <c r="V68" i="4" s="1"/>
  <c r="W68" i="4" a="1"/>
  <c r="W68" i="4" s="1"/>
  <c r="X68" i="4" a="1"/>
  <c r="X68" i="4" s="1"/>
  <c r="Y68" i="4" a="1"/>
  <c r="Y68" i="4" s="1"/>
  <c r="Z68" i="4" a="1"/>
  <c r="Z68" i="4" s="1"/>
  <c r="AA68" i="4" a="1"/>
  <c r="AA68" i="4" s="1"/>
  <c r="AB68" i="4" a="1"/>
  <c r="AB68" i="4" s="1"/>
  <c r="AC68" i="4" a="1"/>
  <c r="AC68" i="4" s="1"/>
  <c r="K11" i="6"/>
  <c r="K27" i="6"/>
  <c r="K19" i="6"/>
  <c r="K36" i="6"/>
  <c r="K35" i="6" s="1"/>
  <c r="K18" i="6"/>
  <c r="K10" i="6"/>
  <c r="K26" i="6"/>
  <c r="R98" i="4"/>
  <c r="V98" i="4" s="1" a="1"/>
  <c r="V98" i="4" s="1"/>
  <c r="X98" i="4" a="1"/>
  <c r="X98" i="4" s="1"/>
  <c r="W98" i="4" a="1"/>
  <c r="W98" i="4" s="1"/>
  <c r="Y98" i="4" a="1"/>
  <c r="Y98" i="4" s="1"/>
  <c r="Z98" i="4" a="1"/>
  <c r="Z98" i="4" s="1"/>
  <c r="AA98" i="4" a="1"/>
  <c r="AA98" i="4" s="1"/>
  <c r="AB98" i="4" a="1"/>
  <c r="AB98" i="4" s="1"/>
  <c r="AC98" i="4" a="1"/>
  <c r="AC98" i="4" s="1"/>
  <c r="R64" i="4"/>
  <c r="V64" i="4" s="1" a="1"/>
  <c r="V64" i="4" s="1"/>
  <c r="X64" i="4" a="1"/>
  <c r="X64" i="4" s="1"/>
  <c r="W64" i="4" a="1"/>
  <c r="W64" i="4" s="1"/>
  <c r="Y64" i="4" a="1"/>
  <c r="Y64" i="4" s="1"/>
  <c r="Z64" i="4" a="1"/>
  <c r="Z64" i="4" s="1"/>
  <c r="AA64" i="4" a="1"/>
  <c r="AA64" i="4" s="1"/>
  <c r="AB64" i="4" a="1"/>
  <c r="AB64" i="4" s="1"/>
  <c r="AC64" i="4" a="1"/>
  <c r="AC64" i="4" s="1"/>
  <c r="R8" i="4"/>
  <c r="V8" i="4" s="1" a="1"/>
  <c r="V8" i="4" s="1"/>
  <c r="W8" i="4" a="1"/>
  <c r="W8" i="4" s="1"/>
  <c r="X8" i="4" a="1"/>
  <c r="X8" i="4" s="1"/>
  <c r="Y8" i="4" a="1"/>
  <c r="Y8" i="4" s="1"/>
  <c r="Z8" i="4" a="1"/>
  <c r="Z8" i="4" s="1"/>
  <c r="AA8" i="4" a="1"/>
  <c r="AA8" i="4" s="1"/>
  <c r="AB8" i="4" a="1"/>
  <c r="AB8" i="4" s="1"/>
  <c r="AC8" i="4" a="1"/>
  <c r="AC8" i="4" s="1"/>
  <c r="R83" i="4"/>
  <c r="V83" i="4" s="1" a="1"/>
  <c r="V83" i="4" s="1"/>
  <c r="W83" i="4" a="1"/>
  <c r="W83" i="4" s="1"/>
  <c r="X83" i="4" a="1"/>
  <c r="X83" i="4" s="1"/>
  <c r="Y83" i="4" a="1"/>
  <c r="Y83" i="4" s="1"/>
  <c r="Z83" i="4" a="1"/>
  <c r="Z83" i="4" s="1"/>
  <c r="AA83" i="4" a="1"/>
  <c r="AA83" i="4" s="1"/>
  <c r="AB83" i="4" a="1"/>
  <c r="AB83" i="4" s="1"/>
  <c r="AC83" i="4" a="1"/>
  <c r="AC83" i="4" s="1"/>
  <c r="R104" i="4"/>
  <c r="V104" i="4" s="1" a="1"/>
  <c r="V104" i="4" s="1"/>
  <c r="W104" i="4" a="1"/>
  <c r="W104" i="4" s="1"/>
  <c r="X104" i="4" a="1"/>
  <c r="X104" i="4" s="1"/>
  <c r="Y104" i="4" a="1"/>
  <c r="Y104" i="4" s="1"/>
  <c r="Z104" i="4" a="1"/>
  <c r="Z104" i="4" s="1"/>
  <c r="AA104" i="4" a="1"/>
  <c r="AA104" i="4" s="1"/>
  <c r="AB104" i="4" a="1"/>
  <c r="AB104" i="4" s="1"/>
  <c r="AC104" i="4" a="1"/>
  <c r="AC104" i="4" s="1"/>
  <c r="G71" i="3"/>
  <c r="Q75" i="2"/>
  <c r="G151" i="3"/>
  <c r="Q155" i="2"/>
  <c r="G123" i="3"/>
  <c r="G91" i="3"/>
  <c r="Q95" i="2"/>
  <c r="G37" i="3"/>
  <c r="Q41" i="2"/>
  <c r="G34" i="3"/>
  <c r="Q38" i="2"/>
  <c r="Q56" i="2"/>
  <c r="R31" i="4"/>
  <c r="V31" i="4" s="1" a="1"/>
  <c r="V31" i="4" s="1"/>
  <c r="X31" i="4" a="1"/>
  <c r="X31" i="4" s="1"/>
  <c r="W31" i="4" a="1"/>
  <c r="W31" i="4" s="1"/>
  <c r="Y31" i="4" a="1"/>
  <c r="Y31" i="4" s="1"/>
  <c r="Z31" i="4" a="1"/>
  <c r="Z31" i="4" s="1"/>
  <c r="AA31" i="4" a="1"/>
  <c r="AA31" i="4" s="1"/>
  <c r="AB31" i="4" a="1"/>
  <c r="AB31" i="4" s="1"/>
  <c r="AC31" i="4" a="1"/>
  <c r="AC31" i="4" s="1"/>
  <c r="R40" i="4"/>
  <c r="V40" i="4" s="1" a="1"/>
  <c r="V40" i="4" s="1"/>
  <c r="X40" i="4" a="1"/>
  <c r="X40" i="4" s="1"/>
  <c r="W40" i="4" a="1"/>
  <c r="W40" i="4" s="1"/>
  <c r="Y40" i="4" a="1"/>
  <c r="Y40" i="4" s="1"/>
  <c r="Z40" i="4" a="1"/>
  <c r="Z40" i="4" s="1"/>
  <c r="AA40" i="4" a="1"/>
  <c r="AA40" i="4" s="1"/>
  <c r="AB40" i="4" a="1"/>
  <c r="AB40" i="4" s="1"/>
  <c r="AC40" i="4" a="1"/>
  <c r="AC40" i="4" s="1"/>
  <c r="R185" i="4"/>
  <c r="V185" i="4" s="1" a="1"/>
  <c r="V185" i="4" s="1"/>
  <c r="Y185" i="4" a="1"/>
  <c r="Y185" i="4" s="1"/>
  <c r="W185" i="4" a="1"/>
  <c r="W185" i="4" s="1"/>
  <c r="X185" i="4" a="1"/>
  <c r="X185" i="4" s="1"/>
  <c r="Z185" i="4" a="1"/>
  <c r="Z185" i="4" s="1"/>
  <c r="AA185" i="4" a="1"/>
  <c r="AA185" i="4" s="1"/>
  <c r="AB185" i="4" a="1"/>
  <c r="AB185" i="4" s="1"/>
  <c r="AC185" i="4" a="1"/>
  <c r="AC185" i="4" s="1"/>
  <c r="AB79" i="4" a="1"/>
  <c r="AB79" i="4" s="1"/>
  <c r="AC79" i="4" a="1"/>
  <c r="AC79" i="4" s="1"/>
  <c r="R73" i="4"/>
  <c r="V73" i="4" s="1" a="1"/>
  <c r="V73" i="4" s="1"/>
  <c r="X73" i="4" a="1"/>
  <c r="X73" i="4" s="1"/>
  <c r="W73" i="4" a="1"/>
  <c r="W73" i="4" s="1"/>
  <c r="Y73" i="4" a="1"/>
  <c r="Y73" i="4" s="1"/>
  <c r="Z73" i="4" a="1"/>
  <c r="Z73" i="4" s="1"/>
  <c r="AA73" i="4" a="1"/>
  <c r="AA73" i="4" s="1"/>
  <c r="AB73" i="4" a="1"/>
  <c r="AB73" i="4" s="1"/>
  <c r="AC73" i="4" a="1"/>
  <c r="AC73" i="4" s="1"/>
  <c r="AY155" i="3"/>
  <c r="AM155" i="3"/>
  <c r="AY87" i="3"/>
  <c r="AM87" i="3"/>
  <c r="AC185" i="3"/>
  <c r="F185" i="3"/>
  <c r="AC200" i="3"/>
  <c r="F200" i="3"/>
  <c r="AC137" i="3"/>
  <c r="F137" i="3"/>
  <c r="AZ158" i="3"/>
  <c r="AC130" i="3"/>
  <c r="F130" i="3"/>
  <c r="AZ89" i="3"/>
  <c r="AC62" i="3"/>
  <c r="F62" i="3"/>
  <c r="AZ46" i="3"/>
  <c r="AN46" i="3"/>
  <c r="AC49" i="3"/>
  <c r="F49" i="3"/>
  <c r="AC10" i="3"/>
  <c r="F10" i="3"/>
  <c r="AZ121" i="3"/>
  <c r="AC114" i="3"/>
  <c r="F114" i="3"/>
  <c r="AC82" i="3"/>
  <c r="F82" i="3"/>
  <c r="AC32" i="3"/>
  <c r="F32" i="3"/>
  <c r="AC149" i="3"/>
  <c r="F149" i="3"/>
  <c r="AN117" i="3"/>
  <c r="AZ117" i="3"/>
  <c r="AC110" i="3"/>
  <c r="F110" i="3"/>
  <c r="AC69" i="3"/>
  <c r="F69" i="3"/>
  <c r="AC38" i="3"/>
  <c r="F38" i="3"/>
  <c r="AZ9" i="3"/>
  <c r="AC177" i="3"/>
  <c r="F177" i="3"/>
  <c r="AZ146" i="3"/>
  <c r="AC166" i="3"/>
  <c r="F166" i="3"/>
  <c r="AN77" i="3"/>
  <c r="AZ77" i="3"/>
  <c r="AC78" i="3"/>
  <c r="F78" i="3"/>
  <c r="AC29" i="3"/>
  <c r="F29" i="3"/>
  <c r="AC12" i="3"/>
  <c r="F12" i="3"/>
  <c r="AC15" i="3"/>
  <c r="F15" i="3"/>
  <c r="AZ31" i="3"/>
  <c r="AZ79" i="3"/>
  <c r="AN79" i="3"/>
  <c r="AZ95" i="3"/>
  <c r="AN48" i="3"/>
  <c r="AZ48" i="3"/>
  <c r="AC64" i="3"/>
  <c r="F64" i="3"/>
  <c r="AZ107" i="3"/>
  <c r="AN107" i="3"/>
  <c r="AZ59" i="3"/>
  <c r="AZ99" i="3"/>
  <c r="AN99" i="3"/>
  <c r="AC143" i="3"/>
  <c r="F143" i="3"/>
  <c r="AC119" i="3"/>
  <c r="F119" i="3"/>
  <c r="AC80" i="3"/>
  <c r="F80" i="3"/>
  <c r="AC96" i="3"/>
  <c r="F96" i="3"/>
  <c r="AC112" i="3"/>
  <c r="F112" i="3"/>
  <c r="AZ195" i="3"/>
  <c r="AN195" i="3"/>
  <c r="AZ136" i="3"/>
  <c r="AZ155" i="3"/>
  <c r="AZ171" i="3"/>
  <c r="AZ187" i="3"/>
  <c r="AN187" i="3"/>
  <c r="AC152" i="3"/>
  <c r="F152" i="3"/>
  <c r="AC168" i="3"/>
  <c r="F168" i="3"/>
  <c r="AC184" i="3"/>
  <c r="F184" i="3"/>
  <c r="AZ198" i="3"/>
  <c r="AN198" i="3"/>
  <c r="F7" i="3"/>
  <c r="Q39" i="2"/>
  <c r="G35" i="3"/>
  <c r="F93" i="3"/>
  <c r="Q154" i="2"/>
  <c r="F106" i="3"/>
  <c r="AD193" i="4" a="1"/>
  <c r="AD193" i="4" s="1"/>
  <c r="AD40" i="4" a="1"/>
  <c r="AD40" i="4" s="1"/>
  <c r="AD86" i="4" a="1"/>
  <c r="AD86" i="4" s="1"/>
  <c r="R54" i="4"/>
  <c r="V54" i="4" s="1" a="1"/>
  <c r="V54" i="4" s="1"/>
  <c r="Y54" i="4" a="1"/>
  <c r="Y54" i="4" s="1"/>
  <c r="W54" i="4" a="1"/>
  <c r="W54" i="4" s="1"/>
  <c r="X54" i="4" a="1"/>
  <c r="X54" i="4" s="1"/>
  <c r="Z54" i="4" a="1"/>
  <c r="Z54" i="4" s="1"/>
  <c r="AA54" i="4" a="1"/>
  <c r="AA54" i="4" s="1"/>
  <c r="AB54" i="4" a="1"/>
  <c r="AB54" i="4" s="1"/>
  <c r="AC54" i="4" a="1"/>
  <c r="AC54" i="4" s="1"/>
  <c r="AA63" i="4" a="1"/>
  <c r="AA63" i="4" s="1"/>
  <c r="R89" i="4"/>
  <c r="V89" i="4" s="1" a="1"/>
  <c r="V89" i="4" s="1"/>
  <c r="W89" i="4" a="1"/>
  <c r="W89" i="4" s="1"/>
  <c r="X89" i="4" a="1"/>
  <c r="X89" i="4" s="1"/>
  <c r="Y89" i="4" a="1"/>
  <c r="Y89" i="4" s="1"/>
  <c r="Z89" i="4" a="1"/>
  <c r="Z89" i="4" s="1"/>
  <c r="AA89" i="4" a="1"/>
  <c r="AA89" i="4" s="1"/>
  <c r="AB89" i="4" a="1"/>
  <c r="AB89" i="4" s="1"/>
  <c r="AC89" i="4" a="1"/>
  <c r="AC89" i="4" s="1"/>
  <c r="R117" i="4"/>
  <c r="V117" i="4" s="1" a="1"/>
  <c r="V117" i="4" s="1"/>
  <c r="X117" i="4" a="1"/>
  <c r="X117" i="4" s="1"/>
  <c r="W117" i="4" a="1"/>
  <c r="W117" i="4" s="1"/>
  <c r="Y117" i="4" a="1"/>
  <c r="Y117" i="4" s="1"/>
  <c r="Z117" i="4" a="1"/>
  <c r="Z117" i="4" s="1"/>
  <c r="AA117" i="4" a="1"/>
  <c r="AA117" i="4" s="1"/>
  <c r="AB117" i="4" a="1"/>
  <c r="AB117" i="4" s="1"/>
  <c r="AC117" i="4" a="1"/>
  <c r="AC117" i="4" s="1"/>
  <c r="F109" i="3"/>
  <c r="F124" i="3"/>
  <c r="F72" i="3"/>
  <c r="F201" i="3"/>
  <c r="M25" i="6"/>
  <c r="M17" i="6"/>
  <c r="AY9" i="3"/>
  <c r="AM9" i="3"/>
  <c r="AM190" i="3"/>
  <c r="AY190" i="3"/>
  <c r="AM161" i="3"/>
  <c r="AY161" i="3"/>
  <c r="AM158" i="3"/>
  <c r="AY158" i="3"/>
  <c r="AD201" i="4" a="1"/>
  <c r="AD201" i="4" s="1"/>
  <c r="R159" i="4"/>
  <c r="V159" i="4" s="1" a="1"/>
  <c r="V159" i="4" s="1"/>
  <c r="W159" i="4" a="1"/>
  <c r="W159" i="4" s="1"/>
  <c r="X159" i="4" a="1"/>
  <c r="X159" i="4" s="1"/>
  <c r="Y159" i="4" a="1"/>
  <c r="Y159" i="4" s="1"/>
  <c r="Z159" i="4" a="1"/>
  <c r="Z159" i="4" s="1"/>
  <c r="AA159" i="4" a="1"/>
  <c r="AA159" i="4" s="1"/>
  <c r="AB159" i="4" a="1"/>
  <c r="AB159" i="4" s="1"/>
  <c r="AC159" i="4" a="1"/>
  <c r="AC159" i="4" s="1"/>
  <c r="R102" i="4"/>
  <c r="V102" i="4" s="1" a="1"/>
  <c r="V102" i="4" s="1"/>
  <c r="W102" i="4" a="1"/>
  <c r="W102" i="4" s="1"/>
  <c r="X102" i="4" a="1"/>
  <c r="X102" i="4" s="1"/>
  <c r="Y102" i="4" a="1"/>
  <c r="Y102" i="4" s="1"/>
  <c r="Z102" i="4" a="1"/>
  <c r="Z102" i="4" s="1"/>
  <c r="AA102" i="4" a="1"/>
  <c r="AA102" i="4" s="1"/>
  <c r="AB102" i="4" a="1"/>
  <c r="AB102" i="4" s="1"/>
  <c r="AC102" i="4" a="1"/>
  <c r="AC102" i="4" s="1"/>
  <c r="AE44" i="4" a="1"/>
  <c r="AE44" i="4" s="1"/>
  <c r="AQ44" i="4"/>
  <c r="AE73" i="4" a="1"/>
  <c r="AE73" i="4" s="1"/>
  <c r="AQ73" i="4"/>
  <c r="AQ200" i="4"/>
  <c r="AE200" i="4" a="1"/>
  <c r="AE200" i="4" s="1"/>
  <c r="Q200" i="4"/>
  <c r="AQ132" i="4"/>
  <c r="P132" i="4"/>
  <c r="S132" i="4" s="1"/>
  <c r="AE132" i="4" s="1" a="1"/>
  <c r="AE132" i="4" s="1"/>
  <c r="Q132" i="4"/>
  <c r="AE68" i="4" a="1"/>
  <c r="AE68" i="4" s="1"/>
  <c r="AQ68" i="4"/>
  <c r="Q68" i="4"/>
  <c r="AQ28" i="4"/>
  <c r="P28" i="4"/>
  <c r="S28" i="4" s="1"/>
  <c r="AE28" i="4" s="1" a="1"/>
  <c r="AE28" i="4" s="1"/>
  <c r="AQ12" i="4"/>
  <c r="P12" i="4"/>
  <c r="S12" i="4" s="1"/>
  <c r="Q12" i="4"/>
  <c r="AQ144" i="4"/>
  <c r="P144" i="4"/>
  <c r="S144" i="4" s="1"/>
  <c r="Q144" i="4"/>
  <c r="AE185" i="4" a="1"/>
  <c r="AE185" i="4" s="1"/>
  <c r="AQ185" i="4"/>
  <c r="Q185" i="4"/>
  <c r="AQ129" i="4"/>
  <c r="Q129" i="4"/>
  <c r="P129" i="4"/>
  <c r="S129" i="4" s="1"/>
  <c r="AQ11" i="4"/>
  <c r="AE11" i="4" a="1"/>
  <c r="AE11" i="4" s="1"/>
  <c r="AQ31" i="4"/>
  <c r="AE31" i="4" a="1"/>
  <c r="AE31" i="4" s="1"/>
  <c r="Q31" i="4"/>
  <c r="AQ191" i="4"/>
  <c r="Q191" i="4"/>
  <c r="P191" i="4"/>
  <c r="S191" i="4" s="1"/>
  <c r="AE191" i="4" s="1" a="1"/>
  <c r="AE191" i="4" s="1"/>
  <c r="AE112" i="4" a="1"/>
  <c r="AE112" i="4" s="1"/>
  <c r="AQ112" i="4"/>
  <c r="AQ105" i="4"/>
  <c r="P105" i="4"/>
  <c r="S105" i="4" s="1"/>
  <c r="AQ199" i="4"/>
  <c r="AE199" i="4" a="1"/>
  <c r="AE199" i="4" s="1"/>
  <c r="Q199" i="4"/>
  <c r="AQ111" i="4"/>
  <c r="AE111" i="4" a="1"/>
  <c r="AE111" i="4" s="1"/>
  <c r="AQ187" i="4"/>
  <c r="P187" i="4"/>
  <c r="S187" i="4" s="1"/>
  <c r="AQ167" i="4"/>
  <c r="P167" i="4"/>
  <c r="S167" i="4" s="1"/>
  <c r="AE167" i="4" s="1" a="1"/>
  <c r="AE167" i="4" s="1"/>
  <c r="Q167" i="4"/>
  <c r="AQ141" i="4"/>
  <c r="P141" i="4"/>
  <c r="S141" i="4" s="1"/>
  <c r="AE141" i="4" s="1" a="1"/>
  <c r="AE141" i="4" s="1"/>
  <c r="Q141" i="4"/>
  <c r="AE117" i="4" a="1"/>
  <c r="AE117" i="4" s="1"/>
  <c r="AQ117" i="4"/>
  <c r="Q117" i="4"/>
  <c r="AQ136" i="4"/>
  <c r="Q136" i="4"/>
  <c r="P136" i="4"/>
  <c r="S136" i="4" s="1"/>
  <c r="AE136" i="4" s="1" a="1"/>
  <c r="AE136" i="4" s="1"/>
  <c r="AE64" i="4" a="1"/>
  <c r="AE64" i="4" s="1"/>
  <c r="AQ64" i="4"/>
  <c r="Q64" i="4"/>
  <c r="AQ101" i="4"/>
  <c r="Q101" i="4"/>
  <c r="P101" i="4"/>
  <c r="S101" i="4" s="1"/>
  <c r="AQ14" i="4"/>
  <c r="P14" i="4"/>
  <c r="S14" i="4" s="1"/>
  <c r="AE14" i="4" s="1" a="1"/>
  <c r="AE14" i="4" s="1"/>
  <c r="Q14" i="4"/>
  <c r="AQ51" i="4"/>
  <c r="Q51" i="4"/>
  <c r="P51" i="4"/>
  <c r="S51" i="4" s="1"/>
  <c r="AQ55" i="4"/>
  <c r="Q55" i="4"/>
  <c r="P55" i="4"/>
  <c r="S55" i="4" s="1"/>
  <c r="AQ50" i="4"/>
  <c r="P50" i="4"/>
  <c r="S50" i="4" s="1"/>
  <c r="AE50" i="4" s="1" a="1"/>
  <c r="AE50" i="4" s="1"/>
  <c r="AQ5" i="4"/>
  <c r="P5" i="4"/>
  <c r="Q5" i="4"/>
  <c r="AQ54" i="4"/>
  <c r="AE54" i="4" a="1"/>
  <c r="AE54" i="4" s="1"/>
  <c r="AE8" i="4" a="1"/>
  <c r="AE8" i="4" s="1"/>
  <c r="AQ8" i="4"/>
  <c r="Q8" i="4"/>
  <c r="AQ13" i="4"/>
  <c r="P13" i="4"/>
  <c r="S13" i="4" s="1"/>
  <c r="AE13" i="4" s="1" a="1"/>
  <c r="AE13" i="4" s="1"/>
  <c r="Q13" i="4"/>
  <c r="AQ26" i="4"/>
  <c r="P26" i="4"/>
  <c r="S26" i="4" s="1"/>
  <c r="AE26" i="4" s="1" a="1"/>
  <c r="AE26" i="4" s="1"/>
  <c r="AQ41" i="4"/>
  <c r="AE41" i="4" a="1"/>
  <c r="AE41" i="4" s="1"/>
  <c r="AQ57" i="4"/>
  <c r="Q57" i="4"/>
  <c r="P57" i="4"/>
  <c r="S57" i="4" s="1"/>
  <c r="AE57" i="4" s="1" a="1"/>
  <c r="AE57" i="4" s="1"/>
  <c r="AE86" i="4" a="1"/>
  <c r="AE86" i="4" s="1"/>
  <c r="AQ86" i="4"/>
  <c r="Q86" i="4"/>
  <c r="AQ114" i="4"/>
  <c r="P114" i="4"/>
  <c r="S114" i="4" s="1"/>
  <c r="AE114" i="4" s="1" a="1"/>
  <c r="AE114" i="4" s="1"/>
  <c r="Q114" i="4"/>
  <c r="AQ83" i="4"/>
  <c r="AE83" i="4" a="1"/>
  <c r="AE83" i="4" s="1"/>
  <c r="Q83" i="4"/>
  <c r="AQ99" i="4"/>
  <c r="P99" i="4"/>
  <c r="S99" i="4" s="1"/>
  <c r="Q99" i="4"/>
  <c r="AE159" i="4" a="1"/>
  <c r="AE159" i="4" s="1"/>
  <c r="AQ159" i="4"/>
  <c r="Q159" i="4"/>
  <c r="AE98" i="4" a="1"/>
  <c r="AE98" i="4" s="1"/>
  <c r="AQ98" i="4"/>
  <c r="Q98" i="4"/>
  <c r="AQ127" i="4"/>
  <c r="Q127" i="4"/>
  <c r="P127" i="4"/>
  <c r="S127" i="4" s="1"/>
  <c r="AE127" i="4" s="1" a="1"/>
  <c r="AE127" i="4" s="1"/>
  <c r="AQ143" i="4"/>
  <c r="P143" i="4"/>
  <c r="S143" i="4" s="1"/>
  <c r="AQ130" i="4"/>
  <c r="AE130" i="4" a="1"/>
  <c r="AE130" i="4" s="1"/>
  <c r="Q130" i="4"/>
  <c r="AQ146" i="4"/>
  <c r="P146" i="4"/>
  <c r="S146" i="4" s="1"/>
  <c r="Q146" i="4"/>
  <c r="AE175" i="4" a="1"/>
  <c r="AE175" i="4" s="1"/>
  <c r="AQ175" i="4"/>
  <c r="Q175" i="4"/>
  <c r="AE184" i="4" a="1"/>
  <c r="AE184" i="4" s="1"/>
  <c r="AQ184" i="4"/>
  <c r="AQ162" i="4"/>
  <c r="Q162" i="4"/>
  <c r="P162" i="4"/>
  <c r="S162" i="4" s="1"/>
  <c r="AQ180" i="4"/>
  <c r="P180" i="4"/>
  <c r="S180" i="4" s="1"/>
  <c r="AE180" i="4" s="1" a="1"/>
  <c r="AE180" i="4" s="1"/>
  <c r="AE201" i="4" a="1"/>
  <c r="AE201" i="4" s="1"/>
  <c r="AQ201" i="4"/>
  <c r="Q201" i="4"/>
  <c r="Q69" i="4"/>
  <c r="Q11" i="4"/>
  <c r="P179" i="4"/>
  <c r="S179" i="4" s="1"/>
  <c r="AE179" i="4" s="1" a="1"/>
  <c r="AE179" i="4" s="1"/>
  <c r="AD31" i="4" a="1"/>
  <c r="AD31" i="4" s="1"/>
  <c r="P67" i="4"/>
  <c r="S67" i="4" s="1"/>
  <c r="Q160" i="4"/>
  <c r="P202" i="4"/>
  <c r="S202" i="4" s="1"/>
  <c r="AE202" i="4" s="1" a="1"/>
  <c r="AE202" i="4" s="1"/>
  <c r="AD108" i="4" a="1"/>
  <c r="AD108" i="4" s="1"/>
  <c r="Q139" i="4"/>
  <c r="F128" i="3"/>
  <c r="F182" i="3"/>
  <c r="AY79" i="3"/>
  <c r="AM79" i="3"/>
  <c r="AM97" i="3"/>
  <c r="AY97" i="3"/>
  <c r="AM98" i="3"/>
  <c r="AY98" i="3"/>
  <c r="AM197" i="3"/>
  <c r="AY197" i="3"/>
  <c r="AM66" i="3"/>
  <c r="AY66" i="3"/>
  <c r="AY63" i="3"/>
  <c r="AM63" i="3"/>
  <c r="J37" i="5"/>
  <c r="J55" i="5"/>
  <c r="J39" i="5"/>
  <c r="J36" i="5"/>
  <c r="J48" i="5"/>
  <c r="J13" i="5"/>
  <c r="J29" i="5"/>
  <c r="J60" i="5"/>
  <c r="J14" i="5"/>
  <c r="J21" i="5"/>
  <c r="J38" i="5"/>
  <c r="J24" i="5"/>
  <c r="J41" i="5"/>
  <c r="J58" i="5"/>
  <c r="Q104" i="4"/>
  <c r="R11" i="4"/>
  <c r="V11" i="4" s="1" a="1"/>
  <c r="V11" i="4" s="1"/>
  <c r="X11" i="4" a="1"/>
  <c r="X11" i="4" s="1"/>
  <c r="Y11" i="4" a="1"/>
  <c r="Y11" i="4" s="1"/>
  <c r="W11" i="4" a="1"/>
  <c r="W11" i="4" s="1"/>
  <c r="Z11" i="4" a="1"/>
  <c r="Z11" i="4" s="1"/>
  <c r="AA11" i="4" a="1"/>
  <c r="AA11" i="4" s="1"/>
  <c r="AB11" i="4" a="1"/>
  <c r="AB11" i="4" s="1"/>
  <c r="AC11" i="4" a="1"/>
  <c r="AC11" i="4" s="1"/>
  <c r="AA22" i="4" a="1"/>
  <c r="AA22" i="4" s="1"/>
  <c r="R183" i="4"/>
  <c r="V183" i="4" s="1" a="1"/>
  <c r="V183" i="4" s="1"/>
  <c r="X183" i="4" a="1"/>
  <c r="X183" i="4" s="1"/>
  <c r="W183" i="4" a="1"/>
  <c r="W183" i="4" s="1"/>
  <c r="Y183" i="4" a="1"/>
  <c r="Y183" i="4" s="1"/>
  <c r="Z183" i="4" a="1"/>
  <c r="Z183" i="4" s="1"/>
  <c r="AA183" i="4" a="1"/>
  <c r="AA183" i="4" s="1"/>
  <c r="AB183" i="4" a="1"/>
  <c r="AB183" i="4" s="1"/>
  <c r="AC183" i="4" a="1"/>
  <c r="AC183" i="4" s="1"/>
  <c r="R9" i="4"/>
  <c r="V9" i="4" s="1" a="1"/>
  <c r="V9" i="4" s="1"/>
  <c r="W9" i="4" a="1"/>
  <c r="W9" i="4" s="1"/>
  <c r="Y9" i="4" a="1"/>
  <c r="Y9" i="4" s="1"/>
  <c r="X9" i="4" a="1"/>
  <c r="X9" i="4" s="1"/>
  <c r="Z9" i="4" a="1"/>
  <c r="Z9" i="4" s="1"/>
  <c r="AA9" i="4" a="1"/>
  <c r="AA9" i="4" s="1"/>
  <c r="AB9" i="4" a="1"/>
  <c r="AB9" i="4" s="1"/>
  <c r="AC9" i="4" a="1"/>
  <c r="AC9" i="4" s="1"/>
  <c r="R111" i="4"/>
  <c r="V111" i="4" s="1" a="1"/>
  <c r="V111" i="4" s="1"/>
  <c r="W111" i="4" a="1"/>
  <c r="W111" i="4" s="1"/>
  <c r="X111" i="4" a="1"/>
  <c r="X111" i="4" s="1"/>
  <c r="Y111" i="4" a="1"/>
  <c r="Y111" i="4" s="1"/>
  <c r="Z111" i="4" a="1"/>
  <c r="Z111" i="4" s="1"/>
  <c r="AA111" i="4" a="1"/>
  <c r="AA111" i="4" s="1"/>
  <c r="AB111" i="4" a="1"/>
  <c r="AB111" i="4" s="1"/>
  <c r="AC111" i="4" a="1"/>
  <c r="AC111" i="4" s="1"/>
  <c r="K14" i="6"/>
  <c r="K22" i="6"/>
  <c r="K30" i="6"/>
  <c r="AD64" i="4" a="1"/>
  <c r="AD64" i="4" s="1"/>
  <c r="AD8" i="4" a="1"/>
  <c r="AD8" i="4" s="1"/>
  <c r="AD41" i="4" a="1"/>
  <c r="AD41" i="4" s="1"/>
  <c r="AD22" i="4" a="1"/>
  <c r="AD22" i="4" s="1"/>
  <c r="AD83" i="4" a="1"/>
  <c r="AD83" i="4" s="1"/>
  <c r="AD10" i="4" a="1"/>
  <c r="AD10" i="4" s="1"/>
  <c r="G175" i="3"/>
  <c r="Q179" i="2"/>
  <c r="AY123" i="3"/>
  <c r="AM123" i="3"/>
  <c r="AY91" i="3"/>
  <c r="AM91" i="3"/>
  <c r="AY37" i="3"/>
  <c r="AM37" i="3"/>
  <c r="AM169" i="3"/>
  <c r="AY169" i="3"/>
  <c r="AM34" i="3"/>
  <c r="AY34" i="3"/>
  <c r="G31" i="3"/>
  <c r="Q35" i="2"/>
  <c r="R93" i="4"/>
  <c r="V93" i="4" s="1" a="1"/>
  <c r="V93" i="4" s="1"/>
  <c r="W93" i="4" a="1"/>
  <c r="W93" i="4" s="1"/>
  <c r="Y93" i="4" a="1"/>
  <c r="Y93" i="4" s="1"/>
  <c r="X93" i="4" a="1"/>
  <c r="X93" i="4" s="1"/>
  <c r="Z93" i="4" a="1"/>
  <c r="Z93" i="4" s="1"/>
  <c r="AA93" i="4" a="1"/>
  <c r="AA93" i="4" s="1"/>
  <c r="AB93" i="4" a="1"/>
  <c r="AB93" i="4" s="1"/>
  <c r="AC93" i="4" a="1"/>
  <c r="AC93" i="4" s="1"/>
  <c r="R166" i="4"/>
  <c r="V166" i="4" s="1" a="1"/>
  <c r="V166" i="4" s="1"/>
  <c r="W166" i="4" a="1"/>
  <c r="W166" i="4" s="1"/>
  <c r="X166" i="4" a="1"/>
  <c r="X166" i="4" s="1"/>
  <c r="Y166" i="4" a="1"/>
  <c r="Y166" i="4" s="1"/>
  <c r="Z166" i="4" a="1"/>
  <c r="Z166" i="4" s="1"/>
  <c r="AA166" i="4" a="1"/>
  <c r="AA166" i="4" s="1"/>
  <c r="AB166" i="4" a="1"/>
  <c r="AB166" i="4" s="1"/>
  <c r="AC166" i="4" a="1"/>
  <c r="AC166" i="4" s="1"/>
  <c r="AD44" i="4" a="1"/>
  <c r="AD44" i="4" s="1"/>
  <c r="AD103" i="4" a="1"/>
  <c r="AD103" i="4" s="1"/>
  <c r="R21" i="4"/>
  <c r="V21" i="4" s="1" a="1"/>
  <c r="V21" i="4" s="1"/>
  <c r="W21" i="4" a="1"/>
  <c r="W21" i="4" s="1"/>
  <c r="X21" i="4" a="1"/>
  <c r="X21" i="4" s="1"/>
  <c r="Y21" i="4" a="1"/>
  <c r="Y21" i="4" s="1"/>
  <c r="Z21" i="4" a="1"/>
  <c r="Z21" i="4" s="1"/>
  <c r="AA21" i="4" a="1"/>
  <c r="AA21" i="4" s="1"/>
  <c r="AB21" i="4" a="1"/>
  <c r="AB21" i="4" s="1"/>
  <c r="AC21" i="4" a="1"/>
  <c r="AC21" i="4" s="1"/>
  <c r="R23" i="4"/>
  <c r="V23" i="4" s="1" a="1"/>
  <c r="V23" i="4" s="1"/>
  <c r="X23" i="4" a="1"/>
  <c r="X23" i="4" s="1"/>
  <c r="W23" i="4" a="1"/>
  <c r="W23" i="4" s="1"/>
  <c r="Y23" i="4" a="1"/>
  <c r="Y23" i="4" s="1"/>
  <c r="Z23" i="4" a="1"/>
  <c r="Z23" i="4" s="1"/>
  <c r="AA23" i="4" a="1"/>
  <c r="AA23" i="4" s="1"/>
  <c r="AB23" i="4" a="1"/>
  <c r="AB23" i="4" s="1"/>
  <c r="AC23" i="4" a="1"/>
  <c r="AC23" i="4" s="1"/>
  <c r="AD199" i="4" a="1"/>
  <c r="AD199" i="4" s="1"/>
  <c r="F179" i="3"/>
  <c r="A15" i="4"/>
  <c r="A21" i="2"/>
  <c r="A16" i="3"/>
  <c r="G203" i="3"/>
  <c r="Q207" i="2"/>
  <c r="F171" i="3"/>
  <c r="F204" i="3"/>
  <c r="AN153" i="3"/>
  <c r="AZ153" i="3"/>
  <c r="AN201" i="3"/>
  <c r="AZ201" i="3"/>
  <c r="AC129" i="3"/>
  <c r="F129" i="3"/>
  <c r="AN125" i="3"/>
  <c r="AZ125" i="3"/>
  <c r="AZ150" i="3"/>
  <c r="AC74" i="3"/>
  <c r="F74" i="3"/>
  <c r="AZ58" i="3"/>
  <c r="AC73" i="3"/>
  <c r="F73" i="3"/>
  <c r="AN34" i="3"/>
  <c r="AZ34" i="3"/>
  <c r="AC17" i="3"/>
  <c r="F17" i="3"/>
  <c r="AC105" i="3"/>
  <c r="F105" i="3"/>
  <c r="AC85" i="3"/>
  <c r="F85" i="3"/>
  <c r="AC30" i="3"/>
  <c r="F30" i="3"/>
  <c r="AC192" i="3"/>
  <c r="F192" i="3"/>
  <c r="AC142" i="3"/>
  <c r="F142" i="3"/>
  <c r="AC101" i="3"/>
  <c r="F101" i="3"/>
  <c r="AN97" i="3"/>
  <c r="AZ97" i="3"/>
  <c r="AC61" i="3"/>
  <c r="F61" i="3"/>
  <c r="AZ35" i="3"/>
  <c r="AC28" i="3"/>
  <c r="F28" i="3"/>
  <c r="AN161" i="3"/>
  <c r="AZ161" i="3"/>
  <c r="AZ174" i="3"/>
  <c r="AN174" i="3"/>
  <c r="AZ122" i="3"/>
  <c r="AN42" i="3"/>
  <c r="AZ42" i="3"/>
  <c r="AC22" i="3"/>
  <c r="F22" i="3"/>
  <c r="AC13" i="3"/>
  <c r="F13" i="3"/>
  <c r="AC8" i="3"/>
  <c r="F8" i="3"/>
  <c r="AC19" i="3"/>
  <c r="F19" i="3"/>
  <c r="AC36" i="3"/>
  <c r="F36" i="3"/>
  <c r="AZ83" i="3"/>
  <c r="AN83" i="3"/>
  <c r="AN37" i="3"/>
  <c r="AZ37" i="3"/>
  <c r="AN52" i="3"/>
  <c r="AZ52" i="3"/>
  <c r="AN68" i="3"/>
  <c r="AZ68" i="3"/>
  <c r="AZ47" i="3"/>
  <c r="AN47" i="3"/>
  <c r="AZ63" i="3"/>
  <c r="AZ135" i="3"/>
  <c r="AN135" i="3"/>
  <c r="AZ127" i="3"/>
  <c r="AZ123" i="3"/>
  <c r="AN123" i="3"/>
  <c r="AC84" i="3"/>
  <c r="F84" i="3"/>
  <c r="AC100" i="3"/>
  <c r="F100" i="3"/>
  <c r="AC116" i="3"/>
  <c r="F116" i="3"/>
  <c r="AC191" i="3"/>
  <c r="F191" i="3"/>
  <c r="AC140" i="3"/>
  <c r="F140" i="3"/>
  <c r="AC159" i="3"/>
  <c r="F159" i="3"/>
  <c r="AZ175" i="3"/>
  <c r="AZ203" i="3"/>
  <c r="AN203" i="3"/>
  <c r="AN156" i="3"/>
  <c r="AZ156" i="3"/>
  <c r="AC172" i="3"/>
  <c r="F172" i="3"/>
  <c r="AC186" i="3"/>
  <c r="F186" i="3"/>
  <c r="AZ202" i="3"/>
  <c r="AN202" i="3"/>
  <c r="AM7" i="3"/>
  <c r="AY7" i="3"/>
  <c r="AM35" i="3"/>
  <c r="AY35" i="3"/>
  <c r="AM93" i="3"/>
  <c r="AY93" i="3"/>
  <c r="AM150" i="3"/>
  <c r="AY150" i="3"/>
  <c r="R194" i="4"/>
  <c r="V194" i="4" s="1" a="1"/>
  <c r="V194" i="4" s="1"/>
  <c r="Y194" i="4" a="1"/>
  <c r="Y194" i="4" s="1"/>
  <c r="X194" i="4" a="1"/>
  <c r="X194" i="4" s="1"/>
  <c r="W194" i="4" a="1"/>
  <c r="W194" i="4" s="1"/>
  <c r="Z194" i="4" a="1"/>
  <c r="Z194" i="4" s="1"/>
  <c r="AA194" i="4" a="1"/>
  <c r="AA194" i="4" s="1"/>
  <c r="AB194" i="4" a="1"/>
  <c r="AB194" i="4" s="1"/>
  <c r="AC194" i="4" a="1"/>
  <c r="AC194" i="4" s="1"/>
  <c r="AD115" i="4" a="1"/>
  <c r="AD115" i="4" s="1"/>
  <c r="F83" i="3"/>
  <c r="F133" i="3"/>
  <c r="F45" i="3"/>
  <c r="F136" i="3"/>
  <c r="L25" i="6"/>
  <c r="L17" i="6"/>
  <c r="F23" i="3"/>
  <c r="F121" i="3"/>
  <c r="F122" i="3"/>
  <c r="F102" i="3"/>
  <c r="F157" i="3"/>
  <c r="F113" i="3"/>
  <c r="AZ4" i="3"/>
  <c r="L6" i="5" s="1"/>
  <c r="AC4" i="3"/>
  <c r="R5" i="3"/>
  <c r="AN4" i="3"/>
  <c r="AD117" i="4" a="1"/>
  <c r="AD117" i="4" s="1"/>
  <c r="AQ188" i="4"/>
  <c r="Q188" i="4"/>
  <c r="P188" i="4"/>
  <c r="S188" i="4" s="1"/>
  <c r="AE188" i="4" s="1" a="1"/>
  <c r="AE188" i="4" s="1"/>
  <c r="AQ137" i="4"/>
  <c r="Q137" i="4"/>
  <c r="AQ60" i="4"/>
  <c r="AQ30" i="4"/>
  <c r="P30" i="4"/>
  <c r="S30" i="4" s="1"/>
  <c r="AE30" i="4" s="1" a="1"/>
  <c r="AE30" i="4" s="1"/>
  <c r="AQ120" i="4"/>
  <c r="AQ52" i="4"/>
  <c r="Q52" i="4"/>
  <c r="P52" i="4"/>
  <c r="S52" i="4" s="1"/>
  <c r="AE52" i="4" s="1" a="1"/>
  <c r="AE52" i="4" s="1"/>
  <c r="AQ24" i="4"/>
  <c r="Q24" i="4"/>
  <c r="P24" i="4"/>
  <c r="S24" i="4" s="1"/>
  <c r="AE24" i="4" s="1" a="1"/>
  <c r="AE24" i="4" s="1"/>
  <c r="AQ198" i="4"/>
  <c r="Q198" i="4"/>
  <c r="P198" i="4"/>
  <c r="S198" i="4" s="1"/>
  <c r="AE198" i="4" s="1" a="1"/>
  <c r="AE198" i="4" s="1"/>
  <c r="AQ72" i="4"/>
  <c r="P72" i="4"/>
  <c r="S72" i="4" s="1"/>
  <c r="AQ173" i="4"/>
  <c r="P173" i="4"/>
  <c r="S173" i="4" s="1"/>
  <c r="AE173" i="4" s="1" a="1"/>
  <c r="AE173" i="4" s="1"/>
  <c r="Q173" i="4"/>
  <c r="AQ128" i="4"/>
  <c r="Q128" i="4"/>
  <c r="P128" i="4"/>
  <c r="S128" i="4" s="1"/>
  <c r="AQ81" i="4"/>
  <c r="P81" i="4"/>
  <c r="S81" i="4" s="1"/>
  <c r="AE81" i="4" s="1" a="1"/>
  <c r="AE81" i="4" s="1"/>
  <c r="AQ63" i="4"/>
  <c r="AQ183" i="4"/>
  <c r="AE183" i="4" a="1"/>
  <c r="AE183" i="4" s="1"/>
  <c r="AE93" i="4" a="1"/>
  <c r="AE93" i="4" s="1"/>
  <c r="AQ93" i="4"/>
  <c r="Q93" i="4"/>
  <c r="AE23" i="4" a="1"/>
  <c r="AE23" i="4" s="1"/>
  <c r="AQ23" i="4"/>
  <c r="Q23" i="4"/>
  <c r="AQ172" i="4"/>
  <c r="P172" i="4"/>
  <c r="S172" i="4" s="1"/>
  <c r="AQ88" i="4"/>
  <c r="P88" i="4"/>
  <c r="S88" i="4" s="1"/>
  <c r="AE88" i="4" s="1" a="1"/>
  <c r="AE88" i="4" s="1"/>
  <c r="AQ171" i="4"/>
  <c r="Q171" i="4"/>
  <c r="P171" i="4"/>
  <c r="S171" i="4" s="1"/>
  <c r="AE171" i="4" s="1" a="1"/>
  <c r="AE171" i="4" s="1"/>
  <c r="AQ157" i="4"/>
  <c r="Q157" i="4"/>
  <c r="P157" i="4"/>
  <c r="S157" i="4" s="1"/>
  <c r="AE157" i="4" s="1" a="1"/>
  <c r="AE157" i="4" s="1"/>
  <c r="AE133" i="4" a="1"/>
  <c r="AE133" i="4" s="1"/>
  <c r="AQ133" i="4"/>
  <c r="Q133" i="4"/>
  <c r="AQ165" i="4"/>
  <c r="AQ116" i="4"/>
  <c r="Q116" i="4"/>
  <c r="AQ56" i="4"/>
  <c r="Q56" i="4"/>
  <c r="P56" i="4"/>
  <c r="S56" i="4" s="1"/>
  <c r="AE56" i="4" s="1" a="1"/>
  <c r="AE56" i="4" s="1"/>
  <c r="AE89" i="4" a="1"/>
  <c r="AE89" i="4" s="1"/>
  <c r="AQ89" i="4"/>
  <c r="AQ10" i="4"/>
  <c r="AE10" i="4" a="1"/>
  <c r="AE10" i="4" s="1"/>
  <c r="AQ43" i="4"/>
  <c r="AE43" i="4" a="1"/>
  <c r="AE43" i="4" s="1"/>
  <c r="AQ22" i="4"/>
  <c r="AQ58" i="4"/>
  <c r="P58" i="4"/>
  <c r="S58" i="4" s="1"/>
  <c r="Q58" i="4"/>
  <c r="AQ9" i="4"/>
  <c r="AE9" i="4" a="1"/>
  <c r="AE9" i="4" s="1"/>
  <c r="Q9" i="4"/>
  <c r="AQ62" i="4"/>
  <c r="P62" i="4"/>
  <c r="S62" i="4" s="1"/>
  <c r="AE62" i="4" s="1" a="1"/>
  <c r="AE62" i="4" s="1"/>
  <c r="AQ21" i="4"/>
  <c r="AE21" i="4" a="1"/>
  <c r="AE21" i="4" s="1"/>
  <c r="Q21" i="4"/>
  <c r="AQ17" i="4"/>
  <c r="P17" i="4"/>
  <c r="S17" i="4" s="1"/>
  <c r="AE17" i="4" s="1" a="1"/>
  <c r="AE17" i="4" s="1"/>
  <c r="Q17" i="4"/>
  <c r="AQ29" i="4"/>
  <c r="P29" i="4"/>
  <c r="S29" i="4" s="1"/>
  <c r="AE29" i="4" s="1" a="1"/>
  <c r="AE29" i="4" s="1"/>
  <c r="AQ45" i="4"/>
  <c r="Q45" i="4"/>
  <c r="P45" i="4"/>
  <c r="S45" i="4" s="1"/>
  <c r="AE45" i="4" s="1" a="1"/>
  <c r="AE45" i="4" s="1"/>
  <c r="AQ61" i="4"/>
  <c r="Q61" i="4"/>
  <c r="P61" i="4"/>
  <c r="S61" i="4" s="1"/>
  <c r="AE61" i="4" s="1" a="1"/>
  <c r="AE61" i="4" s="1"/>
  <c r="AQ100" i="4"/>
  <c r="P100" i="4"/>
  <c r="S100" i="4" s="1"/>
  <c r="AQ119" i="4"/>
  <c r="P119" i="4"/>
  <c r="S119" i="4" s="1"/>
  <c r="AE119" i="4" s="1" a="1"/>
  <c r="AE119" i="4" s="1"/>
  <c r="AQ92" i="4"/>
  <c r="Q92" i="4"/>
  <c r="P92" i="4"/>
  <c r="S92" i="4" s="1"/>
  <c r="AE92" i="4" s="1" a="1"/>
  <c r="AE92" i="4" s="1"/>
  <c r="AQ103" i="4"/>
  <c r="AE103" i="4" a="1"/>
  <c r="AE103" i="4" s="1"/>
  <c r="AE170" i="4" a="1"/>
  <c r="AE170" i="4" s="1"/>
  <c r="AQ170" i="4"/>
  <c r="AE102" i="4" a="1"/>
  <c r="AE102" i="4" s="1"/>
  <c r="AQ102" i="4"/>
  <c r="Q102" i="4"/>
  <c r="AQ131" i="4"/>
  <c r="Q131" i="4"/>
  <c r="P131" i="4"/>
  <c r="S131" i="4" s="1"/>
  <c r="AQ147" i="4"/>
  <c r="P147" i="4"/>
  <c r="S147" i="4" s="1"/>
  <c r="AE147" i="4" s="1" a="1"/>
  <c r="AE147" i="4" s="1"/>
  <c r="Q147" i="4"/>
  <c r="AQ134" i="4"/>
  <c r="Q134" i="4"/>
  <c r="P134" i="4"/>
  <c r="S134" i="4" s="1"/>
  <c r="AQ150" i="4"/>
  <c r="Q150" i="4"/>
  <c r="P150" i="4"/>
  <c r="S150" i="4" s="1"/>
  <c r="AQ155" i="4"/>
  <c r="P155" i="4"/>
  <c r="S155" i="4" s="1"/>
  <c r="AE155" i="4" s="1" a="1"/>
  <c r="AE155" i="4" s="1"/>
  <c r="Q155" i="4"/>
  <c r="AQ197" i="4"/>
  <c r="Q197" i="4"/>
  <c r="P197" i="4"/>
  <c r="S197" i="4" s="1"/>
  <c r="AE197" i="4" s="1" a="1"/>
  <c r="AE197" i="4" s="1"/>
  <c r="AE166" i="4" a="1"/>
  <c r="AE166" i="4" s="1"/>
  <c r="AQ166" i="4"/>
  <c r="Q166" i="4"/>
  <c r="AQ189" i="4"/>
  <c r="P189" i="4"/>
  <c r="S189" i="4" s="1"/>
  <c r="Q189" i="4"/>
  <c r="AE193" i="4" a="1"/>
  <c r="AE193" i="4" s="1"/>
  <c r="AQ193" i="4"/>
  <c r="Q193" i="4"/>
  <c r="P70" i="4"/>
  <c r="S70" i="4" s="1"/>
  <c r="AD11" i="4" a="1"/>
  <c r="AD11" i="4" s="1"/>
  <c r="Q179" i="4"/>
  <c r="AD175" i="4" a="1"/>
  <c r="AD175" i="4" s="1"/>
  <c r="Q187" i="4"/>
  <c r="P116" i="4"/>
  <c r="S116" i="4" s="1"/>
  <c r="Q202" i="4"/>
  <c r="Q73" i="4"/>
  <c r="F39" i="3"/>
  <c r="F144" i="3"/>
  <c r="F68" i="3"/>
  <c r="F117" i="3"/>
  <c r="F153" i="3"/>
  <c r="F50" i="3"/>
  <c r="J51" i="5"/>
  <c r="J52" i="5"/>
  <c r="J27" i="5"/>
  <c r="J47" i="5"/>
  <c r="J33" i="5"/>
  <c r="J15" i="5"/>
  <c r="J44" i="5"/>
  <c r="J8" i="5"/>
  <c r="J16" i="5"/>
  <c r="J30" i="5"/>
  <c r="J54" i="5"/>
  <c r="J25" i="5"/>
  <c r="P137" i="4"/>
  <c r="S137" i="4" s="1"/>
  <c r="AE137" i="4" s="1" a="1"/>
  <c r="AE137" i="4" s="1"/>
  <c r="P135" i="4"/>
  <c r="S135" i="4" s="1"/>
  <c r="AE135" i="4" s="1" a="1"/>
  <c r="AE135" i="4" s="1"/>
  <c r="Q26" i="4"/>
  <c r="AB22" i="4" l="1" a="1"/>
  <c r="AB22" i="4" s="1"/>
  <c r="G169" i="3"/>
  <c r="R173" i="2" s="1"/>
  <c r="Z165" i="4" a="1"/>
  <c r="Z165" i="4" s="1"/>
  <c r="W22" i="4" a="1"/>
  <c r="W22" i="4" s="1"/>
  <c r="X22" i="4" a="1"/>
  <c r="X22" i="4" s="1"/>
  <c r="Q150" i="2"/>
  <c r="G131" i="3"/>
  <c r="R126" i="4"/>
  <c r="V126" i="4" s="1" a="1"/>
  <c r="V126" i="4" s="1"/>
  <c r="G11" i="3"/>
  <c r="R15" i="2" s="1"/>
  <c r="AC53" i="4" a="1"/>
  <c r="AC53" i="4" s="1"/>
  <c r="G86" i="3"/>
  <c r="G178" i="3"/>
  <c r="G125" i="3"/>
  <c r="G77" i="3"/>
  <c r="Y168" i="4" a="1"/>
  <c r="Y168" i="4" s="1"/>
  <c r="AA168" i="4" a="1"/>
  <c r="AA168" i="4" s="1"/>
  <c r="AC168" i="4" a="1"/>
  <c r="AC168" i="4" s="1"/>
  <c r="AE168" i="4" a="1"/>
  <c r="AE168" i="4" s="1"/>
  <c r="W168" i="4" a="1"/>
  <c r="W168" i="4" s="1"/>
  <c r="Z168" i="4" a="1"/>
  <c r="Z168" i="4" s="1"/>
  <c r="AB168" i="4" a="1"/>
  <c r="AB168" i="4" s="1"/>
  <c r="AN158" i="3"/>
  <c r="AN175" i="3"/>
  <c r="AN127" i="3"/>
  <c r="AN63" i="3"/>
  <c r="AN122" i="3"/>
  <c r="AN35" i="3"/>
  <c r="AN58" i="3"/>
  <c r="AN150" i="3"/>
  <c r="AN155" i="3"/>
  <c r="AN146" i="3"/>
  <c r="AN9" i="3"/>
  <c r="AN89" i="3"/>
  <c r="AN45" i="3"/>
  <c r="AN171" i="3"/>
  <c r="AN59" i="3"/>
  <c r="AN95" i="3"/>
  <c r="AN136" i="3"/>
  <c r="AN31" i="3"/>
  <c r="AN121" i="3"/>
  <c r="AN169" i="3"/>
  <c r="X79" i="4" a="1"/>
  <c r="X79" i="4" s="1"/>
  <c r="Y79" i="4" a="1"/>
  <c r="Y79" i="4" s="1"/>
  <c r="AA79" i="4" a="1"/>
  <c r="AA79" i="4" s="1"/>
  <c r="W79" i="4" a="1"/>
  <c r="W79" i="4" s="1"/>
  <c r="Z79" i="4" a="1"/>
  <c r="Z79" i="4" s="1"/>
  <c r="R79" i="4"/>
  <c r="V79" i="4" s="1" a="1"/>
  <c r="V79" i="4" s="1"/>
  <c r="S5" i="4"/>
  <c r="R5" i="4" s="1"/>
  <c r="V5" i="4" s="1" a="1"/>
  <c r="V5" i="4" s="1"/>
  <c r="Z22" i="4" a="1"/>
  <c r="Z22" i="4" s="1"/>
  <c r="R22" i="4"/>
  <c r="V22" i="4" s="1" a="1"/>
  <c r="V22" i="4" s="1"/>
  <c r="R165" i="4"/>
  <c r="V165" i="4" s="1" a="1"/>
  <c r="V165" i="4" s="1"/>
  <c r="AE22" i="4" a="1"/>
  <c r="AE22" i="4" s="1"/>
  <c r="AE165" i="4" a="1"/>
  <c r="AE165" i="4" s="1"/>
  <c r="AC22" i="4" a="1"/>
  <c r="AC22" i="4" s="1"/>
  <c r="AC120" i="4" a="1"/>
  <c r="AC120" i="4" s="1"/>
  <c r="Y120" i="4" a="1"/>
  <c r="Y120" i="4" s="1"/>
  <c r="Y60" i="4" a="1"/>
  <c r="Y60" i="4" s="1"/>
  <c r="AD60" i="4" a="1"/>
  <c r="AD60" i="4" s="1"/>
  <c r="AC60" i="4" a="1"/>
  <c r="AC60" i="4" s="1"/>
  <c r="X60" i="4" a="1"/>
  <c r="X60" i="4" s="1"/>
  <c r="AE60" i="4" a="1"/>
  <c r="AE60" i="4" s="1"/>
  <c r="AB60" i="4" a="1"/>
  <c r="AB60" i="4" s="1"/>
  <c r="R60" i="4"/>
  <c r="V60" i="4" s="1" a="1"/>
  <c r="V60" i="4" s="1"/>
  <c r="Z60" i="4" a="1"/>
  <c r="Z60" i="4" s="1"/>
  <c r="AA60" i="4" a="1"/>
  <c r="AA60" i="4" s="1"/>
  <c r="AD42" i="4" a="1"/>
  <c r="AD42" i="4" s="1"/>
  <c r="Z42" i="4" a="1"/>
  <c r="Z42" i="4" s="1"/>
  <c r="X42" i="4" a="1"/>
  <c r="X42" i="4" s="1"/>
  <c r="AE42" i="4" a="1"/>
  <c r="AE42" i="4" s="1"/>
  <c r="R42" i="4"/>
  <c r="V42" i="4" s="1" a="1"/>
  <c r="V42" i="4" s="1"/>
  <c r="AB42" i="4" a="1"/>
  <c r="AB42" i="4" s="1"/>
  <c r="AA42" i="4" a="1"/>
  <c r="AA42" i="4" s="1"/>
  <c r="W42" i="4" a="1"/>
  <c r="W42" i="4" s="1"/>
  <c r="AC42" i="4" a="1"/>
  <c r="AC42" i="4" s="1"/>
  <c r="AE63" i="4" a="1"/>
  <c r="AE63" i="4" s="1"/>
  <c r="Y63" i="4" a="1"/>
  <c r="Y63" i="4" s="1"/>
  <c r="W63" i="4" a="1"/>
  <c r="W63" i="4" s="1"/>
  <c r="AC63" i="4" a="1"/>
  <c r="AC63" i="4" s="1"/>
  <c r="Z63" i="4" a="1"/>
  <c r="Z63" i="4" s="1"/>
  <c r="R63" i="4"/>
  <c r="V63" i="4" s="1" a="1"/>
  <c r="V63" i="4" s="1"/>
  <c r="AB63" i="4" a="1"/>
  <c r="AB63" i="4" s="1"/>
  <c r="X63" i="4" a="1"/>
  <c r="X63" i="4" s="1"/>
  <c r="U31" i="4"/>
  <c r="L36" i="2" s="1"/>
  <c r="N36" i="2" s="1"/>
  <c r="P36" i="2" s="1"/>
  <c r="AC174" i="4" a="1"/>
  <c r="AC174" i="4" s="1"/>
  <c r="AE120" i="4" a="1"/>
  <c r="AE120" i="4" s="1"/>
  <c r="Y53" i="4" a="1"/>
  <c r="Y53" i="4" s="1"/>
  <c r="AC165" i="4" a="1"/>
  <c r="AC165" i="4" s="1"/>
  <c r="W165" i="4" a="1"/>
  <c r="W165" i="4" s="1"/>
  <c r="AB120" i="4" a="1"/>
  <c r="AB120" i="4" s="1"/>
  <c r="W120" i="4" a="1"/>
  <c r="W120" i="4" s="1"/>
  <c r="AB165" i="4" a="1"/>
  <c r="AB165" i="4" s="1"/>
  <c r="Y165" i="4" a="1"/>
  <c r="Y165" i="4" s="1"/>
  <c r="AA120" i="4" a="1"/>
  <c r="AA120" i="4" s="1"/>
  <c r="X120" i="4" a="1"/>
  <c r="X120" i="4" s="1"/>
  <c r="Z126" i="4" a="1"/>
  <c r="Z126" i="4" s="1"/>
  <c r="AA165" i="4" a="1"/>
  <c r="AA165" i="4" s="1"/>
  <c r="X165" i="4" a="1"/>
  <c r="X165" i="4" s="1"/>
  <c r="Z120" i="4" a="1"/>
  <c r="Z120" i="4" s="1"/>
  <c r="R120" i="4"/>
  <c r="V120" i="4" s="1" a="1"/>
  <c r="V120" i="4" s="1"/>
  <c r="AK70" i="7"/>
  <c r="Z551" i="2"/>
  <c r="AB551" i="2" s="1"/>
  <c r="Q59" i="2"/>
  <c r="Q46" i="2"/>
  <c r="Q50" i="2"/>
  <c r="U44" i="4"/>
  <c r="L49" i="2" s="1"/>
  <c r="N49" i="2" s="1"/>
  <c r="P49" i="2" s="1"/>
  <c r="U194" i="4"/>
  <c r="L199" i="2" s="1"/>
  <c r="N199" i="2" s="1"/>
  <c r="P199" i="2" s="1"/>
  <c r="U166" i="4"/>
  <c r="L171" i="2" s="1"/>
  <c r="N171" i="2" s="1"/>
  <c r="P171" i="2" s="1"/>
  <c r="U93" i="4"/>
  <c r="L98" i="2" s="1"/>
  <c r="N98" i="2" s="1"/>
  <c r="P98" i="2" s="1"/>
  <c r="U185" i="4"/>
  <c r="L190" i="2" s="1"/>
  <c r="N190" i="2" s="1"/>
  <c r="P190" i="2" s="1"/>
  <c r="U21" i="4"/>
  <c r="L26" i="2" s="1"/>
  <c r="N26" i="2" s="1"/>
  <c r="P26" i="2" s="1"/>
  <c r="U68" i="4"/>
  <c r="L73" i="2" s="1"/>
  <c r="N73" i="2" s="1"/>
  <c r="P73" i="2" s="1"/>
  <c r="U175" i="4"/>
  <c r="L180" i="2" s="1"/>
  <c r="N180" i="2" s="1"/>
  <c r="P180" i="2" s="1"/>
  <c r="U163" i="4"/>
  <c r="L168" i="2" s="1"/>
  <c r="N168" i="2" s="1"/>
  <c r="P168" i="2" s="1"/>
  <c r="U153" i="4"/>
  <c r="L158" i="2" s="1"/>
  <c r="N158" i="2" s="1"/>
  <c r="P158" i="2" s="1"/>
  <c r="U103" i="4"/>
  <c r="L108" i="2" s="1"/>
  <c r="N108" i="2" s="1"/>
  <c r="P108" i="2" s="1"/>
  <c r="U86" i="4"/>
  <c r="L91" i="2" s="1"/>
  <c r="N91" i="2" s="1"/>
  <c r="P91" i="2" s="1"/>
  <c r="U108" i="4"/>
  <c r="L113" i="2" s="1"/>
  <c r="N113" i="2" s="1"/>
  <c r="P113" i="2" s="1"/>
  <c r="U152" i="4"/>
  <c r="L157" i="2" s="1"/>
  <c r="N157" i="2" s="1"/>
  <c r="P157" i="2" s="1"/>
  <c r="U38" i="4"/>
  <c r="L43" i="2" s="1"/>
  <c r="N43" i="2" s="1"/>
  <c r="P43" i="2" s="1"/>
  <c r="U110" i="4"/>
  <c r="L115" i="2" s="1"/>
  <c r="N115" i="2" s="1"/>
  <c r="P115" i="2" s="1"/>
  <c r="U43" i="4"/>
  <c r="L48" i="2" s="1"/>
  <c r="N48" i="2" s="1"/>
  <c r="P48" i="2" s="1"/>
  <c r="U102" i="4"/>
  <c r="L107" i="2" s="1"/>
  <c r="N107" i="2" s="1"/>
  <c r="P107" i="2" s="1"/>
  <c r="U73" i="4"/>
  <c r="L78" i="2" s="1"/>
  <c r="N78" i="2" s="1"/>
  <c r="P78" i="2" s="1"/>
  <c r="U40" i="4"/>
  <c r="L45" i="2" s="1"/>
  <c r="N45" i="2" s="1"/>
  <c r="P45" i="2" s="1"/>
  <c r="U95" i="4"/>
  <c r="L100" i="2" s="1"/>
  <c r="N100" i="2" s="1"/>
  <c r="P100" i="2" s="1"/>
  <c r="U23" i="4"/>
  <c r="L28" i="2" s="1"/>
  <c r="N28" i="2" s="1"/>
  <c r="P28" i="2" s="1"/>
  <c r="U117" i="4"/>
  <c r="L122" i="2" s="1"/>
  <c r="N122" i="2" s="1"/>
  <c r="P122" i="2" s="1"/>
  <c r="U89" i="4"/>
  <c r="L94" i="2" s="1"/>
  <c r="N94" i="2" s="1"/>
  <c r="P94" i="2" s="1"/>
  <c r="U54" i="4"/>
  <c r="L59" i="2" s="1"/>
  <c r="N59" i="2" s="1"/>
  <c r="P59" i="2" s="1"/>
  <c r="U104" i="4"/>
  <c r="L109" i="2" s="1"/>
  <c r="N109" i="2" s="1"/>
  <c r="P109" i="2" s="1"/>
  <c r="U83" i="4"/>
  <c r="L88" i="2" s="1"/>
  <c r="N88" i="2" s="1"/>
  <c r="P88" i="2" s="1"/>
  <c r="U8" i="4"/>
  <c r="L13" i="2" s="1"/>
  <c r="U64" i="4"/>
  <c r="L69" i="2" s="1"/>
  <c r="N69" i="2" s="1"/>
  <c r="P69" i="2" s="1"/>
  <c r="U98" i="4"/>
  <c r="L103" i="2" s="1"/>
  <c r="N103" i="2" s="1"/>
  <c r="P103" i="2" s="1"/>
  <c r="U74" i="4"/>
  <c r="L79" i="2" s="1"/>
  <c r="N79" i="2" s="1"/>
  <c r="P79" i="2" s="1"/>
  <c r="U130" i="4"/>
  <c r="L135" i="2" s="1"/>
  <c r="N135" i="2" s="1"/>
  <c r="P135" i="2" s="1"/>
  <c r="U10" i="4"/>
  <c r="L15" i="2" s="1"/>
  <c r="N15" i="2" s="1"/>
  <c r="P15" i="2" s="1"/>
  <c r="U41" i="4"/>
  <c r="L46" i="2" s="1"/>
  <c r="N46" i="2" s="1"/>
  <c r="P46" i="2" s="1"/>
  <c r="U48" i="4"/>
  <c r="L53" i="2" s="1"/>
  <c r="N53" i="2" s="1"/>
  <c r="P53" i="2" s="1"/>
  <c r="U138" i="4"/>
  <c r="L143" i="2" s="1"/>
  <c r="N143" i="2" s="1"/>
  <c r="P143" i="2" s="1"/>
  <c r="U201" i="4"/>
  <c r="L206" i="2" s="1"/>
  <c r="N206" i="2" s="1"/>
  <c r="P206" i="2" s="1"/>
  <c r="U115" i="4"/>
  <c r="L120" i="2" s="1"/>
  <c r="N120" i="2" s="1"/>
  <c r="P120" i="2" s="1"/>
  <c r="U186" i="4"/>
  <c r="L191" i="2" s="1"/>
  <c r="N191" i="2" s="1"/>
  <c r="P191" i="2" s="1"/>
  <c r="U80" i="4"/>
  <c r="L85" i="2" s="1"/>
  <c r="N85" i="2" s="1"/>
  <c r="P85" i="2" s="1"/>
  <c r="U133" i="4"/>
  <c r="L138" i="2" s="1"/>
  <c r="N138" i="2" s="1"/>
  <c r="P138" i="2" s="1"/>
  <c r="U193" i="4"/>
  <c r="L198" i="2" s="1"/>
  <c r="N198" i="2" s="1"/>
  <c r="P198" i="2" s="1"/>
  <c r="U184" i="4"/>
  <c r="L189" i="2" s="1"/>
  <c r="N189" i="2" s="1"/>
  <c r="P189" i="2" s="1"/>
  <c r="U111" i="4"/>
  <c r="L116" i="2" s="1"/>
  <c r="N116" i="2" s="1"/>
  <c r="P116" i="2" s="1"/>
  <c r="U9" i="4"/>
  <c r="L14" i="2" s="1"/>
  <c r="U183" i="4"/>
  <c r="L188" i="2" s="1"/>
  <c r="N188" i="2" s="1"/>
  <c r="P188" i="2" s="1"/>
  <c r="U11" i="4"/>
  <c r="L16" i="2" s="1"/>
  <c r="N16" i="2" s="1"/>
  <c r="P16" i="2" s="1"/>
  <c r="U159" i="4"/>
  <c r="L164" i="2" s="1"/>
  <c r="N164" i="2" s="1"/>
  <c r="P164" i="2" s="1"/>
  <c r="U199" i="4"/>
  <c r="L204" i="2" s="1"/>
  <c r="N204" i="2" s="1"/>
  <c r="P204" i="2" s="1"/>
  <c r="U192" i="4"/>
  <c r="L197" i="2" s="1"/>
  <c r="N197" i="2" s="1"/>
  <c r="P197" i="2" s="1"/>
  <c r="U112" i="4"/>
  <c r="L117" i="2" s="1"/>
  <c r="N117" i="2" s="1"/>
  <c r="P117" i="2" s="1"/>
  <c r="U195" i="4"/>
  <c r="L200" i="2" s="1"/>
  <c r="N200" i="2" s="1"/>
  <c r="P200" i="2" s="1"/>
  <c r="U200" i="4"/>
  <c r="L205" i="2" s="1"/>
  <c r="N205" i="2" s="1"/>
  <c r="P205" i="2" s="1"/>
  <c r="U122" i="4"/>
  <c r="L127" i="2" s="1"/>
  <c r="N127" i="2" s="1"/>
  <c r="P127" i="2" s="1"/>
  <c r="U178" i="4"/>
  <c r="L183" i="2" s="1"/>
  <c r="N183" i="2" s="1"/>
  <c r="P183" i="2" s="1"/>
  <c r="U170" i="4"/>
  <c r="L175" i="2" s="1"/>
  <c r="N175" i="2" s="1"/>
  <c r="P175" i="2" s="1"/>
  <c r="U39" i="4"/>
  <c r="L44" i="2" s="1"/>
  <c r="N44" i="2" s="1"/>
  <c r="P44" i="2" s="1"/>
  <c r="Y174" i="4" a="1"/>
  <c r="Y174" i="4" s="1"/>
  <c r="AE174" i="4" a="1"/>
  <c r="AE174" i="4" s="1"/>
  <c r="Y126" i="4" a="1"/>
  <c r="Y126" i="4" s="1"/>
  <c r="AB53" i="4" a="1"/>
  <c r="AB53" i="4" s="1"/>
  <c r="AB126" i="4" a="1"/>
  <c r="AB126" i="4" s="1"/>
  <c r="X126" i="4" a="1"/>
  <c r="X126" i="4" s="1"/>
  <c r="AA53" i="4" a="1"/>
  <c r="AA53" i="4" s="1"/>
  <c r="W53" i="4" a="1"/>
  <c r="W53" i="4" s="1"/>
  <c r="AE126" i="4" a="1"/>
  <c r="AE126" i="4" s="1"/>
  <c r="AC126" i="4" a="1"/>
  <c r="AC126" i="4" s="1"/>
  <c r="X53" i="4" a="1"/>
  <c r="X53" i="4" s="1"/>
  <c r="AE53" i="4" a="1"/>
  <c r="AE53" i="4" s="1"/>
  <c r="AA126" i="4" a="1"/>
  <c r="AA126" i="4" s="1"/>
  <c r="W126" i="4" a="1"/>
  <c r="W126" i="4" s="1"/>
  <c r="Z53" i="4" a="1"/>
  <c r="Z53" i="4" s="1"/>
  <c r="R53" i="4"/>
  <c r="V53" i="4" s="1" a="1"/>
  <c r="V53" i="4" s="1"/>
  <c r="AB174" i="4" a="1"/>
  <c r="AB174" i="4" s="1"/>
  <c r="AA174" i="4" a="1"/>
  <c r="AA174" i="4" s="1"/>
  <c r="X174" i="4" a="1"/>
  <c r="X174" i="4" s="1"/>
  <c r="W174" i="4" a="1"/>
  <c r="W174" i="4" s="1"/>
  <c r="Z174" i="4" a="1"/>
  <c r="Z174" i="4" s="1"/>
  <c r="R174" i="4"/>
  <c r="V174" i="4" s="1" a="1"/>
  <c r="V174" i="4" s="1"/>
  <c r="AE3" i="4"/>
  <c r="AQ3" i="4" s="1"/>
  <c r="O4" i="4"/>
  <c r="AE4" i="4" s="1"/>
  <c r="AQ4" i="4" s="1"/>
  <c r="K23" i="6"/>
  <c r="K15" i="6"/>
  <c r="AN144" i="3"/>
  <c r="G126" i="3"/>
  <c r="H126" i="3" s="1"/>
  <c r="K36" i="5"/>
  <c r="AN128" i="3"/>
  <c r="R116" i="4"/>
  <c r="V116" i="4" s="1" a="1"/>
  <c r="V116" i="4" s="1"/>
  <c r="X116" i="4" a="1"/>
  <c r="X116" i="4" s="1"/>
  <c r="W116" i="4" a="1"/>
  <c r="W116" i="4" s="1"/>
  <c r="Y116" i="4" a="1"/>
  <c r="Y116" i="4" s="1"/>
  <c r="Z116" i="4" a="1"/>
  <c r="Z116" i="4" s="1"/>
  <c r="AA116" i="4" a="1"/>
  <c r="AA116" i="4" s="1"/>
  <c r="AB116" i="4" a="1"/>
  <c r="AB116" i="4" s="1"/>
  <c r="AC116" i="4" a="1"/>
  <c r="AC116" i="4" s="1"/>
  <c r="AD116" i="4" a="1"/>
  <c r="AD116" i="4" s="1"/>
  <c r="R150" i="4"/>
  <c r="V150" i="4" s="1" a="1"/>
  <c r="V150" i="4" s="1"/>
  <c r="X150" i="4" a="1"/>
  <c r="X150" i="4" s="1"/>
  <c r="W150" i="4" a="1"/>
  <c r="W150" i="4" s="1"/>
  <c r="Y150" i="4" a="1"/>
  <c r="Y150" i="4" s="1"/>
  <c r="Z150" i="4" a="1"/>
  <c r="Z150" i="4" s="1"/>
  <c r="AA150" i="4" a="1"/>
  <c r="AA150" i="4" s="1"/>
  <c r="AB150" i="4" a="1"/>
  <c r="AB150" i="4" s="1"/>
  <c r="AC150" i="4" a="1"/>
  <c r="AC150" i="4" s="1"/>
  <c r="AD150" i="4" a="1"/>
  <c r="AD150" i="4" s="1"/>
  <c r="R172" i="4"/>
  <c r="V172" i="4" s="1" a="1"/>
  <c r="V172" i="4" s="1"/>
  <c r="W172" i="4" a="1"/>
  <c r="W172" i="4" s="1"/>
  <c r="X172" i="4" a="1"/>
  <c r="X172" i="4" s="1"/>
  <c r="Y172" i="4" a="1"/>
  <c r="Y172" i="4" s="1"/>
  <c r="Z172" i="4" a="1"/>
  <c r="Z172" i="4" s="1"/>
  <c r="AA172" i="4" a="1"/>
  <c r="AA172" i="4" s="1"/>
  <c r="AB172" i="4" a="1"/>
  <c r="AB172" i="4" s="1"/>
  <c r="AC172" i="4" a="1"/>
  <c r="AC172" i="4" s="1"/>
  <c r="AD172" i="4" a="1"/>
  <c r="AD172" i="4" s="1"/>
  <c r="G61" i="3"/>
  <c r="Q65" i="2"/>
  <c r="G85" i="3"/>
  <c r="Q89" i="2"/>
  <c r="G74" i="3"/>
  <c r="Q78" i="2"/>
  <c r="G204" i="3"/>
  <c r="Q208" i="2"/>
  <c r="R143" i="4"/>
  <c r="V143" i="4" s="1" a="1"/>
  <c r="V143" i="4" s="1"/>
  <c r="W143" i="4" a="1"/>
  <c r="W143" i="4" s="1"/>
  <c r="X143" i="4" a="1"/>
  <c r="X143" i="4" s="1"/>
  <c r="Y143" i="4" a="1"/>
  <c r="Y143" i="4" s="1"/>
  <c r="Z143" i="4" a="1"/>
  <c r="Z143" i="4" s="1"/>
  <c r="AA143" i="4" a="1"/>
  <c r="AA143" i="4" s="1"/>
  <c r="AB143" i="4" a="1"/>
  <c r="AB143" i="4" s="1"/>
  <c r="AC143" i="4" a="1"/>
  <c r="AC143" i="4" s="1"/>
  <c r="AD143" i="4" a="1"/>
  <c r="AD143" i="4" s="1"/>
  <c r="R51" i="4"/>
  <c r="V51" i="4" s="1" a="1"/>
  <c r="V51" i="4" s="1"/>
  <c r="X51" i="4" a="1"/>
  <c r="X51" i="4" s="1"/>
  <c r="W51" i="4" a="1"/>
  <c r="W51" i="4" s="1"/>
  <c r="Y51" i="4" a="1"/>
  <c r="Y51" i="4" s="1"/>
  <c r="Z51" i="4" a="1"/>
  <c r="Z51" i="4" s="1"/>
  <c r="AA51" i="4" a="1"/>
  <c r="AA51" i="4" s="1"/>
  <c r="AB51" i="4" a="1"/>
  <c r="AB51" i="4" s="1"/>
  <c r="AC51" i="4" a="1"/>
  <c r="AC51" i="4" s="1"/>
  <c r="AD51" i="4" a="1"/>
  <c r="AD51" i="4" s="1"/>
  <c r="R129" i="4"/>
  <c r="V129" i="4" s="1" a="1"/>
  <c r="V129" i="4" s="1"/>
  <c r="X129" i="4" a="1"/>
  <c r="X129" i="4" s="1"/>
  <c r="W129" i="4" a="1"/>
  <c r="W129" i="4" s="1"/>
  <c r="Y129" i="4" a="1"/>
  <c r="Y129" i="4" s="1"/>
  <c r="Z129" i="4" a="1"/>
  <c r="Z129" i="4" s="1"/>
  <c r="AA129" i="4" a="1"/>
  <c r="AA129" i="4" s="1"/>
  <c r="AB129" i="4" a="1"/>
  <c r="AB129" i="4" s="1"/>
  <c r="AC129" i="4" a="1"/>
  <c r="AC129" i="4" s="1"/>
  <c r="AD129" i="4" a="1"/>
  <c r="AD129" i="4" s="1"/>
  <c r="R144" i="4"/>
  <c r="V144" i="4" s="1" a="1"/>
  <c r="V144" i="4" s="1"/>
  <c r="X144" i="4" a="1"/>
  <c r="X144" i="4" s="1"/>
  <c r="Y144" i="4" a="1"/>
  <c r="Y144" i="4" s="1"/>
  <c r="W144" i="4" a="1"/>
  <c r="W144" i="4" s="1"/>
  <c r="Z144" i="4" a="1"/>
  <c r="Z144" i="4" s="1"/>
  <c r="AA144" i="4" a="1"/>
  <c r="AA144" i="4" s="1"/>
  <c r="AB144" i="4" a="1"/>
  <c r="AB144" i="4" s="1"/>
  <c r="AC144" i="4" a="1"/>
  <c r="AC144" i="4" s="1"/>
  <c r="AD144" i="4" a="1"/>
  <c r="AD144" i="4" s="1"/>
  <c r="R12" i="4"/>
  <c r="V12" i="4" s="1" a="1"/>
  <c r="V12" i="4" s="1"/>
  <c r="W12" i="4" a="1"/>
  <c r="W12" i="4" s="1"/>
  <c r="X12" i="4" a="1"/>
  <c r="X12" i="4" s="1"/>
  <c r="Y12" i="4" a="1"/>
  <c r="Y12" i="4" s="1"/>
  <c r="Z12" i="4" a="1"/>
  <c r="Z12" i="4" s="1"/>
  <c r="AA12" i="4" a="1"/>
  <c r="AA12" i="4" s="1"/>
  <c r="AB12" i="4" a="1"/>
  <c r="AB12" i="4" s="1"/>
  <c r="AC12" i="4" a="1"/>
  <c r="AC12" i="4" s="1"/>
  <c r="AD12" i="4" a="1"/>
  <c r="AD12" i="4" s="1"/>
  <c r="G72" i="3"/>
  <c r="Q76" i="2"/>
  <c r="H150" i="3"/>
  <c r="R154" i="2"/>
  <c r="G7" i="3"/>
  <c r="Q11" i="2"/>
  <c r="AN184" i="3"/>
  <c r="AZ184" i="3"/>
  <c r="AN152" i="3"/>
  <c r="AZ152" i="3"/>
  <c r="AN112" i="3"/>
  <c r="AZ112" i="3"/>
  <c r="AN80" i="3"/>
  <c r="AZ80" i="3"/>
  <c r="AZ143" i="3"/>
  <c r="AN143" i="3"/>
  <c r="AN64" i="3"/>
  <c r="AZ64" i="3"/>
  <c r="AZ12" i="3"/>
  <c r="AN12" i="3"/>
  <c r="AZ78" i="3"/>
  <c r="AN78" i="3"/>
  <c r="AZ166" i="3"/>
  <c r="AN166" i="3"/>
  <c r="AN177" i="3"/>
  <c r="AZ177" i="3"/>
  <c r="AN38" i="3"/>
  <c r="AZ38" i="3"/>
  <c r="AZ110" i="3"/>
  <c r="AN110" i="3"/>
  <c r="AN149" i="3"/>
  <c r="AZ149" i="3"/>
  <c r="AZ82" i="3"/>
  <c r="AN82" i="3"/>
  <c r="AN49" i="3"/>
  <c r="AZ49" i="3"/>
  <c r="AZ62" i="3"/>
  <c r="AN62" i="3"/>
  <c r="AZ130" i="3"/>
  <c r="AN130" i="3"/>
  <c r="AN137" i="3"/>
  <c r="AZ137" i="3"/>
  <c r="AN185" i="3"/>
  <c r="AZ185" i="3"/>
  <c r="H52" i="3"/>
  <c r="R56" i="2"/>
  <c r="H91" i="3"/>
  <c r="R95" i="2"/>
  <c r="H131" i="3"/>
  <c r="R135" i="2"/>
  <c r="H71" i="3"/>
  <c r="R75" i="2"/>
  <c r="G66" i="3"/>
  <c r="Q70" i="2"/>
  <c r="G79" i="3"/>
  <c r="Q83" i="2"/>
  <c r="R69" i="4"/>
  <c r="V69" i="4" s="1" a="1"/>
  <c r="V69" i="4" s="1"/>
  <c r="W69" i="4" a="1"/>
  <c r="W69" i="4" s="1"/>
  <c r="X69" i="4" a="1"/>
  <c r="X69" i="4" s="1"/>
  <c r="Y69" i="4" a="1"/>
  <c r="Y69" i="4" s="1"/>
  <c r="Z69" i="4" a="1"/>
  <c r="Z69" i="4" s="1"/>
  <c r="AA69" i="4" a="1"/>
  <c r="AA69" i="4" s="1"/>
  <c r="AB69" i="4" a="1"/>
  <c r="AB69" i="4" s="1"/>
  <c r="AC69" i="4" a="1"/>
  <c r="AC69" i="4" s="1"/>
  <c r="AD69" i="4" a="1"/>
  <c r="AD69" i="4" s="1"/>
  <c r="AE69" i="4" a="1"/>
  <c r="AE69" i="4" s="1"/>
  <c r="R37" i="4"/>
  <c r="V37" i="4" s="1" a="1"/>
  <c r="V37" i="4" s="1"/>
  <c r="X37" i="4" a="1"/>
  <c r="X37" i="4" s="1"/>
  <c r="W37" i="4" a="1"/>
  <c r="W37" i="4" s="1"/>
  <c r="Y37" i="4" a="1"/>
  <c r="Y37" i="4" s="1"/>
  <c r="Z37" i="4" a="1"/>
  <c r="Z37" i="4" s="1"/>
  <c r="AA37" i="4" a="1"/>
  <c r="AA37" i="4" s="1"/>
  <c r="AB37" i="4" a="1"/>
  <c r="AB37" i="4" s="1"/>
  <c r="AC37" i="4" a="1"/>
  <c r="AC37" i="4" s="1"/>
  <c r="AD37" i="4" a="1"/>
  <c r="AD37" i="4" s="1"/>
  <c r="R82" i="4"/>
  <c r="V82" i="4" s="1" a="1"/>
  <c r="V82" i="4" s="1"/>
  <c r="X82" i="4" a="1"/>
  <c r="X82" i="4" s="1"/>
  <c r="W82" i="4" a="1"/>
  <c r="W82" i="4" s="1"/>
  <c r="Y82" i="4" a="1"/>
  <c r="Y82" i="4" s="1"/>
  <c r="Z82" i="4" a="1"/>
  <c r="Z82" i="4" s="1"/>
  <c r="AA82" i="4" a="1"/>
  <c r="AA82" i="4" s="1"/>
  <c r="AB82" i="4" a="1"/>
  <c r="AB82" i="4" s="1"/>
  <c r="AC82" i="4" a="1"/>
  <c r="AC82" i="4" s="1"/>
  <c r="AD82" i="4" a="1"/>
  <c r="AD82" i="4" s="1"/>
  <c r="R149" i="4"/>
  <c r="V149" i="4" s="1" a="1"/>
  <c r="V149" i="4" s="1"/>
  <c r="X149" i="4" a="1"/>
  <c r="X149" i="4" s="1"/>
  <c r="W149" i="4" a="1"/>
  <c r="W149" i="4" s="1"/>
  <c r="Y149" i="4" a="1"/>
  <c r="Y149" i="4" s="1"/>
  <c r="Z149" i="4" a="1"/>
  <c r="Z149" i="4" s="1"/>
  <c r="AA149" i="4" a="1"/>
  <c r="AA149" i="4" s="1"/>
  <c r="AB149" i="4" a="1"/>
  <c r="AB149" i="4" s="1"/>
  <c r="AC149" i="4" a="1"/>
  <c r="AC149" i="4" s="1"/>
  <c r="AD149" i="4" a="1"/>
  <c r="AD149" i="4" s="1"/>
  <c r="R177" i="4"/>
  <c r="V177" i="4" s="1" a="1"/>
  <c r="V177" i="4" s="1"/>
  <c r="X177" i="4" a="1"/>
  <c r="X177" i="4" s="1"/>
  <c r="W177" i="4" a="1"/>
  <c r="W177" i="4" s="1"/>
  <c r="Y177" i="4" a="1"/>
  <c r="Y177" i="4" s="1"/>
  <c r="Z177" i="4" a="1"/>
  <c r="Z177" i="4" s="1"/>
  <c r="AA177" i="4" a="1"/>
  <c r="AA177" i="4" s="1"/>
  <c r="AB177" i="4" a="1"/>
  <c r="AB177" i="4" s="1"/>
  <c r="AC177" i="4" a="1"/>
  <c r="AC177" i="4" s="1"/>
  <c r="AD177" i="4" a="1"/>
  <c r="AD177" i="4" s="1"/>
  <c r="R6" i="4"/>
  <c r="V6" i="4" s="1" a="1"/>
  <c r="V6" i="4" s="1"/>
  <c r="X6" i="4" a="1"/>
  <c r="X6" i="4" s="1"/>
  <c r="Y6" i="4" a="1"/>
  <c r="Y6" i="4" s="1"/>
  <c r="W6" i="4" a="1"/>
  <c r="W6" i="4" s="1"/>
  <c r="Z6" i="4" a="1"/>
  <c r="Z6" i="4" s="1"/>
  <c r="AA6" i="4" a="1"/>
  <c r="AA6" i="4" s="1"/>
  <c r="AB6" i="4" a="1"/>
  <c r="AB6" i="4" s="1"/>
  <c r="AC6" i="4" a="1"/>
  <c r="AC6" i="4" s="1"/>
  <c r="AD6" i="4" a="1"/>
  <c r="AD6" i="4" s="1"/>
  <c r="R75" i="4"/>
  <c r="V75" i="4" s="1" a="1"/>
  <c r="V75" i="4" s="1"/>
  <c r="X75" i="4" a="1"/>
  <c r="X75" i="4" s="1"/>
  <c r="Y75" i="4" a="1"/>
  <c r="Y75" i="4" s="1"/>
  <c r="W75" i="4" a="1"/>
  <c r="W75" i="4" s="1"/>
  <c r="Z75" i="4" a="1"/>
  <c r="Z75" i="4" s="1"/>
  <c r="AA75" i="4" a="1"/>
  <c r="AA75" i="4" s="1"/>
  <c r="AB75" i="4" a="1"/>
  <c r="AB75" i="4" s="1"/>
  <c r="AC75" i="4" a="1"/>
  <c r="AC75" i="4" s="1"/>
  <c r="AD75" i="4" a="1"/>
  <c r="AD75" i="4" s="1"/>
  <c r="R169" i="4"/>
  <c r="V169" i="4" s="1" a="1"/>
  <c r="V169" i="4" s="1"/>
  <c r="W169" i="4" a="1"/>
  <c r="W169" i="4" s="1"/>
  <c r="Y169" i="4" a="1"/>
  <c r="Y169" i="4" s="1"/>
  <c r="X169" i="4" a="1"/>
  <c r="X169" i="4" s="1"/>
  <c r="Z169" i="4" a="1"/>
  <c r="Z169" i="4" s="1"/>
  <c r="AA169" i="4" a="1"/>
  <c r="AA169" i="4" s="1"/>
  <c r="AB169" i="4" a="1"/>
  <c r="AB169" i="4" s="1"/>
  <c r="AC169" i="4" a="1"/>
  <c r="AC169" i="4" s="1"/>
  <c r="AD169" i="4" a="1"/>
  <c r="AD169" i="4" s="1"/>
  <c r="G161" i="3"/>
  <c r="Q165" i="2"/>
  <c r="G135" i="3"/>
  <c r="Q139" i="2"/>
  <c r="AN180" i="3"/>
  <c r="AZ180" i="3"/>
  <c r="AN148" i="3"/>
  <c r="AZ148" i="3"/>
  <c r="AZ167" i="3"/>
  <c r="AN167" i="3"/>
  <c r="AN132" i="3"/>
  <c r="AZ132" i="3"/>
  <c r="AN108" i="3"/>
  <c r="AZ108" i="3"/>
  <c r="AN76" i="3"/>
  <c r="AZ76" i="3"/>
  <c r="AZ139" i="3"/>
  <c r="AN139" i="3"/>
  <c r="AN60" i="3"/>
  <c r="AZ60" i="3"/>
  <c r="AN27" i="3"/>
  <c r="AZ27" i="3"/>
  <c r="AZ16" i="3"/>
  <c r="AN16" i="3"/>
  <c r="AN193" i="3"/>
  <c r="AZ193" i="3"/>
  <c r="AN188" i="3"/>
  <c r="AZ188" i="3"/>
  <c r="AN165" i="3"/>
  <c r="AZ165" i="3"/>
  <c r="AZ90" i="3"/>
  <c r="AN90" i="3"/>
  <c r="AZ134" i="3"/>
  <c r="AN134" i="3"/>
  <c r="AN57" i="3"/>
  <c r="AZ57" i="3"/>
  <c r="H125" i="3"/>
  <c r="R129" i="2"/>
  <c r="K58" i="5"/>
  <c r="K48" i="5"/>
  <c r="K44" i="5"/>
  <c r="K37" i="5"/>
  <c r="K60" i="5"/>
  <c r="K25" i="5"/>
  <c r="K14" i="5"/>
  <c r="K21" i="5"/>
  <c r="K26" i="5"/>
  <c r="K57" i="5"/>
  <c r="K15" i="5"/>
  <c r="K24" i="5"/>
  <c r="K47" i="5"/>
  <c r="G183" i="3"/>
  <c r="Q187" i="2"/>
  <c r="R106" i="4"/>
  <c r="V106" i="4" s="1" a="1"/>
  <c r="V106" i="4" s="1"/>
  <c r="W106" i="4" a="1"/>
  <c r="W106" i="4" s="1"/>
  <c r="X106" i="4" a="1"/>
  <c r="X106" i="4" s="1"/>
  <c r="Y106" i="4" a="1"/>
  <c r="Y106" i="4" s="1"/>
  <c r="Z106" i="4" a="1"/>
  <c r="Z106" i="4" s="1"/>
  <c r="AA106" i="4" a="1"/>
  <c r="AA106" i="4" s="1"/>
  <c r="AB106" i="4" a="1"/>
  <c r="AB106" i="4" s="1"/>
  <c r="AC106" i="4" a="1"/>
  <c r="AC106" i="4" s="1"/>
  <c r="AD106" i="4" a="1"/>
  <c r="AD106" i="4" s="1"/>
  <c r="R66" i="4"/>
  <c r="V66" i="4" s="1" a="1"/>
  <c r="V66" i="4" s="1"/>
  <c r="W66" i="4" a="1"/>
  <c r="W66" i="4" s="1"/>
  <c r="Y66" i="4" a="1"/>
  <c r="Y66" i="4" s="1"/>
  <c r="X66" i="4" a="1"/>
  <c r="X66" i="4" s="1"/>
  <c r="Z66" i="4" a="1"/>
  <c r="Z66" i="4" s="1"/>
  <c r="AA66" i="4" a="1"/>
  <c r="AA66" i="4" s="1"/>
  <c r="AB66" i="4" a="1"/>
  <c r="AB66" i="4" s="1"/>
  <c r="AC66" i="4" a="1"/>
  <c r="AC66" i="4" s="1"/>
  <c r="AD66" i="4" a="1"/>
  <c r="AD66" i="4" s="1"/>
  <c r="R25" i="4"/>
  <c r="V25" i="4" s="1" a="1"/>
  <c r="V25" i="4" s="1"/>
  <c r="W25" i="4" a="1"/>
  <c r="W25" i="4" s="1"/>
  <c r="X25" i="4" a="1"/>
  <c r="X25" i="4" s="1"/>
  <c r="Y25" i="4" a="1"/>
  <c r="Y25" i="4" s="1"/>
  <c r="Z25" i="4" a="1"/>
  <c r="Z25" i="4" s="1"/>
  <c r="AA25" i="4" a="1"/>
  <c r="AA25" i="4" s="1"/>
  <c r="AB25" i="4" a="1"/>
  <c r="AB25" i="4" s="1"/>
  <c r="AC25" i="4" a="1"/>
  <c r="AC25" i="4" s="1"/>
  <c r="AD25" i="4" a="1"/>
  <c r="AD25" i="4" s="1"/>
  <c r="R47" i="4"/>
  <c r="V47" i="4" s="1" a="1"/>
  <c r="V47" i="4" s="1"/>
  <c r="X47" i="4" a="1"/>
  <c r="X47" i="4" s="1"/>
  <c r="W47" i="4" a="1"/>
  <c r="W47" i="4" s="1"/>
  <c r="Y47" i="4" a="1"/>
  <c r="Y47" i="4" s="1"/>
  <c r="Z47" i="4" a="1"/>
  <c r="Z47" i="4" s="1"/>
  <c r="AA47" i="4" a="1"/>
  <c r="AA47" i="4" s="1"/>
  <c r="AB47" i="4" a="1"/>
  <c r="AB47" i="4" s="1"/>
  <c r="AC47" i="4" a="1"/>
  <c r="AC47" i="4" s="1"/>
  <c r="AD47" i="4" a="1"/>
  <c r="AD47" i="4" s="1"/>
  <c r="R7" i="4"/>
  <c r="V7" i="4" s="1" a="1"/>
  <c r="V7" i="4" s="1"/>
  <c r="X7" i="4" a="1"/>
  <c r="X7" i="4" s="1"/>
  <c r="W7" i="4" a="1"/>
  <c r="W7" i="4" s="1"/>
  <c r="Y7" i="4" a="1"/>
  <c r="Y7" i="4" s="1"/>
  <c r="Z7" i="4" a="1"/>
  <c r="Z7" i="4" s="1"/>
  <c r="AA7" i="4" a="1"/>
  <c r="AA7" i="4" s="1"/>
  <c r="AB7" i="4" a="1"/>
  <c r="AB7" i="4" s="1"/>
  <c r="AC7" i="4" a="1"/>
  <c r="AC7" i="4" s="1"/>
  <c r="AD7" i="4" a="1"/>
  <c r="AD7" i="4" s="1"/>
  <c r="R113" i="4"/>
  <c r="V113" i="4" s="1" a="1"/>
  <c r="V113" i="4" s="1"/>
  <c r="X113" i="4" a="1"/>
  <c r="X113" i="4" s="1"/>
  <c r="W113" i="4" a="1"/>
  <c r="W113" i="4" s="1"/>
  <c r="Y113" i="4" a="1"/>
  <c r="Y113" i="4" s="1"/>
  <c r="Z113" i="4" a="1"/>
  <c r="Z113" i="4" s="1"/>
  <c r="AA113" i="4" a="1"/>
  <c r="AA113" i="4" s="1"/>
  <c r="AB113" i="4" a="1"/>
  <c r="AB113" i="4" s="1"/>
  <c r="AC113" i="4" a="1"/>
  <c r="AC113" i="4" s="1"/>
  <c r="AD113" i="4" a="1"/>
  <c r="AD113" i="4" s="1"/>
  <c r="R71" i="4"/>
  <c r="V71" i="4" s="1" a="1"/>
  <c r="V71" i="4" s="1"/>
  <c r="W71" i="4" a="1"/>
  <c r="W71" i="4" s="1"/>
  <c r="X71" i="4" a="1"/>
  <c r="X71" i="4" s="1"/>
  <c r="Y71" i="4" a="1"/>
  <c r="Y71" i="4" s="1"/>
  <c r="Z71" i="4" a="1"/>
  <c r="Z71" i="4" s="1"/>
  <c r="AA71" i="4" a="1"/>
  <c r="AA71" i="4" s="1"/>
  <c r="AB71" i="4" a="1"/>
  <c r="AB71" i="4" s="1"/>
  <c r="AC71" i="4" a="1"/>
  <c r="AC71" i="4" s="1"/>
  <c r="AD71" i="4" a="1"/>
  <c r="AD71" i="4" s="1"/>
  <c r="H42" i="3"/>
  <c r="R46" i="2"/>
  <c r="AN176" i="3"/>
  <c r="AZ176" i="3"/>
  <c r="AZ163" i="3"/>
  <c r="AN163" i="3"/>
  <c r="AN104" i="3"/>
  <c r="AZ104" i="3"/>
  <c r="AZ199" i="3"/>
  <c r="AN199" i="3"/>
  <c r="AN56" i="3"/>
  <c r="AZ56" i="3"/>
  <c r="AZ20" i="3"/>
  <c r="AN20" i="3"/>
  <c r="AN6" i="3"/>
  <c r="AZ6" i="3"/>
  <c r="AN145" i="3"/>
  <c r="AN18" i="3"/>
  <c r="AZ18" i="3"/>
  <c r="AN81" i="3"/>
  <c r="AZ81" i="3"/>
  <c r="AN133" i="3"/>
  <c r="AN14" i="3"/>
  <c r="AZ14" i="3"/>
  <c r="AZ154" i="3"/>
  <c r="AN154" i="3"/>
  <c r="AN33" i="3"/>
  <c r="AZ33" i="3"/>
  <c r="AZ54" i="3"/>
  <c r="AN54" i="3"/>
  <c r="AZ118" i="3"/>
  <c r="AN118" i="3"/>
  <c r="AN189" i="3"/>
  <c r="AZ189" i="3"/>
  <c r="AN196" i="3"/>
  <c r="AZ196" i="3"/>
  <c r="H187" i="3"/>
  <c r="R191" i="2"/>
  <c r="H46" i="3"/>
  <c r="R50" i="2"/>
  <c r="J5" i="5"/>
  <c r="G144" i="3"/>
  <c r="Q148" i="2"/>
  <c r="R134" i="4"/>
  <c r="V134" i="4" s="1" a="1"/>
  <c r="V134" i="4" s="1"/>
  <c r="X134" i="4" a="1"/>
  <c r="X134" i="4" s="1"/>
  <c r="W134" i="4" a="1"/>
  <c r="W134" i="4" s="1"/>
  <c r="Y134" i="4" a="1"/>
  <c r="Y134" i="4" s="1"/>
  <c r="Z134" i="4" a="1"/>
  <c r="Z134" i="4" s="1"/>
  <c r="AA134" i="4" a="1"/>
  <c r="AA134" i="4" s="1"/>
  <c r="AB134" i="4" a="1"/>
  <c r="AB134" i="4" s="1"/>
  <c r="AC134" i="4" a="1"/>
  <c r="AC134" i="4" s="1"/>
  <c r="AD134" i="4" a="1"/>
  <c r="AD134" i="4" s="1"/>
  <c r="R72" i="4"/>
  <c r="V72" i="4" s="1" a="1"/>
  <c r="V72" i="4" s="1"/>
  <c r="W72" i="4" a="1"/>
  <c r="W72" i="4" s="1"/>
  <c r="Y72" i="4" a="1"/>
  <c r="Y72" i="4" s="1"/>
  <c r="X72" i="4" a="1"/>
  <c r="X72" i="4" s="1"/>
  <c r="Z72" i="4" a="1"/>
  <c r="Z72" i="4" s="1"/>
  <c r="AA72" i="4" a="1"/>
  <c r="AA72" i="4" s="1"/>
  <c r="AB72" i="4" a="1"/>
  <c r="AB72" i="4" s="1"/>
  <c r="AC72" i="4" a="1"/>
  <c r="AC72" i="4" s="1"/>
  <c r="AD72" i="4" a="1"/>
  <c r="AD72" i="4" s="1"/>
  <c r="G159" i="3"/>
  <c r="Q163" i="2"/>
  <c r="R162" i="4"/>
  <c r="V162" i="4" s="1" a="1"/>
  <c r="V162" i="4" s="1"/>
  <c r="W162" i="4" a="1"/>
  <c r="W162" i="4" s="1"/>
  <c r="X162" i="4" a="1"/>
  <c r="X162" i="4" s="1"/>
  <c r="Y162" i="4" a="1"/>
  <c r="Y162" i="4" s="1"/>
  <c r="Z162" i="4" a="1"/>
  <c r="Z162" i="4" s="1"/>
  <c r="AA162" i="4" a="1"/>
  <c r="AA162" i="4" s="1"/>
  <c r="AB162" i="4" a="1"/>
  <c r="AB162" i="4" s="1"/>
  <c r="AC162" i="4" a="1"/>
  <c r="AC162" i="4" s="1"/>
  <c r="AD162" i="4" a="1"/>
  <c r="AD162" i="4" s="1"/>
  <c r="R55" i="4"/>
  <c r="V55" i="4" s="1" a="1"/>
  <c r="V55" i="4" s="1"/>
  <c r="X55" i="4" a="1"/>
  <c r="X55" i="4" s="1"/>
  <c r="W55" i="4" a="1"/>
  <c r="W55" i="4" s="1"/>
  <c r="Y55" i="4" a="1"/>
  <c r="Y55" i="4" s="1"/>
  <c r="Z55" i="4" a="1"/>
  <c r="Z55" i="4" s="1"/>
  <c r="AA55" i="4" a="1"/>
  <c r="AA55" i="4" s="1"/>
  <c r="AB55" i="4" a="1"/>
  <c r="AB55" i="4" s="1"/>
  <c r="AC55" i="4" a="1"/>
  <c r="AC55" i="4" s="1"/>
  <c r="AD55" i="4" a="1"/>
  <c r="AD55" i="4" s="1"/>
  <c r="R101" i="4"/>
  <c r="V101" i="4" s="1" a="1"/>
  <c r="V101" i="4" s="1"/>
  <c r="X101" i="4" a="1"/>
  <c r="X101" i="4" s="1"/>
  <c r="W101" i="4" a="1"/>
  <c r="W101" i="4" s="1"/>
  <c r="Y101" i="4" a="1"/>
  <c r="Y101" i="4" s="1"/>
  <c r="Z101" i="4" a="1"/>
  <c r="Z101" i="4" s="1"/>
  <c r="AA101" i="4" a="1"/>
  <c r="AA101" i="4" s="1"/>
  <c r="AB101" i="4" a="1"/>
  <c r="AB101" i="4" s="1"/>
  <c r="AC101" i="4" a="1"/>
  <c r="AC101" i="4" s="1"/>
  <c r="AD101" i="4" a="1"/>
  <c r="AD101" i="4" s="1"/>
  <c r="G153" i="3"/>
  <c r="Q157" i="2"/>
  <c r="G39" i="3"/>
  <c r="Q43" i="2"/>
  <c r="R70" i="4"/>
  <c r="V70" i="4" s="1" a="1"/>
  <c r="V70" i="4" s="1"/>
  <c r="Y70" i="4" a="1"/>
  <c r="Y70" i="4" s="1"/>
  <c r="W70" i="4" a="1"/>
  <c r="W70" i="4" s="1"/>
  <c r="X70" i="4" a="1"/>
  <c r="X70" i="4" s="1"/>
  <c r="Z70" i="4" a="1"/>
  <c r="Z70" i="4" s="1"/>
  <c r="AA70" i="4" a="1"/>
  <c r="AA70" i="4" s="1"/>
  <c r="AB70" i="4" a="1"/>
  <c r="AB70" i="4" s="1"/>
  <c r="AC70" i="4" a="1"/>
  <c r="AC70" i="4" s="1"/>
  <c r="AD70" i="4" a="1"/>
  <c r="AD70" i="4" s="1"/>
  <c r="R155" i="4"/>
  <c r="V155" i="4" s="1" a="1"/>
  <c r="V155" i="4" s="1"/>
  <c r="W155" i="4" a="1"/>
  <c r="W155" i="4" s="1"/>
  <c r="X155" i="4" a="1"/>
  <c r="X155" i="4" s="1"/>
  <c r="Y155" i="4" a="1"/>
  <c r="Y155" i="4" s="1"/>
  <c r="Z155" i="4" a="1"/>
  <c r="Z155" i="4" s="1"/>
  <c r="AA155" i="4" a="1"/>
  <c r="AA155" i="4" s="1"/>
  <c r="AB155" i="4" a="1"/>
  <c r="AB155" i="4" s="1"/>
  <c r="AC155" i="4" a="1"/>
  <c r="AC155" i="4" s="1"/>
  <c r="AD155" i="4" a="1"/>
  <c r="AD155" i="4" s="1"/>
  <c r="R147" i="4"/>
  <c r="V147" i="4" s="1" a="1"/>
  <c r="V147" i="4" s="1"/>
  <c r="Y147" i="4" a="1"/>
  <c r="Y147" i="4" s="1"/>
  <c r="W147" i="4" a="1"/>
  <c r="W147" i="4" s="1"/>
  <c r="X147" i="4" a="1"/>
  <c r="X147" i="4" s="1"/>
  <c r="Z147" i="4" a="1"/>
  <c r="Z147" i="4" s="1"/>
  <c r="AA147" i="4" a="1"/>
  <c r="AA147" i="4" s="1"/>
  <c r="AB147" i="4" a="1"/>
  <c r="AB147" i="4" s="1"/>
  <c r="AC147" i="4" a="1"/>
  <c r="AC147" i="4" s="1"/>
  <c r="AD147" i="4" a="1"/>
  <c r="AD147" i="4" s="1"/>
  <c r="R61" i="4"/>
  <c r="V61" i="4" s="1" a="1"/>
  <c r="V61" i="4" s="1"/>
  <c r="X61" i="4" a="1"/>
  <c r="X61" i="4" s="1"/>
  <c r="W61" i="4" a="1"/>
  <c r="W61" i="4" s="1"/>
  <c r="Y61" i="4" a="1"/>
  <c r="Y61" i="4" s="1"/>
  <c r="Z61" i="4" a="1"/>
  <c r="Z61" i="4" s="1"/>
  <c r="AA61" i="4" a="1"/>
  <c r="AA61" i="4" s="1"/>
  <c r="AB61" i="4" a="1"/>
  <c r="AB61" i="4" s="1"/>
  <c r="AC61" i="4" a="1"/>
  <c r="AC61" i="4" s="1"/>
  <c r="AD61" i="4" a="1"/>
  <c r="AD61" i="4" s="1"/>
  <c r="R45" i="4"/>
  <c r="V45" i="4" s="1" a="1"/>
  <c r="V45" i="4" s="1"/>
  <c r="X45" i="4" a="1"/>
  <c r="X45" i="4" s="1"/>
  <c r="W45" i="4" a="1"/>
  <c r="W45" i="4" s="1"/>
  <c r="Y45" i="4" a="1"/>
  <c r="Y45" i="4" s="1"/>
  <c r="Z45" i="4" a="1"/>
  <c r="Z45" i="4" s="1"/>
  <c r="AA45" i="4" a="1"/>
  <c r="AA45" i="4" s="1"/>
  <c r="AB45" i="4" a="1"/>
  <c r="AB45" i="4" s="1"/>
  <c r="AC45" i="4" a="1"/>
  <c r="AC45" i="4" s="1"/>
  <c r="AD45" i="4" a="1"/>
  <c r="AD45" i="4" s="1"/>
  <c r="R29" i="4"/>
  <c r="V29" i="4" s="1" a="1"/>
  <c r="V29" i="4" s="1"/>
  <c r="W29" i="4" a="1"/>
  <c r="W29" i="4" s="1"/>
  <c r="X29" i="4" a="1"/>
  <c r="X29" i="4" s="1"/>
  <c r="Y29" i="4" a="1"/>
  <c r="Y29" i="4" s="1"/>
  <c r="Z29" i="4" a="1"/>
  <c r="Z29" i="4" s="1"/>
  <c r="AA29" i="4" a="1"/>
  <c r="AA29" i="4" s="1"/>
  <c r="AB29" i="4" a="1"/>
  <c r="AB29" i="4" s="1"/>
  <c r="AC29" i="4" a="1"/>
  <c r="AC29" i="4" s="1"/>
  <c r="AD29" i="4" a="1"/>
  <c r="AD29" i="4" s="1"/>
  <c r="R17" i="4"/>
  <c r="V17" i="4" s="1" a="1"/>
  <c r="V17" i="4" s="1"/>
  <c r="W17" i="4" a="1"/>
  <c r="W17" i="4" s="1"/>
  <c r="X17" i="4" a="1"/>
  <c r="X17" i="4" s="1"/>
  <c r="Y17" i="4" a="1"/>
  <c r="Y17" i="4" s="1"/>
  <c r="Z17" i="4" a="1"/>
  <c r="Z17" i="4" s="1"/>
  <c r="AA17" i="4" a="1"/>
  <c r="AA17" i="4" s="1"/>
  <c r="AB17" i="4" a="1"/>
  <c r="AB17" i="4" s="1"/>
  <c r="AC17" i="4" a="1"/>
  <c r="AC17" i="4" s="1"/>
  <c r="AD17" i="4" a="1"/>
  <c r="AD17" i="4" s="1"/>
  <c r="R56" i="4"/>
  <c r="V56" i="4" s="1" a="1"/>
  <c r="V56" i="4" s="1"/>
  <c r="X56" i="4" a="1"/>
  <c r="X56" i="4" s="1"/>
  <c r="W56" i="4" a="1"/>
  <c r="W56" i="4" s="1"/>
  <c r="Y56" i="4" a="1"/>
  <c r="Y56" i="4" s="1"/>
  <c r="Z56" i="4" a="1"/>
  <c r="Z56" i="4" s="1"/>
  <c r="AA56" i="4" a="1"/>
  <c r="AA56" i="4" s="1"/>
  <c r="AB56" i="4" a="1"/>
  <c r="AB56" i="4" s="1"/>
  <c r="AC56" i="4" a="1"/>
  <c r="AC56" i="4" s="1"/>
  <c r="AD56" i="4" a="1"/>
  <c r="AD56" i="4" s="1"/>
  <c r="R157" i="4"/>
  <c r="V157" i="4" s="1" a="1"/>
  <c r="V157" i="4" s="1"/>
  <c r="Y157" i="4" a="1"/>
  <c r="Y157" i="4" s="1"/>
  <c r="W157" i="4" a="1"/>
  <c r="W157" i="4" s="1"/>
  <c r="X157" i="4" a="1"/>
  <c r="X157" i="4" s="1"/>
  <c r="Z157" i="4" a="1"/>
  <c r="Z157" i="4" s="1"/>
  <c r="AA157" i="4" a="1"/>
  <c r="AA157" i="4" s="1"/>
  <c r="AB157" i="4" a="1"/>
  <c r="AB157" i="4" s="1"/>
  <c r="AC157" i="4" a="1"/>
  <c r="AC157" i="4" s="1"/>
  <c r="AD157" i="4" a="1"/>
  <c r="AD157" i="4" s="1"/>
  <c r="R171" i="4"/>
  <c r="V171" i="4" s="1" a="1"/>
  <c r="V171" i="4" s="1"/>
  <c r="X171" i="4" a="1"/>
  <c r="X171" i="4" s="1"/>
  <c r="Y171" i="4" a="1"/>
  <c r="Y171" i="4" s="1"/>
  <c r="W171" i="4" a="1"/>
  <c r="W171" i="4" s="1"/>
  <c r="Z171" i="4" a="1"/>
  <c r="Z171" i="4" s="1"/>
  <c r="AA171" i="4" a="1"/>
  <c r="AA171" i="4" s="1"/>
  <c r="AB171" i="4" a="1"/>
  <c r="AB171" i="4" s="1"/>
  <c r="AC171" i="4" a="1"/>
  <c r="AC171" i="4" s="1"/>
  <c r="AD171" i="4" a="1"/>
  <c r="AD171" i="4" s="1"/>
  <c r="R88" i="4"/>
  <c r="V88" i="4" s="1" a="1"/>
  <c r="V88" i="4" s="1"/>
  <c r="W88" i="4" a="1"/>
  <c r="W88" i="4" s="1"/>
  <c r="Y88" i="4" a="1"/>
  <c r="Y88" i="4" s="1"/>
  <c r="X88" i="4" a="1"/>
  <c r="X88" i="4" s="1"/>
  <c r="Z88" i="4" a="1"/>
  <c r="Z88" i="4" s="1"/>
  <c r="AA88" i="4" a="1"/>
  <c r="AA88" i="4" s="1"/>
  <c r="AB88" i="4" a="1"/>
  <c r="AB88" i="4" s="1"/>
  <c r="AC88" i="4" a="1"/>
  <c r="AC88" i="4" s="1"/>
  <c r="AD88" i="4" a="1"/>
  <c r="AD88" i="4" s="1"/>
  <c r="AE172" i="4" a="1"/>
  <c r="AE172" i="4" s="1"/>
  <c r="R81" i="4"/>
  <c r="V81" i="4" s="1" a="1"/>
  <c r="V81" i="4" s="1"/>
  <c r="W81" i="4" a="1"/>
  <c r="W81" i="4" s="1"/>
  <c r="X81" i="4" a="1"/>
  <c r="X81" i="4" s="1"/>
  <c r="Y81" i="4" a="1"/>
  <c r="Y81" i="4" s="1"/>
  <c r="Z81" i="4" a="1"/>
  <c r="Z81" i="4" s="1"/>
  <c r="AA81" i="4" a="1"/>
  <c r="AA81" i="4" s="1"/>
  <c r="AB81" i="4" a="1"/>
  <c r="AB81" i="4" s="1"/>
  <c r="AC81" i="4" a="1"/>
  <c r="AC81" i="4" s="1"/>
  <c r="AD81" i="4" a="1"/>
  <c r="AD81" i="4" s="1"/>
  <c r="R173" i="4"/>
  <c r="V173" i="4" s="1" a="1"/>
  <c r="V173" i="4" s="1"/>
  <c r="X173" i="4" a="1"/>
  <c r="X173" i="4" s="1"/>
  <c r="W173" i="4" a="1"/>
  <c r="W173" i="4" s="1"/>
  <c r="Y173" i="4" a="1"/>
  <c r="Y173" i="4" s="1"/>
  <c r="Z173" i="4" a="1"/>
  <c r="Z173" i="4" s="1"/>
  <c r="AA173" i="4" a="1"/>
  <c r="AA173" i="4" s="1"/>
  <c r="AB173" i="4" a="1"/>
  <c r="AB173" i="4" s="1"/>
  <c r="AC173" i="4" a="1"/>
  <c r="AC173" i="4" s="1"/>
  <c r="AD173" i="4" a="1"/>
  <c r="AD173" i="4" s="1"/>
  <c r="R30" i="4"/>
  <c r="V30" i="4" s="1" a="1"/>
  <c r="V30" i="4" s="1"/>
  <c r="X30" i="4" a="1"/>
  <c r="X30" i="4" s="1"/>
  <c r="W30" i="4" a="1"/>
  <c r="W30" i="4" s="1"/>
  <c r="Y30" i="4" a="1"/>
  <c r="Y30" i="4" s="1"/>
  <c r="Z30" i="4" a="1"/>
  <c r="Z30" i="4" s="1"/>
  <c r="AA30" i="4" a="1"/>
  <c r="AA30" i="4" s="1"/>
  <c r="AB30" i="4" a="1"/>
  <c r="AB30" i="4" s="1"/>
  <c r="AC30" i="4" a="1"/>
  <c r="AC30" i="4" s="1"/>
  <c r="AD30" i="4" a="1"/>
  <c r="AD30" i="4" s="1"/>
  <c r="R188" i="4"/>
  <c r="V188" i="4" s="1" a="1"/>
  <c r="V188" i="4" s="1"/>
  <c r="X188" i="4" a="1"/>
  <c r="X188" i="4" s="1"/>
  <c r="W188" i="4" a="1"/>
  <c r="W188" i="4" s="1"/>
  <c r="Y188" i="4" a="1"/>
  <c r="Y188" i="4" s="1"/>
  <c r="Z188" i="4" a="1"/>
  <c r="Z188" i="4" s="1"/>
  <c r="AA188" i="4" a="1"/>
  <c r="AA188" i="4" s="1"/>
  <c r="AB188" i="4" a="1"/>
  <c r="AB188" i="4" s="1"/>
  <c r="AC188" i="4" a="1"/>
  <c r="AC188" i="4" s="1"/>
  <c r="AD188" i="4" a="1"/>
  <c r="AD188" i="4" s="1"/>
  <c r="G122" i="3"/>
  <c r="Q126" i="2"/>
  <c r="G83" i="3"/>
  <c r="Q87" i="2"/>
  <c r="AN172" i="3"/>
  <c r="AZ172" i="3"/>
  <c r="AZ159" i="3"/>
  <c r="AN159" i="3"/>
  <c r="AZ191" i="3"/>
  <c r="AN191" i="3"/>
  <c r="AN100" i="3"/>
  <c r="AZ100" i="3"/>
  <c r="AN19" i="3"/>
  <c r="AZ19" i="3"/>
  <c r="AZ13" i="3"/>
  <c r="AN13" i="3"/>
  <c r="AZ28" i="3"/>
  <c r="AN28" i="3"/>
  <c r="AN61" i="3"/>
  <c r="AZ61" i="3"/>
  <c r="AN101" i="3"/>
  <c r="AZ101" i="3"/>
  <c r="AN192" i="3"/>
  <c r="AZ192" i="3"/>
  <c r="AN85" i="3"/>
  <c r="AZ85" i="3"/>
  <c r="AZ17" i="3"/>
  <c r="AN17" i="3"/>
  <c r="AN73" i="3"/>
  <c r="AZ73" i="3"/>
  <c r="AZ74" i="3"/>
  <c r="AN74" i="3"/>
  <c r="G171" i="3"/>
  <c r="Q175" i="2"/>
  <c r="A16" i="4"/>
  <c r="A17" i="3"/>
  <c r="A22" i="2"/>
  <c r="R67" i="4"/>
  <c r="V67" i="4" s="1" a="1"/>
  <c r="V67" i="4" s="1"/>
  <c r="X67" i="4" a="1"/>
  <c r="X67" i="4" s="1"/>
  <c r="W67" i="4" a="1"/>
  <c r="W67" i="4" s="1"/>
  <c r="Y67" i="4" a="1"/>
  <c r="Y67" i="4" s="1"/>
  <c r="Z67" i="4" a="1"/>
  <c r="Z67" i="4" s="1"/>
  <c r="AA67" i="4" a="1"/>
  <c r="AA67" i="4" s="1"/>
  <c r="AB67" i="4" a="1"/>
  <c r="AB67" i="4" s="1"/>
  <c r="AC67" i="4" a="1"/>
  <c r="AC67" i="4" s="1"/>
  <c r="AD67" i="4" a="1"/>
  <c r="AD67" i="4" s="1"/>
  <c r="R180" i="4"/>
  <c r="V180" i="4" s="1" a="1"/>
  <c r="V180" i="4" s="1"/>
  <c r="W180" i="4" a="1"/>
  <c r="W180" i="4" s="1"/>
  <c r="X180" i="4" a="1"/>
  <c r="X180" i="4" s="1"/>
  <c r="Y180" i="4" a="1"/>
  <c r="Y180" i="4" s="1"/>
  <c r="Z180" i="4" a="1"/>
  <c r="Z180" i="4" s="1"/>
  <c r="AA180" i="4" a="1"/>
  <c r="AA180" i="4" s="1"/>
  <c r="AB180" i="4" a="1"/>
  <c r="AB180" i="4" s="1"/>
  <c r="AC180" i="4" a="1"/>
  <c r="AC180" i="4" s="1"/>
  <c r="AD180" i="4" a="1"/>
  <c r="AD180" i="4" s="1"/>
  <c r="AE143" i="4" a="1"/>
  <c r="AE143" i="4" s="1"/>
  <c r="R114" i="4"/>
  <c r="V114" i="4" s="1" a="1"/>
  <c r="V114" i="4" s="1"/>
  <c r="W114" i="4" a="1"/>
  <c r="W114" i="4" s="1"/>
  <c r="X114" i="4" a="1"/>
  <c r="X114" i="4" s="1"/>
  <c r="Y114" i="4" a="1"/>
  <c r="Y114" i="4" s="1"/>
  <c r="Z114" i="4" a="1"/>
  <c r="Z114" i="4" s="1"/>
  <c r="AA114" i="4" a="1"/>
  <c r="AA114" i="4" s="1"/>
  <c r="AB114" i="4" a="1"/>
  <c r="AB114" i="4" s="1"/>
  <c r="AC114" i="4" a="1"/>
  <c r="AC114" i="4" s="1"/>
  <c r="AD114" i="4" a="1"/>
  <c r="AD114" i="4" s="1"/>
  <c r="R26" i="4"/>
  <c r="V26" i="4" s="1" a="1"/>
  <c r="V26" i="4" s="1"/>
  <c r="X26" i="4" a="1"/>
  <c r="X26" i="4" s="1"/>
  <c r="W26" i="4" a="1"/>
  <c r="W26" i="4" s="1"/>
  <c r="Y26" i="4" a="1"/>
  <c r="Y26" i="4" s="1"/>
  <c r="Z26" i="4" a="1"/>
  <c r="Z26" i="4" s="1"/>
  <c r="AA26" i="4" a="1"/>
  <c r="AA26" i="4" s="1"/>
  <c r="AB26" i="4" a="1"/>
  <c r="AB26" i="4" s="1"/>
  <c r="AC26" i="4" a="1"/>
  <c r="AC26" i="4" s="1"/>
  <c r="AD26" i="4" a="1"/>
  <c r="AD26" i="4" s="1"/>
  <c r="R13" i="4"/>
  <c r="V13" i="4" s="1" a="1"/>
  <c r="V13" i="4" s="1"/>
  <c r="W13" i="4" a="1"/>
  <c r="W13" i="4" s="1"/>
  <c r="X13" i="4" a="1"/>
  <c r="X13" i="4" s="1"/>
  <c r="Y13" i="4" a="1"/>
  <c r="Y13" i="4" s="1"/>
  <c r="Z13" i="4" a="1"/>
  <c r="Z13" i="4" s="1"/>
  <c r="AA13" i="4" a="1"/>
  <c r="AA13" i="4" s="1"/>
  <c r="AB13" i="4" a="1"/>
  <c r="AB13" i="4" s="1"/>
  <c r="AC13" i="4" a="1"/>
  <c r="AC13" i="4" s="1"/>
  <c r="AD13" i="4" a="1"/>
  <c r="AD13" i="4" s="1"/>
  <c r="R50" i="4"/>
  <c r="V50" i="4" s="1" a="1"/>
  <c r="V50" i="4" s="1"/>
  <c r="W50" i="4" a="1"/>
  <c r="W50" i="4" s="1"/>
  <c r="Y50" i="4" a="1"/>
  <c r="Y50" i="4" s="1"/>
  <c r="X50" i="4" a="1"/>
  <c r="X50" i="4" s="1"/>
  <c r="Z50" i="4" a="1"/>
  <c r="Z50" i="4" s="1"/>
  <c r="AA50" i="4" a="1"/>
  <c r="AA50" i="4" s="1"/>
  <c r="AB50" i="4" a="1"/>
  <c r="AB50" i="4" s="1"/>
  <c r="AC50" i="4" a="1"/>
  <c r="AC50" i="4" s="1"/>
  <c r="AD50" i="4" a="1"/>
  <c r="AD50" i="4" s="1"/>
  <c r="R14" i="4"/>
  <c r="V14" i="4" s="1" a="1"/>
  <c r="V14" i="4" s="1"/>
  <c r="X14" i="4" a="1"/>
  <c r="X14" i="4" s="1"/>
  <c r="Y14" i="4" a="1"/>
  <c r="Y14" i="4" s="1"/>
  <c r="W14" i="4" a="1"/>
  <c r="W14" i="4" s="1"/>
  <c r="Z14" i="4" a="1"/>
  <c r="Z14" i="4" s="1"/>
  <c r="AA14" i="4" a="1"/>
  <c r="AA14" i="4" s="1"/>
  <c r="AB14" i="4" a="1"/>
  <c r="AB14" i="4" s="1"/>
  <c r="AC14" i="4" a="1"/>
  <c r="AC14" i="4" s="1"/>
  <c r="AD14" i="4" a="1"/>
  <c r="AD14" i="4" s="1"/>
  <c r="G124" i="3"/>
  <c r="Q128" i="2"/>
  <c r="G93" i="3"/>
  <c r="Q97" i="2"/>
  <c r="G168" i="3"/>
  <c r="Q172" i="2"/>
  <c r="G96" i="3"/>
  <c r="Q100" i="2"/>
  <c r="G119" i="3"/>
  <c r="Q123" i="2"/>
  <c r="G15" i="3"/>
  <c r="Q19" i="2"/>
  <c r="G29" i="3"/>
  <c r="Q33" i="2"/>
  <c r="G69" i="3"/>
  <c r="Q73" i="2"/>
  <c r="Q36" i="2"/>
  <c r="G32" i="3"/>
  <c r="G114" i="3"/>
  <c r="Q118" i="2"/>
  <c r="Q14" i="2"/>
  <c r="G10" i="3"/>
  <c r="G200" i="3"/>
  <c r="Q204" i="2"/>
  <c r="K31" i="6"/>
  <c r="R164" i="4"/>
  <c r="V164" i="4" s="1" a="1"/>
  <c r="V164" i="4" s="1"/>
  <c r="W164" i="4" a="1"/>
  <c r="W164" i="4" s="1"/>
  <c r="X164" i="4" a="1"/>
  <c r="X164" i="4" s="1"/>
  <c r="Y164" i="4" a="1"/>
  <c r="Y164" i="4" s="1"/>
  <c r="Z164" i="4" a="1"/>
  <c r="Z164" i="4" s="1"/>
  <c r="AA164" i="4" a="1"/>
  <c r="AA164" i="4" s="1"/>
  <c r="AB164" i="4" a="1"/>
  <c r="AB164" i="4" s="1"/>
  <c r="AC164" i="4" a="1"/>
  <c r="AC164" i="4" s="1"/>
  <c r="AD164" i="4" a="1"/>
  <c r="AD164" i="4" s="1"/>
  <c r="G197" i="3"/>
  <c r="Q201" i="2"/>
  <c r="G51" i="3"/>
  <c r="Q55" i="2"/>
  <c r="R160" i="4"/>
  <c r="V160" i="4" s="1" a="1"/>
  <c r="V160" i="4" s="1"/>
  <c r="W160" i="4" a="1"/>
  <c r="W160" i="4" s="1"/>
  <c r="Y160" i="4" a="1"/>
  <c r="Y160" i="4" s="1"/>
  <c r="X160" i="4" a="1"/>
  <c r="X160" i="4" s="1"/>
  <c r="Z160" i="4" a="1"/>
  <c r="Z160" i="4" s="1"/>
  <c r="AA160" i="4" a="1"/>
  <c r="AA160" i="4" s="1"/>
  <c r="AB160" i="4" a="1"/>
  <c r="AB160" i="4" s="1"/>
  <c r="AC160" i="4" a="1"/>
  <c r="AC160" i="4" s="1"/>
  <c r="AD160" i="4" a="1"/>
  <c r="AD160" i="4" s="1"/>
  <c r="R94" i="4"/>
  <c r="V94" i="4" s="1" a="1"/>
  <c r="V94" i="4" s="1"/>
  <c r="X94" i="4" a="1"/>
  <c r="X94" i="4" s="1"/>
  <c r="W94" i="4" a="1"/>
  <c r="W94" i="4" s="1"/>
  <c r="Y94" i="4" a="1"/>
  <c r="Y94" i="4" s="1"/>
  <c r="Z94" i="4" a="1"/>
  <c r="Z94" i="4" s="1"/>
  <c r="AA94" i="4" a="1"/>
  <c r="AA94" i="4" s="1"/>
  <c r="AB94" i="4" a="1"/>
  <c r="AB94" i="4" s="1"/>
  <c r="AC94" i="4" a="1"/>
  <c r="AC94" i="4" s="1"/>
  <c r="AD94" i="4" a="1"/>
  <c r="AD94" i="4" s="1"/>
  <c r="R78" i="4"/>
  <c r="V78" i="4" s="1" a="1"/>
  <c r="V78" i="4" s="1"/>
  <c r="W78" i="4" a="1"/>
  <c r="W78" i="4" s="1"/>
  <c r="X78" i="4" a="1"/>
  <c r="X78" i="4" s="1"/>
  <c r="Y78" i="4" a="1"/>
  <c r="Y78" i="4" s="1"/>
  <c r="Z78" i="4" a="1"/>
  <c r="Z78" i="4" s="1"/>
  <c r="AA78" i="4" a="1"/>
  <c r="AA78" i="4" s="1"/>
  <c r="AB78" i="4" a="1"/>
  <c r="AB78" i="4" s="1"/>
  <c r="AC78" i="4" a="1"/>
  <c r="AC78" i="4" s="1"/>
  <c r="AD78" i="4" a="1"/>
  <c r="AD78" i="4" s="1"/>
  <c r="R96" i="4"/>
  <c r="V96" i="4" s="1" a="1"/>
  <c r="V96" i="4" s="1"/>
  <c r="W96" i="4" a="1"/>
  <c r="W96" i="4" s="1"/>
  <c r="X96" i="4" a="1"/>
  <c r="X96" i="4" s="1"/>
  <c r="Y96" i="4" a="1"/>
  <c r="Y96" i="4" s="1"/>
  <c r="Z96" i="4" a="1"/>
  <c r="Z96" i="4" s="1"/>
  <c r="AA96" i="4" a="1"/>
  <c r="AA96" i="4" s="1"/>
  <c r="AB96" i="4" a="1"/>
  <c r="AB96" i="4" s="1"/>
  <c r="AC96" i="4" a="1"/>
  <c r="AC96" i="4" s="1"/>
  <c r="AD96" i="4" a="1"/>
  <c r="AD96" i="4" s="1"/>
  <c r="AE82" i="4" a="1"/>
  <c r="AE82" i="4" s="1"/>
  <c r="R46" i="4"/>
  <c r="V46" i="4" s="1" a="1"/>
  <c r="V46" i="4" s="1"/>
  <c r="Y46" i="4" a="1"/>
  <c r="Y46" i="4" s="1"/>
  <c r="W46" i="4" a="1"/>
  <c r="W46" i="4" s="1"/>
  <c r="X46" i="4" a="1"/>
  <c r="X46" i="4" s="1"/>
  <c r="Z46" i="4" a="1"/>
  <c r="Z46" i="4" s="1"/>
  <c r="AA46" i="4" a="1"/>
  <c r="AA46" i="4" s="1"/>
  <c r="AB46" i="4" a="1"/>
  <c r="AB46" i="4" s="1"/>
  <c r="AC46" i="4" a="1"/>
  <c r="AC46" i="4" s="1"/>
  <c r="AD46" i="4" a="1"/>
  <c r="AD46" i="4" s="1"/>
  <c r="R76" i="4"/>
  <c r="V76" i="4" s="1" a="1"/>
  <c r="V76" i="4" s="1"/>
  <c r="X76" i="4" a="1"/>
  <c r="X76" i="4" s="1"/>
  <c r="W76" i="4" a="1"/>
  <c r="W76" i="4" s="1"/>
  <c r="Y76" i="4" a="1"/>
  <c r="Y76" i="4" s="1"/>
  <c r="Z76" i="4" a="1"/>
  <c r="Z76" i="4" s="1"/>
  <c r="AA76" i="4" a="1"/>
  <c r="AA76" i="4" s="1"/>
  <c r="AB76" i="4" a="1"/>
  <c r="AB76" i="4" s="1"/>
  <c r="AC76" i="4" a="1"/>
  <c r="AC76" i="4" s="1"/>
  <c r="AD76" i="4" a="1"/>
  <c r="AD76" i="4" s="1"/>
  <c r="R121" i="4"/>
  <c r="V121" i="4" s="1" a="1"/>
  <c r="V121" i="4" s="1"/>
  <c r="X121" i="4" a="1"/>
  <c r="X121" i="4" s="1"/>
  <c r="W121" i="4" a="1"/>
  <c r="W121" i="4" s="1"/>
  <c r="Y121" i="4" a="1"/>
  <c r="Y121" i="4" s="1"/>
  <c r="Z121" i="4" a="1"/>
  <c r="Z121" i="4" s="1"/>
  <c r="AA121" i="4" a="1"/>
  <c r="AA121" i="4" s="1"/>
  <c r="AB121" i="4" a="1"/>
  <c r="AB121" i="4" s="1"/>
  <c r="AC121" i="4" a="1"/>
  <c r="AC121" i="4" s="1"/>
  <c r="AD121" i="4" a="1"/>
  <c r="AD121" i="4" s="1"/>
  <c r="AE177" i="4" a="1"/>
  <c r="AE177" i="4" s="1"/>
  <c r="AE75" i="4" a="1"/>
  <c r="AE75" i="4" s="1"/>
  <c r="R77" i="4"/>
  <c r="V77" i="4" s="1" a="1"/>
  <c r="V77" i="4" s="1"/>
  <c r="X77" i="4" a="1"/>
  <c r="X77" i="4" s="1"/>
  <c r="Y77" i="4" a="1"/>
  <c r="Y77" i="4" s="1"/>
  <c r="W77" i="4" a="1"/>
  <c r="W77" i="4" s="1"/>
  <c r="Z77" i="4" a="1"/>
  <c r="Z77" i="4" s="1"/>
  <c r="AA77" i="4" a="1"/>
  <c r="AA77" i="4" s="1"/>
  <c r="AB77" i="4" a="1"/>
  <c r="AB77" i="4" s="1"/>
  <c r="AC77" i="4" a="1"/>
  <c r="AC77" i="4" s="1"/>
  <c r="AD77" i="4" a="1"/>
  <c r="AD77" i="4" s="1"/>
  <c r="G190" i="3"/>
  <c r="Q194" i="2"/>
  <c r="G127" i="3"/>
  <c r="Q131" i="2"/>
  <c r="L27" i="6"/>
  <c r="L14" i="6"/>
  <c r="L13" i="6"/>
  <c r="L22" i="6"/>
  <c r="L30" i="6"/>
  <c r="L29" i="6"/>
  <c r="L21" i="6"/>
  <c r="G194" i="3"/>
  <c r="Q198" i="2"/>
  <c r="G164" i="3"/>
  <c r="Q168" i="2"/>
  <c r="AN183" i="3"/>
  <c r="AN151" i="3"/>
  <c r="G92" i="3"/>
  <c r="Q96" i="2"/>
  <c r="G115" i="3"/>
  <c r="Q119" i="2"/>
  <c r="AN71" i="3"/>
  <c r="G103" i="3"/>
  <c r="Q107" i="2"/>
  <c r="G44" i="3"/>
  <c r="Q48" i="2"/>
  <c r="AN75" i="3"/>
  <c r="AN39" i="3"/>
  <c r="G25" i="3"/>
  <c r="Q29" i="2"/>
  <c r="G43" i="3"/>
  <c r="Q47" i="2"/>
  <c r="G162" i="3"/>
  <c r="Q166" i="2"/>
  <c r="G21" i="3"/>
  <c r="Q25" i="2"/>
  <c r="G141" i="3"/>
  <c r="Q145" i="2"/>
  <c r="Q30" i="2"/>
  <c r="G26" i="3"/>
  <c r="AN50" i="3"/>
  <c r="AN102" i="3"/>
  <c r="G138" i="3"/>
  <c r="Q142" i="2"/>
  <c r="G87" i="3"/>
  <c r="Q91" i="2"/>
  <c r="H55" i="3"/>
  <c r="R59" i="2"/>
  <c r="K42" i="5"/>
  <c r="K54" i="5"/>
  <c r="K39" i="5"/>
  <c r="K53" i="5"/>
  <c r="K43" i="5"/>
  <c r="K59" i="5"/>
  <c r="K8" i="5"/>
  <c r="K16" i="5"/>
  <c r="K32" i="5"/>
  <c r="K28" i="5"/>
  <c r="K9" i="5"/>
  <c r="K17" i="5"/>
  <c r="K45" i="5"/>
  <c r="K52" i="5"/>
  <c r="H77" i="3"/>
  <c r="R81" i="2"/>
  <c r="G95" i="3"/>
  <c r="Q99" i="2"/>
  <c r="R154" i="4"/>
  <c r="V154" i="4" s="1" a="1"/>
  <c r="V154" i="4" s="1"/>
  <c r="W154" i="4" a="1"/>
  <c r="W154" i="4" s="1"/>
  <c r="X154" i="4" a="1"/>
  <c r="X154" i="4" s="1"/>
  <c r="Y154" i="4" a="1"/>
  <c r="Y154" i="4" s="1"/>
  <c r="Z154" i="4" a="1"/>
  <c r="Z154" i="4" s="1"/>
  <c r="AA154" i="4" a="1"/>
  <c r="AA154" i="4" s="1"/>
  <c r="AB154" i="4" a="1"/>
  <c r="AB154" i="4" s="1"/>
  <c r="AC154" i="4" a="1"/>
  <c r="AC154" i="4" s="1"/>
  <c r="AD154" i="4" a="1"/>
  <c r="AD154" i="4" s="1"/>
  <c r="R151" i="4"/>
  <c r="V151" i="4" s="1" a="1"/>
  <c r="V151" i="4" s="1"/>
  <c r="W151" i="4" a="1"/>
  <c r="W151" i="4" s="1"/>
  <c r="X151" i="4" a="1"/>
  <c r="X151" i="4" s="1"/>
  <c r="Y151" i="4" a="1"/>
  <c r="Y151" i="4" s="1"/>
  <c r="Z151" i="4" a="1"/>
  <c r="Z151" i="4" s="1"/>
  <c r="AA151" i="4" a="1"/>
  <c r="AA151" i="4" s="1"/>
  <c r="AB151" i="4" a="1"/>
  <c r="AB151" i="4" s="1"/>
  <c r="AC151" i="4" a="1"/>
  <c r="AC151" i="4" s="1"/>
  <c r="AD151" i="4" a="1"/>
  <c r="AD151" i="4" s="1"/>
  <c r="AE106" i="4" a="1"/>
  <c r="AE106" i="4" s="1"/>
  <c r="R91" i="4"/>
  <c r="V91" i="4" s="1" a="1"/>
  <c r="V91" i="4" s="1"/>
  <c r="W91" i="4" a="1"/>
  <c r="W91" i="4" s="1"/>
  <c r="Y91" i="4" a="1"/>
  <c r="Y91" i="4" s="1"/>
  <c r="X91" i="4" a="1"/>
  <c r="X91" i="4" s="1"/>
  <c r="Z91" i="4" a="1"/>
  <c r="Z91" i="4" s="1"/>
  <c r="AA91" i="4" a="1"/>
  <c r="AA91" i="4" s="1"/>
  <c r="AB91" i="4" a="1"/>
  <c r="AB91" i="4" s="1"/>
  <c r="AC91" i="4" a="1"/>
  <c r="AC91" i="4" s="1"/>
  <c r="AD91" i="4" a="1"/>
  <c r="AD91" i="4" s="1"/>
  <c r="R87" i="4"/>
  <c r="V87" i="4" s="1" a="1"/>
  <c r="V87" i="4" s="1"/>
  <c r="W87" i="4" a="1"/>
  <c r="W87" i="4" s="1"/>
  <c r="X87" i="4" a="1"/>
  <c r="X87" i="4" s="1"/>
  <c r="Y87" i="4" a="1"/>
  <c r="Y87" i="4" s="1"/>
  <c r="Z87" i="4" a="1"/>
  <c r="Z87" i="4" s="1"/>
  <c r="AA87" i="4" a="1"/>
  <c r="AA87" i="4" s="1"/>
  <c r="AB87" i="4" a="1"/>
  <c r="AB87" i="4" s="1"/>
  <c r="AC87" i="4" a="1"/>
  <c r="AC87" i="4" s="1"/>
  <c r="AD87" i="4" a="1"/>
  <c r="AD87" i="4" s="1"/>
  <c r="R33" i="4"/>
  <c r="V33" i="4" s="1" a="1"/>
  <c r="V33" i="4" s="1"/>
  <c r="W33" i="4" a="1"/>
  <c r="W33" i="4" s="1"/>
  <c r="X33" i="4" a="1"/>
  <c r="X33" i="4" s="1"/>
  <c r="Y33" i="4" a="1"/>
  <c r="Y33" i="4" s="1"/>
  <c r="Z33" i="4" a="1"/>
  <c r="Z33" i="4" s="1"/>
  <c r="AA33" i="4" a="1"/>
  <c r="AA33" i="4" s="1"/>
  <c r="AB33" i="4" a="1"/>
  <c r="AB33" i="4" s="1"/>
  <c r="AC33" i="4" a="1"/>
  <c r="AC33" i="4" s="1"/>
  <c r="AD33" i="4" a="1"/>
  <c r="AD33" i="4" s="1"/>
  <c r="AE66" i="4" a="1"/>
  <c r="AE66" i="4" s="1"/>
  <c r="AE47" i="4" a="1"/>
  <c r="AE47" i="4" s="1"/>
  <c r="R97" i="4"/>
  <c r="V97" i="4" s="1" a="1"/>
  <c r="V97" i="4" s="1"/>
  <c r="Y97" i="4" a="1"/>
  <c r="Y97" i="4" s="1"/>
  <c r="W97" i="4" a="1"/>
  <c r="W97" i="4" s="1"/>
  <c r="X97" i="4" a="1"/>
  <c r="X97" i="4" s="1"/>
  <c r="Z97" i="4" a="1"/>
  <c r="Z97" i="4" s="1"/>
  <c r="AA97" i="4" a="1"/>
  <c r="AA97" i="4" s="1"/>
  <c r="AB97" i="4" a="1"/>
  <c r="AB97" i="4" s="1"/>
  <c r="AC97" i="4" a="1"/>
  <c r="AC97" i="4" s="1"/>
  <c r="AD97" i="4" a="1"/>
  <c r="AD97" i="4" s="1"/>
  <c r="AE113" i="4" a="1"/>
  <c r="AE113" i="4" s="1"/>
  <c r="AE71" i="4" a="1"/>
  <c r="AE71" i="4" s="1"/>
  <c r="R36" i="4"/>
  <c r="V36" i="4" s="1" a="1"/>
  <c r="V36" i="4" s="1"/>
  <c r="W36" i="4" a="1"/>
  <c r="W36" i="4" s="1"/>
  <c r="X36" i="4" a="1"/>
  <c r="X36" i="4" s="1"/>
  <c r="Y36" i="4" a="1"/>
  <c r="Y36" i="4" s="1"/>
  <c r="Z36" i="4" a="1"/>
  <c r="Z36" i="4" s="1"/>
  <c r="AA36" i="4" a="1"/>
  <c r="AA36" i="4" s="1"/>
  <c r="AB36" i="4" a="1"/>
  <c r="AB36" i="4" s="1"/>
  <c r="AC36" i="4" a="1"/>
  <c r="AC36" i="4" s="1"/>
  <c r="AD36" i="4" a="1"/>
  <c r="AD36" i="4" s="1"/>
  <c r="R203" i="4"/>
  <c r="V203" i="4" s="1" a="1"/>
  <c r="V203" i="4" s="1"/>
  <c r="X203" i="4" a="1"/>
  <c r="X203" i="4" s="1"/>
  <c r="W203" i="4" a="1"/>
  <c r="W203" i="4" s="1"/>
  <c r="Y203" i="4" a="1"/>
  <c r="Y203" i="4" s="1"/>
  <c r="Z203" i="4" a="1"/>
  <c r="Z203" i="4" s="1"/>
  <c r="AA203" i="4" a="1"/>
  <c r="AA203" i="4" s="1"/>
  <c r="AB203" i="4" a="1"/>
  <c r="AB203" i="4" s="1"/>
  <c r="AC203" i="4" a="1"/>
  <c r="AC203" i="4" s="1"/>
  <c r="AD203" i="4" a="1"/>
  <c r="AD203" i="4" s="1"/>
  <c r="G145" i="3"/>
  <c r="Q149" i="2"/>
  <c r="AN190" i="3"/>
  <c r="G160" i="3"/>
  <c r="Q164" i="2"/>
  <c r="AN179" i="3"/>
  <c r="G147" i="3"/>
  <c r="Q151" i="2"/>
  <c r="G120" i="3"/>
  <c r="Q124" i="2"/>
  <c r="G88" i="3"/>
  <c r="Q92" i="2"/>
  <c r="G111" i="3"/>
  <c r="Q115" i="2"/>
  <c r="G67" i="3"/>
  <c r="Q71" i="2"/>
  <c r="G41" i="3"/>
  <c r="Q45" i="2"/>
  <c r="G40" i="3"/>
  <c r="Q44" i="2"/>
  <c r="Q28" i="2"/>
  <c r="G24" i="3"/>
  <c r="G94" i="3"/>
  <c r="Q98" i="2"/>
  <c r="G53" i="3"/>
  <c r="Q57" i="2"/>
  <c r="AN182" i="3"/>
  <c r="G181" i="3"/>
  <c r="Q185" i="2"/>
  <c r="AN98" i="3"/>
  <c r="AN178" i="3"/>
  <c r="G65" i="3"/>
  <c r="Q69" i="2"/>
  <c r="G70" i="3"/>
  <c r="Q74" i="2"/>
  <c r="G173" i="3"/>
  <c r="Q177" i="2"/>
  <c r="H146" i="3"/>
  <c r="R150" i="2"/>
  <c r="H75" i="3"/>
  <c r="R79" i="2"/>
  <c r="H156" i="3"/>
  <c r="R160" i="2"/>
  <c r="G50" i="3"/>
  <c r="Q54" i="2"/>
  <c r="R131" i="4"/>
  <c r="V131" i="4" s="1" a="1"/>
  <c r="V131" i="4" s="1"/>
  <c r="Y131" i="4" a="1"/>
  <c r="Y131" i="4" s="1"/>
  <c r="W131" i="4" a="1"/>
  <c r="W131" i="4" s="1"/>
  <c r="X131" i="4" a="1"/>
  <c r="X131" i="4" s="1"/>
  <c r="Z131" i="4" a="1"/>
  <c r="Z131" i="4" s="1"/>
  <c r="AA131" i="4" a="1"/>
  <c r="AA131" i="4" s="1"/>
  <c r="AB131" i="4" a="1"/>
  <c r="AB131" i="4" s="1"/>
  <c r="AC131" i="4" a="1"/>
  <c r="AC131" i="4" s="1"/>
  <c r="AD131" i="4" a="1"/>
  <c r="AD131" i="4" s="1"/>
  <c r="R128" i="4"/>
  <c r="V128" i="4" s="1" a="1"/>
  <c r="V128" i="4" s="1"/>
  <c r="X128" i="4" a="1"/>
  <c r="X128" i="4" s="1"/>
  <c r="Y128" i="4" a="1"/>
  <c r="Y128" i="4" s="1"/>
  <c r="W128" i="4" a="1"/>
  <c r="W128" i="4" s="1"/>
  <c r="Z128" i="4" a="1"/>
  <c r="Z128" i="4" s="1"/>
  <c r="AA128" i="4" a="1"/>
  <c r="AA128" i="4" s="1"/>
  <c r="AB128" i="4" a="1"/>
  <c r="AB128" i="4" s="1"/>
  <c r="AC128" i="4" a="1"/>
  <c r="AC128" i="4" s="1"/>
  <c r="AD128" i="4" a="1"/>
  <c r="AD128" i="4" s="1"/>
  <c r="G133" i="3"/>
  <c r="Q137" i="2"/>
  <c r="G172" i="3"/>
  <c r="Q176" i="2"/>
  <c r="G100" i="3"/>
  <c r="Q104" i="2"/>
  <c r="G101" i="3"/>
  <c r="Q105" i="2"/>
  <c r="G17" i="3"/>
  <c r="Q21" i="2"/>
  <c r="G117" i="3"/>
  <c r="Q121" i="2"/>
  <c r="R189" i="4"/>
  <c r="V189" i="4" s="1" a="1"/>
  <c r="V189" i="4" s="1"/>
  <c r="X189" i="4" a="1"/>
  <c r="X189" i="4" s="1"/>
  <c r="W189" i="4" a="1"/>
  <c r="W189" i="4" s="1"/>
  <c r="Y189" i="4" a="1"/>
  <c r="Y189" i="4" s="1"/>
  <c r="Z189" i="4" a="1"/>
  <c r="Z189" i="4" s="1"/>
  <c r="AA189" i="4" a="1"/>
  <c r="AA189" i="4" s="1"/>
  <c r="AB189" i="4" a="1"/>
  <c r="AB189" i="4" s="1"/>
  <c r="AC189" i="4" a="1"/>
  <c r="AC189" i="4" s="1"/>
  <c r="AD189" i="4" a="1"/>
  <c r="AD189" i="4" s="1"/>
  <c r="AE150" i="4" a="1"/>
  <c r="AE150" i="4" s="1"/>
  <c r="AE134" i="4" a="1"/>
  <c r="AE134" i="4" s="1"/>
  <c r="AE131" i="4" a="1"/>
  <c r="AE131" i="4" s="1"/>
  <c r="R100" i="4"/>
  <c r="V100" i="4" s="1" a="1"/>
  <c r="V100" i="4" s="1"/>
  <c r="W100" i="4" a="1"/>
  <c r="W100" i="4" s="1"/>
  <c r="Y100" i="4" a="1"/>
  <c r="Y100" i="4" s="1"/>
  <c r="X100" i="4" a="1"/>
  <c r="X100" i="4" s="1"/>
  <c r="Z100" i="4" a="1"/>
  <c r="Z100" i="4" s="1"/>
  <c r="AA100" i="4" a="1"/>
  <c r="AA100" i="4" s="1"/>
  <c r="AB100" i="4" a="1"/>
  <c r="AB100" i="4" s="1"/>
  <c r="AC100" i="4" a="1"/>
  <c r="AC100" i="4" s="1"/>
  <c r="AD100" i="4" a="1"/>
  <c r="AD100" i="4" s="1"/>
  <c r="R58" i="4"/>
  <c r="V58" i="4" s="1" a="1"/>
  <c r="V58" i="4" s="1"/>
  <c r="W58" i="4" a="1"/>
  <c r="W58" i="4" s="1"/>
  <c r="Y58" i="4" a="1"/>
  <c r="Y58" i="4" s="1"/>
  <c r="X58" i="4" a="1"/>
  <c r="X58" i="4" s="1"/>
  <c r="Z58" i="4" a="1"/>
  <c r="Z58" i="4" s="1"/>
  <c r="AA58" i="4" a="1"/>
  <c r="AA58" i="4" s="1"/>
  <c r="AB58" i="4" a="1"/>
  <c r="AB58" i="4" s="1"/>
  <c r="AC58" i="4" a="1"/>
  <c r="AC58" i="4" s="1"/>
  <c r="AD58" i="4" a="1"/>
  <c r="AD58" i="4" s="1"/>
  <c r="AE72" i="4" a="1"/>
  <c r="AE72" i="4" s="1"/>
  <c r="G113" i="3"/>
  <c r="Q117" i="2"/>
  <c r="G121" i="3"/>
  <c r="Q125" i="2"/>
  <c r="G136" i="3"/>
  <c r="Q140" i="2"/>
  <c r="G186" i="3"/>
  <c r="Q190" i="2"/>
  <c r="G140" i="3"/>
  <c r="Q144" i="2"/>
  <c r="G116" i="3"/>
  <c r="Q120" i="2"/>
  <c r="G84" i="3"/>
  <c r="Q88" i="2"/>
  <c r="G36" i="3"/>
  <c r="Q40" i="2"/>
  <c r="Q12" i="2"/>
  <c r="G8" i="3"/>
  <c r="G22" i="3"/>
  <c r="Q26" i="2"/>
  <c r="G142" i="3"/>
  <c r="Q146" i="2"/>
  <c r="G30" i="3"/>
  <c r="Q34" i="2"/>
  <c r="G105" i="3"/>
  <c r="Q109" i="2"/>
  <c r="G129" i="3"/>
  <c r="Q133" i="2"/>
  <c r="R35" i="2"/>
  <c r="H31" i="3"/>
  <c r="H175" i="3"/>
  <c r="R179" i="2"/>
  <c r="R146" i="4"/>
  <c r="V146" i="4" s="1" a="1"/>
  <c r="V146" i="4" s="1"/>
  <c r="W146" i="4" a="1"/>
  <c r="W146" i="4" s="1"/>
  <c r="X146" i="4" a="1"/>
  <c r="X146" i="4" s="1"/>
  <c r="Y146" i="4" a="1"/>
  <c r="Y146" i="4" s="1"/>
  <c r="Z146" i="4" a="1"/>
  <c r="Z146" i="4" s="1"/>
  <c r="AA146" i="4" a="1"/>
  <c r="AA146" i="4" s="1"/>
  <c r="AB146" i="4" a="1"/>
  <c r="AB146" i="4" s="1"/>
  <c r="AC146" i="4" a="1"/>
  <c r="AC146" i="4" s="1"/>
  <c r="AD146" i="4" a="1"/>
  <c r="AD146" i="4" s="1"/>
  <c r="R99" i="4"/>
  <c r="V99" i="4" s="1" a="1"/>
  <c r="V99" i="4" s="1"/>
  <c r="Y99" i="4" a="1"/>
  <c r="Y99" i="4" s="1"/>
  <c r="W99" i="4" a="1"/>
  <c r="W99" i="4" s="1"/>
  <c r="X99" i="4" a="1"/>
  <c r="X99" i="4" s="1"/>
  <c r="Z99" i="4" a="1"/>
  <c r="Z99" i="4" s="1"/>
  <c r="AA99" i="4" a="1"/>
  <c r="AA99" i="4" s="1"/>
  <c r="AB99" i="4" a="1"/>
  <c r="AB99" i="4" s="1"/>
  <c r="AC99" i="4" a="1"/>
  <c r="AC99" i="4" s="1"/>
  <c r="AD99" i="4" a="1"/>
  <c r="AD99" i="4" s="1"/>
  <c r="AE55" i="4" a="1"/>
  <c r="AE55" i="4" s="1"/>
  <c r="AE51" i="4" a="1"/>
  <c r="AE51" i="4" s="1"/>
  <c r="AE101" i="4" a="1"/>
  <c r="AE101" i="4" s="1"/>
  <c r="R187" i="4"/>
  <c r="V187" i="4" s="1" a="1"/>
  <c r="V187" i="4" s="1"/>
  <c r="X187" i="4" a="1"/>
  <c r="X187" i="4" s="1"/>
  <c r="W187" i="4" a="1"/>
  <c r="W187" i="4" s="1"/>
  <c r="Y187" i="4" a="1"/>
  <c r="Y187" i="4" s="1"/>
  <c r="Z187" i="4" a="1"/>
  <c r="Z187" i="4" s="1"/>
  <c r="AA187" i="4" a="1"/>
  <c r="AA187" i="4" s="1"/>
  <c r="AB187" i="4" a="1"/>
  <c r="AB187" i="4" s="1"/>
  <c r="AC187" i="4" a="1"/>
  <c r="AC187" i="4" s="1"/>
  <c r="AD187" i="4" a="1"/>
  <c r="AD187" i="4" s="1"/>
  <c r="R105" i="4"/>
  <c r="V105" i="4" s="1" a="1"/>
  <c r="V105" i="4" s="1"/>
  <c r="W105" i="4" a="1"/>
  <c r="W105" i="4" s="1"/>
  <c r="X105" i="4" a="1"/>
  <c r="X105" i="4" s="1"/>
  <c r="Y105" i="4" a="1"/>
  <c r="Y105" i="4" s="1"/>
  <c r="Z105" i="4" a="1"/>
  <c r="Z105" i="4" s="1"/>
  <c r="AA105" i="4" a="1"/>
  <c r="AA105" i="4" s="1"/>
  <c r="AB105" i="4" a="1"/>
  <c r="AB105" i="4" s="1"/>
  <c r="AC105" i="4" a="1"/>
  <c r="AC105" i="4" s="1"/>
  <c r="AD105" i="4" a="1"/>
  <c r="AD105" i="4" s="1"/>
  <c r="AE144" i="4" a="1"/>
  <c r="AE144" i="4" s="1"/>
  <c r="AE12" i="4" a="1"/>
  <c r="AE12" i="4" s="1"/>
  <c r="R132" i="4"/>
  <c r="V132" i="4" s="1" a="1"/>
  <c r="V132" i="4" s="1"/>
  <c r="Y132" i="4" a="1"/>
  <c r="Y132" i="4" s="1"/>
  <c r="X132" i="4" a="1"/>
  <c r="X132" i="4" s="1"/>
  <c r="W132" i="4" a="1"/>
  <c r="W132" i="4" s="1"/>
  <c r="Z132" i="4" a="1"/>
  <c r="Z132" i="4" s="1"/>
  <c r="AA132" i="4" a="1"/>
  <c r="AA132" i="4" s="1"/>
  <c r="AB132" i="4" a="1"/>
  <c r="AB132" i="4" s="1"/>
  <c r="AC132" i="4" a="1"/>
  <c r="AC132" i="4" s="1"/>
  <c r="AD132" i="4" a="1"/>
  <c r="AD132" i="4" s="1"/>
  <c r="G109" i="3"/>
  <c r="Q113" i="2"/>
  <c r="G106" i="3"/>
  <c r="Q110" i="2"/>
  <c r="H35" i="3"/>
  <c r="R39" i="2"/>
  <c r="AN168" i="3"/>
  <c r="AZ168" i="3"/>
  <c r="AN96" i="3"/>
  <c r="AZ96" i="3"/>
  <c r="AZ119" i="3"/>
  <c r="AN119" i="3"/>
  <c r="AN15" i="3"/>
  <c r="AZ15" i="3"/>
  <c r="AZ29" i="3"/>
  <c r="AN29" i="3"/>
  <c r="AN69" i="3"/>
  <c r="AZ69" i="3"/>
  <c r="AZ32" i="3"/>
  <c r="AN32" i="3"/>
  <c r="AZ114" i="3"/>
  <c r="AN114" i="3"/>
  <c r="AN10" i="3"/>
  <c r="AZ10" i="3"/>
  <c r="AN200" i="3"/>
  <c r="AZ200" i="3"/>
  <c r="R38" i="2"/>
  <c r="H34" i="3"/>
  <c r="H37" i="3"/>
  <c r="R41" i="2"/>
  <c r="H123" i="3"/>
  <c r="R127" i="2"/>
  <c r="H151" i="3"/>
  <c r="R155" i="2"/>
  <c r="G98" i="3"/>
  <c r="Q102" i="2"/>
  <c r="G48" i="3"/>
  <c r="Q52" i="2"/>
  <c r="R142" i="4"/>
  <c r="V142" i="4" s="1" a="1"/>
  <c r="V142" i="4" s="1"/>
  <c r="W142" i="4" a="1"/>
  <c r="W142" i="4" s="1"/>
  <c r="X142" i="4" a="1"/>
  <c r="X142" i="4" s="1"/>
  <c r="Y142" i="4" a="1"/>
  <c r="Y142" i="4" s="1"/>
  <c r="Z142" i="4" a="1"/>
  <c r="Z142" i="4" s="1"/>
  <c r="AA142" i="4" a="1"/>
  <c r="AA142" i="4" s="1"/>
  <c r="AB142" i="4" a="1"/>
  <c r="AB142" i="4" s="1"/>
  <c r="AC142" i="4" a="1"/>
  <c r="AC142" i="4" s="1"/>
  <c r="AD142" i="4" a="1"/>
  <c r="AD142" i="4" s="1"/>
  <c r="R118" i="4"/>
  <c r="V118" i="4" s="1" a="1"/>
  <c r="V118" i="4" s="1"/>
  <c r="W118" i="4" a="1"/>
  <c r="W118" i="4" s="1"/>
  <c r="X118" i="4" a="1"/>
  <c r="X118" i="4" s="1"/>
  <c r="Y118" i="4" a="1"/>
  <c r="Y118" i="4" s="1"/>
  <c r="Z118" i="4" a="1"/>
  <c r="Z118" i="4" s="1"/>
  <c r="AA118" i="4" a="1"/>
  <c r="AA118" i="4" s="1"/>
  <c r="AB118" i="4" a="1"/>
  <c r="AB118" i="4" s="1"/>
  <c r="AC118" i="4" a="1"/>
  <c r="AC118" i="4" s="1"/>
  <c r="AD118" i="4" a="1"/>
  <c r="AD118" i="4" s="1"/>
  <c r="R84" i="4"/>
  <c r="V84" i="4" s="1" a="1"/>
  <c r="V84" i="4" s="1"/>
  <c r="W84" i="4" a="1"/>
  <c r="W84" i="4" s="1"/>
  <c r="X84" i="4" a="1"/>
  <c r="X84" i="4" s="1"/>
  <c r="Y84" i="4" a="1"/>
  <c r="Y84" i="4" s="1"/>
  <c r="Z84" i="4" a="1"/>
  <c r="Z84" i="4" s="1"/>
  <c r="AA84" i="4" a="1"/>
  <c r="AA84" i="4" s="1"/>
  <c r="AB84" i="4" a="1"/>
  <c r="AB84" i="4" s="1"/>
  <c r="AC84" i="4" a="1"/>
  <c r="AC84" i="4" s="1"/>
  <c r="AD84" i="4" a="1"/>
  <c r="AD84" i="4" s="1"/>
  <c r="R140" i="4"/>
  <c r="V140" i="4" s="1" a="1"/>
  <c r="V140" i="4" s="1"/>
  <c r="X140" i="4" a="1"/>
  <c r="X140" i="4" s="1"/>
  <c r="Y140" i="4" a="1"/>
  <c r="Y140" i="4" s="1"/>
  <c r="W140" i="4" a="1"/>
  <c r="W140" i="4" s="1"/>
  <c r="Z140" i="4" a="1"/>
  <c r="Z140" i="4" s="1"/>
  <c r="AA140" i="4" a="1"/>
  <c r="AA140" i="4" s="1"/>
  <c r="AB140" i="4" a="1"/>
  <c r="AB140" i="4" s="1"/>
  <c r="AC140" i="4" a="1"/>
  <c r="AC140" i="4" s="1"/>
  <c r="AD140" i="4" a="1"/>
  <c r="AD140" i="4" s="1"/>
  <c r="R204" i="4"/>
  <c r="V204" i="4" s="1" a="1"/>
  <c r="V204" i="4" s="1"/>
  <c r="X204" i="4" a="1"/>
  <c r="X204" i="4" s="1"/>
  <c r="Y204" i="4" a="1"/>
  <c r="Y204" i="4" s="1"/>
  <c r="W204" i="4" a="1"/>
  <c r="W204" i="4" s="1"/>
  <c r="Z204" i="4" a="1"/>
  <c r="Z204" i="4" s="1"/>
  <c r="AA204" i="4" a="1"/>
  <c r="AA204" i="4" s="1"/>
  <c r="AB204" i="4" a="1"/>
  <c r="AB204" i="4" s="1"/>
  <c r="AC204" i="4" a="1"/>
  <c r="AC204" i="4" s="1"/>
  <c r="AD204" i="4" a="1"/>
  <c r="AD204" i="4" s="1"/>
  <c r="R109" i="4"/>
  <c r="V109" i="4" s="1" a="1"/>
  <c r="V109" i="4" s="1"/>
  <c r="W109" i="4" a="1"/>
  <c r="W109" i="4" s="1"/>
  <c r="X109" i="4" a="1"/>
  <c r="X109" i="4" s="1"/>
  <c r="Y109" i="4" a="1"/>
  <c r="Y109" i="4" s="1"/>
  <c r="Z109" i="4" a="1"/>
  <c r="Z109" i="4" s="1"/>
  <c r="AA109" i="4" a="1"/>
  <c r="AA109" i="4" s="1"/>
  <c r="AB109" i="4" a="1"/>
  <c r="AB109" i="4" s="1"/>
  <c r="AC109" i="4" a="1"/>
  <c r="AC109" i="4" s="1"/>
  <c r="AD109" i="4" a="1"/>
  <c r="AD109" i="4" s="1"/>
  <c r="AE6" i="4" a="1"/>
  <c r="AE6" i="4" s="1"/>
  <c r="R32" i="4"/>
  <c r="V32" i="4" s="1" a="1"/>
  <c r="V32" i="4" s="1"/>
  <c r="X32" i="4" a="1"/>
  <c r="X32" i="4" s="1"/>
  <c r="W32" i="4" a="1"/>
  <c r="W32" i="4" s="1"/>
  <c r="Y32" i="4" a="1"/>
  <c r="Y32" i="4" s="1"/>
  <c r="Z32" i="4" a="1"/>
  <c r="Z32" i="4" s="1"/>
  <c r="AA32" i="4" a="1"/>
  <c r="AA32" i="4" s="1"/>
  <c r="AB32" i="4" a="1"/>
  <c r="AB32" i="4" s="1"/>
  <c r="AC32" i="4" a="1"/>
  <c r="AC32" i="4" s="1"/>
  <c r="AD32" i="4" a="1"/>
  <c r="AD32" i="4" s="1"/>
  <c r="AE169" i="4" a="1"/>
  <c r="AE169" i="4" s="1"/>
  <c r="G9" i="3"/>
  <c r="Q13" i="2"/>
  <c r="G170" i="3"/>
  <c r="Q174" i="2"/>
  <c r="L19" i="6"/>
  <c r="L11" i="6"/>
  <c r="AZ194" i="3"/>
  <c r="AN194" i="3"/>
  <c r="AN164" i="3"/>
  <c r="AZ164" i="3"/>
  <c r="AN124" i="3"/>
  <c r="AN92" i="3"/>
  <c r="AZ92" i="3"/>
  <c r="AZ115" i="3"/>
  <c r="AN115" i="3"/>
  <c r="AZ103" i="3"/>
  <c r="AN103" i="3"/>
  <c r="AN44" i="3"/>
  <c r="AZ44" i="3"/>
  <c r="AN11" i="3"/>
  <c r="AN93" i="3"/>
  <c r="AN205" i="3"/>
  <c r="AZ25" i="3"/>
  <c r="AN25" i="3"/>
  <c r="AZ43" i="3"/>
  <c r="AN43" i="3"/>
  <c r="AZ162" i="3"/>
  <c r="AN162" i="3"/>
  <c r="AZ21" i="3"/>
  <c r="AN21" i="3"/>
  <c r="AN141" i="3"/>
  <c r="AZ141" i="3"/>
  <c r="AN26" i="3"/>
  <c r="AZ26" i="3"/>
  <c r="AZ138" i="3"/>
  <c r="AN138" i="3"/>
  <c r="AN197" i="3"/>
  <c r="G89" i="3"/>
  <c r="Q93" i="2"/>
  <c r="H86" i="3"/>
  <c r="R90" i="2"/>
  <c r="K38" i="5"/>
  <c r="K50" i="5"/>
  <c r="K33" i="5"/>
  <c r="K31" i="5"/>
  <c r="K49" i="5"/>
  <c r="K40" i="5"/>
  <c r="K10" i="5"/>
  <c r="K18" i="5"/>
  <c r="K41" i="5"/>
  <c r="K51" i="5"/>
  <c r="K11" i="5"/>
  <c r="K19" i="5"/>
  <c r="K27" i="5"/>
  <c r="G58" i="3"/>
  <c r="Q62" i="2"/>
  <c r="R156" i="4"/>
  <c r="V156" i="4" s="1" a="1"/>
  <c r="V156" i="4" s="1"/>
  <c r="W156" i="4" a="1"/>
  <c r="W156" i="4" s="1"/>
  <c r="X156" i="4" a="1"/>
  <c r="X156" i="4" s="1"/>
  <c r="Y156" i="4" a="1"/>
  <c r="Y156" i="4" s="1"/>
  <c r="Z156" i="4" a="1"/>
  <c r="Z156" i="4" s="1"/>
  <c r="AA156" i="4" a="1"/>
  <c r="AA156" i="4" s="1"/>
  <c r="AB156" i="4" a="1"/>
  <c r="AB156" i="4" s="1"/>
  <c r="AC156" i="4" a="1"/>
  <c r="AC156" i="4" s="1"/>
  <c r="AD156" i="4" a="1"/>
  <c r="AD156" i="4" s="1"/>
  <c r="AE151" i="4" a="1"/>
  <c r="AE151" i="4" s="1"/>
  <c r="AE91" i="4" a="1"/>
  <c r="AE91" i="4" s="1"/>
  <c r="R65" i="4"/>
  <c r="V65" i="4" s="1" a="1"/>
  <c r="V65" i="4" s="1"/>
  <c r="W65" i="4" a="1"/>
  <c r="W65" i="4" s="1"/>
  <c r="X65" i="4" a="1"/>
  <c r="X65" i="4" s="1"/>
  <c r="Y65" i="4" a="1"/>
  <c r="Y65" i="4" s="1"/>
  <c r="Z65" i="4" a="1"/>
  <c r="Z65" i="4" s="1"/>
  <c r="AA65" i="4" a="1"/>
  <c r="AA65" i="4" s="1"/>
  <c r="AB65" i="4" a="1"/>
  <c r="AB65" i="4" s="1"/>
  <c r="AC65" i="4" a="1"/>
  <c r="AC65" i="4" s="1"/>
  <c r="AD65" i="4" a="1"/>
  <c r="AD65" i="4" s="1"/>
  <c r="R49" i="4"/>
  <c r="V49" i="4" s="1" a="1"/>
  <c r="V49" i="4" s="1"/>
  <c r="W49" i="4" a="1"/>
  <c r="W49" i="4" s="1"/>
  <c r="X49" i="4" a="1"/>
  <c r="X49" i="4" s="1"/>
  <c r="Y49" i="4" a="1"/>
  <c r="Y49" i="4" s="1"/>
  <c r="Z49" i="4" a="1"/>
  <c r="Z49" i="4" s="1"/>
  <c r="AA49" i="4" a="1"/>
  <c r="AA49" i="4" s="1"/>
  <c r="AB49" i="4" a="1"/>
  <c r="AB49" i="4" s="1"/>
  <c r="AC49" i="4" a="1"/>
  <c r="AC49" i="4" s="1"/>
  <c r="AD49" i="4" a="1"/>
  <c r="AD49" i="4" s="1"/>
  <c r="AE33" i="4" a="1"/>
  <c r="AE33" i="4" s="1"/>
  <c r="AE70" i="4" a="1"/>
  <c r="AE70" i="4" s="1"/>
  <c r="AE25" i="4" a="1"/>
  <c r="AE25" i="4" s="1"/>
  <c r="R125" i="4"/>
  <c r="V125" i="4" s="1" a="1"/>
  <c r="V125" i="4" s="1"/>
  <c r="X125" i="4" a="1"/>
  <c r="X125" i="4" s="1"/>
  <c r="W125" i="4" a="1"/>
  <c r="W125" i="4" s="1"/>
  <c r="Y125" i="4" a="1"/>
  <c r="Y125" i="4" s="1"/>
  <c r="Z125" i="4" a="1"/>
  <c r="Z125" i="4" s="1"/>
  <c r="AA125" i="4" a="1"/>
  <c r="AA125" i="4" s="1"/>
  <c r="AB125" i="4" a="1"/>
  <c r="AB125" i="4" s="1"/>
  <c r="AC125" i="4" a="1"/>
  <c r="AC125" i="4" s="1"/>
  <c r="AD125" i="4" a="1"/>
  <c r="AD125" i="4" s="1"/>
  <c r="AE7" i="4" a="1"/>
  <c r="AE7" i="4" s="1"/>
  <c r="R124" i="4"/>
  <c r="V124" i="4" s="1" a="1"/>
  <c r="V124" i="4" s="1"/>
  <c r="X124" i="4" a="1"/>
  <c r="X124" i="4" s="1"/>
  <c r="W124" i="4" a="1"/>
  <c r="W124" i="4" s="1"/>
  <c r="Y124" i="4" a="1"/>
  <c r="Y124" i="4" s="1"/>
  <c r="Z124" i="4" a="1"/>
  <c r="Z124" i="4" s="1"/>
  <c r="AA124" i="4" a="1"/>
  <c r="AA124" i="4" s="1"/>
  <c r="AB124" i="4" a="1"/>
  <c r="AB124" i="4" s="1"/>
  <c r="AC124" i="4" a="1"/>
  <c r="AC124" i="4" s="1"/>
  <c r="AD124" i="4" a="1"/>
  <c r="AD124" i="4" s="1"/>
  <c r="R181" i="4"/>
  <c r="V181" i="4" s="1" a="1"/>
  <c r="V181" i="4" s="1"/>
  <c r="Y181" i="4" a="1"/>
  <c r="Y181" i="4" s="1"/>
  <c r="X181" i="4" a="1"/>
  <c r="X181" i="4" s="1"/>
  <c r="W181" i="4" a="1"/>
  <c r="W181" i="4" s="1"/>
  <c r="Z181" i="4" a="1"/>
  <c r="Z181" i="4" s="1"/>
  <c r="AA181" i="4" a="1"/>
  <c r="AA181" i="4" s="1"/>
  <c r="AB181" i="4" a="1"/>
  <c r="AB181" i="4" s="1"/>
  <c r="AC181" i="4" a="1"/>
  <c r="AC181" i="4" s="1"/>
  <c r="AD181" i="4" a="1"/>
  <c r="AD181" i="4" s="1"/>
  <c r="G174" i="3"/>
  <c r="Q178" i="2"/>
  <c r="G198" i="3"/>
  <c r="Q202" i="2"/>
  <c r="AN160" i="3"/>
  <c r="AZ160" i="3"/>
  <c r="AZ147" i="3"/>
  <c r="AN147" i="3"/>
  <c r="AN120" i="3"/>
  <c r="AZ120" i="3"/>
  <c r="AN88" i="3"/>
  <c r="AZ88" i="3"/>
  <c r="AZ111" i="3"/>
  <c r="AN111" i="3"/>
  <c r="AZ67" i="3"/>
  <c r="AN67" i="3"/>
  <c r="AN72" i="3"/>
  <c r="AN41" i="3"/>
  <c r="AZ41" i="3"/>
  <c r="AZ40" i="3"/>
  <c r="AN40" i="3"/>
  <c r="AN7" i="3"/>
  <c r="AZ24" i="3"/>
  <c r="AN24" i="3"/>
  <c r="AZ94" i="3"/>
  <c r="AN94" i="3"/>
  <c r="AN113" i="3"/>
  <c r="AN204" i="3"/>
  <c r="AN53" i="3"/>
  <c r="AZ53" i="3"/>
  <c r="AN181" i="3"/>
  <c r="AZ181" i="3"/>
  <c r="AN65" i="3"/>
  <c r="AZ65" i="3"/>
  <c r="AZ70" i="3"/>
  <c r="AN70" i="3"/>
  <c r="AN109" i="3"/>
  <c r="AN173" i="3"/>
  <c r="AZ173" i="3"/>
  <c r="H99" i="3"/>
  <c r="R103" i="2"/>
  <c r="H178" i="3"/>
  <c r="R182" i="2"/>
  <c r="R197" i="4"/>
  <c r="V197" i="4" s="1" a="1"/>
  <c r="V197" i="4" s="1"/>
  <c r="X197" i="4" a="1"/>
  <c r="X197" i="4" s="1"/>
  <c r="W197" i="4" a="1"/>
  <c r="W197" i="4" s="1"/>
  <c r="Y197" i="4" a="1"/>
  <c r="Y197" i="4" s="1"/>
  <c r="Z197" i="4" a="1"/>
  <c r="Z197" i="4" s="1"/>
  <c r="AA197" i="4" a="1"/>
  <c r="AA197" i="4" s="1"/>
  <c r="AB197" i="4" a="1"/>
  <c r="AB197" i="4" s="1"/>
  <c r="AC197" i="4" a="1"/>
  <c r="AC197" i="4" s="1"/>
  <c r="AD197" i="4" a="1"/>
  <c r="AD197" i="4" s="1"/>
  <c r="G102" i="3"/>
  <c r="Q106" i="2"/>
  <c r="G191" i="3"/>
  <c r="Q195" i="2"/>
  <c r="G19" i="3"/>
  <c r="Q23" i="2"/>
  <c r="G13" i="3"/>
  <c r="Q17" i="2"/>
  <c r="Q32" i="2"/>
  <c r="G28" i="3"/>
  <c r="G192" i="3"/>
  <c r="Q196" i="2"/>
  <c r="G73" i="3"/>
  <c r="Q77" i="2"/>
  <c r="G128" i="3"/>
  <c r="Q132" i="2"/>
  <c r="M66" i="6"/>
  <c r="M45" i="6"/>
  <c r="M52" i="6"/>
  <c r="M38" i="6"/>
  <c r="M59" i="6"/>
  <c r="M46" i="6"/>
  <c r="M67" i="6"/>
  <c r="M60" i="6"/>
  <c r="M39" i="6"/>
  <c r="M53" i="6"/>
  <c r="M40" i="6"/>
  <c r="M41" i="6"/>
  <c r="M42" i="6"/>
  <c r="M43" i="6"/>
  <c r="M61" i="6"/>
  <c r="M54" i="6"/>
  <c r="M68" i="6"/>
  <c r="M47" i="6"/>
  <c r="M62" i="6"/>
  <c r="M69" i="6"/>
  <c r="M48" i="6"/>
  <c r="M44" i="6"/>
  <c r="M55" i="6"/>
  <c r="M70" i="6"/>
  <c r="M63" i="6"/>
  <c r="M49" i="6"/>
  <c r="M56" i="6"/>
  <c r="M50" i="6"/>
  <c r="M57" i="6"/>
  <c r="M71" i="6"/>
  <c r="M64" i="6"/>
  <c r="M58" i="6"/>
  <c r="M65" i="6"/>
  <c r="M51" i="6"/>
  <c r="M72" i="6"/>
  <c r="R135" i="4"/>
  <c r="V135" i="4" s="1" a="1"/>
  <c r="V135" i="4" s="1"/>
  <c r="W135" i="4" a="1"/>
  <c r="W135" i="4" s="1"/>
  <c r="Y135" i="4" a="1"/>
  <c r="Y135" i="4" s="1"/>
  <c r="X135" i="4" a="1"/>
  <c r="X135" i="4" s="1"/>
  <c r="Z135" i="4" a="1"/>
  <c r="Z135" i="4" s="1"/>
  <c r="AA135" i="4" a="1"/>
  <c r="AA135" i="4" s="1"/>
  <c r="AB135" i="4" a="1"/>
  <c r="AB135" i="4" s="1"/>
  <c r="AC135" i="4" a="1"/>
  <c r="AC135" i="4" s="1"/>
  <c r="AD135" i="4" a="1"/>
  <c r="AD135" i="4" s="1"/>
  <c r="R137" i="4"/>
  <c r="V137" i="4" s="1" a="1"/>
  <c r="V137" i="4" s="1"/>
  <c r="X137" i="4" a="1"/>
  <c r="X137" i="4" s="1"/>
  <c r="W137" i="4" a="1"/>
  <c r="W137" i="4" s="1"/>
  <c r="Y137" i="4" a="1"/>
  <c r="Y137" i="4" s="1"/>
  <c r="Z137" i="4" a="1"/>
  <c r="Z137" i="4" s="1"/>
  <c r="AA137" i="4" a="1"/>
  <c r="AA137" i="4" s="1"/>
  <c r="AB137" i="4" a="1"/>
  <c r="AB137" i="4" s="1"/>
  <c r="AC137" i="4" a="1"/>
  <c r="AC137" i="4" s="1"/>
  <c r="AD137" i="4" a="1"/>
  <c r="AD137" i="4" s="1"/>
  <c r="G68" i="3"/>
  <c r="Q72" i="2"/>
  <c r="AE189" i="4" a="1"/>
  <c r="AE189" i="4" s="1"/>
  <c r="R92" i="4"/>
  <c r="V92" i="4" s="1" a="1"/>
  <c r="V92" i="4" s="1"/>
  <c r="Y92" i="4" a="1"/>
  <c r="Y92" i="4" s="1"/>
  <c r="X92" i="4" a="1"/>
  <c r="X92" i="4" s="1"/>
  <c r="W92" i="4" a="1"/>
  <c r="W92" i="4" s="1"/>
  <c r="Z92" i="4" a="1"/>
  <c r="Z92" i="4" s="1"/>
  <c r="AA92" i="4" a="1"/>
  <c r="AA92" i="4" s="1"/>
  <c r="AB92" i="4" a="1"/>
  <c r="AB92" i="4" s="1"/>
  <c r="AC92" i="4" a="1"/>
  <c r="AC92" i="4" s="1"/>
  <c r="AD92" i="4" a="1"/>
  <c r="AD92" i="4" s="1"/>
  <c r="R119" i="4"/>
  <c r="V119" i="4" s="1" a="1"/>
  <c r="V119" i="4" s="1"/>
  <c r="X119" i="4" a="1"/>
  <c r="X119" i="4" s="1"/>
  <c r="Y119" i="4" a="1"/>
  <c r="Y119" i="4" s="1"/>
  <c r="W119" i="4" a="1"/>
  <c r="W119" i="4" s="1"/>
  <c r="Z119" i="4" a="1"/>
  <c r="Z119" i="4" s="1"/>
  <c r="AA119" i="4" a="1"/>
  <c r="AA119" i="4" s="1"/>
  <c r="AB119" i="4" a="1"/>
  <c r="AB119" i="4" s="1"/>
  <c r="AC119" i="4" a="1"/>
  <c r="AC119" i="4" s="1"/>
  <c r="AD119" i="4" a="1"/>
  <c r="AD119" i="4" s="1"/>
  <c r="AE100" i="4" a="1"/>
  <c r="AE100" i="4" s="1"/>
  <c r="R62" i="4"/>
  <c r="V62" i="4" s="1" a="1"/>
  <c r="V62" i="4" s="1"/>
  <c r="Y62" i="4" a="1"/>
  <c r="Y62" i="4" s="1"/>
  <c r="W62" i="4" a="1"/>
  <c r="W62" i="4" s="1"/>
  <c r="X62" i="4" a="1"/>
  <c r="X62" i="4" s="1"/>
  <c r="Z62" i="4" a="1"/>
  <c r="Z62" i="4" s="1"/>
  <c r="AA62" i="4" a="1"/>
  <c r="AA62" i="4" s="1"/>
  <c r="AB62" i="4" a="1"/>
  <c r="AB62" i="4" s="1"/>
  <c r="AC62" i="4" a="1"/>
  <c r="AC62" i="4" s="1"/>
  <c r="AD62" i="4" a="1"/>
  <c r="AD62" i="4" s="1"/>
  <c r="AE58" i="4" a="1"/>
  <c r="AE58" i="4" s="1"/>
  <c r="AE116" i="4" a="1"/>
  <c r="AE116" i="4" s="1"/>
  <c r="AE128" i="4" a="1"/>
  <c r="AE128" i="4" s="1"/>
  <c r="R198" i="4"/>
  <c r="V198" i="4" s="1" a="1"/>
  <c r="V198" i="4" s="1"/>
  <c r="Y198" i="4" a="1"/>
  <c r="Y198" i="4" s="1"/>
  <c r="X198" i="4" a="1"/>
  <c r="X198" i="4" s="1"/>
  <c r="W198" i="4" a="1"/>
  <c r="W198" i="4" s="1"/>
  <c r="Z198" i="4" a="1"/>
  <c r="Z198" i="4" s="1"/>
  <c r="AA198" i="4" a="1"/>
  <c r="AA198" i="4" s="1"/>
  <c r="AB198" i="4" a="1"/>
  <c r="AB198" i="4" s="1"/>
  <c r="AC198" i="4" a="1"/>
  <c r="AC198" i="4" s="1"/>
  <c r="AD198" i="4" a="1"/>
  <c r="AD198" i="4" s="1"/>
  <c r="R24" i="4"/>
  <c r="V24" i="4" s="1" a="1"/>
  <c r="V24" i="4" s="1"/>
  <c r="X24" i="4" a="1"/>
  <c r="X24" i="4" s="1"/>
  <c r="W24" i="4" a="1"/>
  <c r="W24" i="4" s="1"/>
  <c r="Y24" i="4" a="1"/>
  <c r="Y24" i="4" s="1"/>
  <c r="Z24" i="4" a="1"/>
  <c r="Z24" i="4" s="1"/>
  <c r="AA24" i="4" a="1"/>
  <c r="AA24" i="4" s="1"/>
  <c r="AB24" i="4" a="1"/>
  <c r="AB24" i="4" s="1"/>
  <c r="AC24" i="4" a="1"/>
  <c r="AC24" i="4" s="1"/>
  <c r="AD24" i="4" a="1"/>
  <c r="AD24" i="4" s="1"/>
  <c r="R52" i="4"/>
  <c r="V52" i="4" s="1" a="1"/>
  <c r="V52" i="4" s="1"/>
  <c r="W52" i="4" a="1"/>
  <c r="W52" i="4" s="1"/>
  <c r="X52" i="4" a="1"/>
  <c r="X52" i="4" s="1"/>
  <c r="Y52" i="4" a="1"/>
  <c r="Y52" i="4" s="1"/>
  <c r="Z52" i="4" a="1"/>
  <c r="Z52" i="4" s="1"/>
  <c r="AA52" i="4" a="1"/>
  <c r="AA52" i="4" s="1"/>
  <c r="AB52" i="4" a="1"/>
  <c r="AB52" i="4" s="1"/>
  <c r="AC52" i="4" a="1"/>
  <c r="AC52" i="4" s="1"/>
  <c r="AD52" i="4" a="1"/>
  <c r="AD52" i="4" s="1"/>
  <c r="AZ5" i="3"/>
  <c r="L7" i="5" s="1"/>
  <c r="AC5" i="3"/>
  <c r="AN5" i="3"/>
  <c r="G157" i="3"/>
  <c r="Q161" i="2"/>
  <c r="G23" i="3"/>
  <c r="Q27" i="2"/>
  <c r="G45" i="3"/>
  <c r="Q49" i="2"/>
  <c r="AZ186" i="3"/>
  <c r="AN186" i="3"/>
  <c r="AN140" i="3"/>
  <c r="AZ140" i="3"/>
  <c r="AN116" i="3"/>
  <c r="AZ116" i="3"/>
  <c r="AN84" i="3"/>
  <c r="AZ84" i="3"/>
  <c r="AZ36" i="3"/>
  <c r="AN36" i="3"/>
  <c r="AZ8" i="3"/>
  <c r="AN8" i="3"/>
  <c r="AN22" i="3"/>
  <c r="AZ22" i="3"/>
  <c r="AZ142" i="3"/>
  <c r="AN142" i="3"/>
  <c r="AN30" i="3"/>
  <c r="AZ30" i="3"/>
  <c r="AN105" i="3"/>
  <c r="AZ105" i="3"/>
  <c r="AN129" i="3"/>
  <c r="AZ129" i="3"/>
  <c r="H203" i="3"/>
  <c r="R207" i="2"/>
  <c r="G179" i="3"/>
  <c r="Q183" i="2"/>
  <c r="G182" i="3"/>
  <c r="Q186" i="2"/>
  <c r="R202" i="4"/>
  <c r="V202" i="4" s="1" a="1"/>
  <c r="V202" i="4" s="1"/>
  <c r="W202" i="4" a="1"/>
  <c r="W202" i="4" s="1"/>
  <c r="Y202" i="4" a="1"/>
  <c r="Y202" i="4" s="1"/>
  <c r="X202" i="4" a="1"/>
  <c r="X202" i="4" s="1"/>
  <c r="Z202" i="4" a="1"/>
  <c r="Z202" i="4" s="1"/>
  <c r="AA202" i="4" a="1"/>
  <c r="AA202" i="4" s="1"/>
  <c r="AB202" i="4" a="1"/>
  <c r="AB202" i="4" s="1"/>
  <c r="AC202" i="4" a="1"/>
  <c r="AC202" i="4" s="1"/>
  <c r="AD202" i="4" a="1"/>
  <c r="AD202" i="4" s="1"/>
  <c r="R179" i="4"/>
  <c r="V179" i="4" s="1" a="1"/>
  <c r="V179" i="4" s="1"/>
  <c r="X179" i="4" a="1"/>
  <c r="X179" i="4" s="1"/>
  <c r="W179" i="4" a="1"/>
  <c r="W179" i="4" s="1"/>
  <c r="Y179" i="4" a="1"/>
  <c r="Y179" i="4" s="1"/>
  <c r="Z179" i="4" a="1"/>
  <c r="Z179" i="4" s="1"/>
  <c r="AA179" i="4" a="1"/>
  <c r="AA179" i="4" s="1"/>
  <c r="AB179" i="4" a="1"/>
  <c r="AB179" i="4" s="1"/>
  <c r="AC179" i="4" a="1"/>
  <c r="AC179" i="4" s="1"/>
  <c r="AD179" i="4" a="1"/>
  <c r="AD179" i="4" s="1"/>
  <c r="AE162" i="4" a="1"/>
  <c r="AE162" i="4" s="1"/>
  <c r="AE146" i="4" a="1"/>
  <c r="AE146" i="4" s="1"/>
  <c r="R127" i="4"/>
  <c r="V127" i="4" s="1" a="1"/>
  <c r="V127" i="4" s="1"/>
  <c r="W127" i="4" a="1"/>
  <c r="W127" i="4" s="1"/>
  <c r="X127" i="4" a="1"/>
  <c r="X127" i="4" s="1"/>
  <c r="Y127" i="4" a="1"/>
  <c r="Y127" i="4" s="1"/>
  <c r="Z127" i="4" a="1"/>
  <c r="Z127" i="4" s="1"/>
  <c r="AA127" i="4" a="1"/>
  <c r="AA127" i="4" s="1"/>
  <c r="AB127" i="4" a="1"/>
  <c r="AB127" i="4" s="1"/>
  <c r="AC127" i="4" a="1"/>
  <c r="AC127" i="4" s="1"/>
  <c r="AD127" i="4" a="1"/>
  <c r="AD127" i="4" s="1"/>
  <c r="AE99" i="4" a="1"/>
  <c r="AE99" i="4" s="1"/>
  <c r="R57" i="4"/>
  <c r="V57" i="4" s="1" a="1"/>
  <c r="V57" i="4" s="1"/>
  <c r="X57" i="4" a="1"/>
  <c r="X57" i="4" s="1"/>
  <c r="W57" i="4" a="1"/>
  <c r="W57" i="4" s="1"/>
  <c r="Y57" i="4" a="1"/>
  <c r="Y57" i="4" s="1"/>
  <c r="Z57" i="4" a="1"/>
  <c r="Z57" i="4" s="1"/>
  <c r="AA57" i="4" a="1"/>
  <c r="AA57" i="4" s="1"/>
  <c r="AB57" i="4" a="1"/>
  <c r="AB57" i="4" s="1"/>
  <c r="AC57" i="4" a="1"/>
  <c r="AC57" i="4" s="1"/>
  <c r="AD57" i="4" a="1"/>
  <c r="AD57" i="4" s="1"/>
  <c r="R136" i="4"/>
  <c r="V136" i="4" s="1" a="1"/>
  <c r="V136" i="4" s="1"/>
  <c r="X136" i="4" a="1"/>
  <c r="X136" i="4" s="1"/>
  <c r="Y136" i="4" a="1"/>
  <c r="Y136" i="4" s="1"/>
  <c r="W136" i="4" a="1"/>
  <c r="W136" i="4" s="1"/>
  <c r="Z136" i="4" a="1"/>
  <c r="Z136" i="4" s="1"/>
  <c r="AA136" i="4" a="1"/>
  <c r="AA136" i="4" s="1"/>
  <c r="AB136" i="4" a="1"/>
  <c r="AB136" i="4" s="1"/>
  <c r="AC136" i="4" a="1"/>
  <c r="AC136" i="4" s="1"/>
  <c r="AD136" i="4" a="1"/>
  <c r="AD136" i="4" s="1"/>
  <c r="R141" i="4"/>
  <c r="V141" i="4" s="1" a="1"/>
  <c r="V141" i="4" s="1"/>
  <c r="W141" i="4" a="1"/>
  <c r="W141" i="4" s="1"/>
  <c r="X141" i="4" a="1"/>
  <c r="X141" i="4" s="1"/>
  <c r="Y141" i="4" a="1"/>
  <c r="Y141" i="4" s="1"/>
  <c r="Z141" i="4" a="1"/>
  <c r="Z141" i="4" s="1"/>
  <c r="AA141" i="4" a="1"/>
  <c r="AA141" i="4" s="1"/>
  <c r="AB141" i="4" a="1"/>
  <c r="AB141" i="4" s="1"/>
  <c r="AC141" i="4" a="1"/>
  <c r="AC141" i="4" s="1"/>
  <c r="AD141" i="4" a="1"/>
  <c r="AD141" i="4" s="1"/>
  <c r="R167" i="4"/>
  <c r="V167" i="4" s="1" a="1"/>
  <c r="V167" i="4" s="1"/>
  <c r="X167" i="4" a="1"/>
  <c r="X167" i="4" s="1"/>
  <c r="W167" i="4" a="1"/>
  <c r="W167" i="4" s="1"/>
  <c r="Y167" i="4" a="1"/>
  <c r="Y167" i="4" s="1"/>
  <c r="Z167" i="4" a="1"/>
  <c r="Z167" i="4" s="1"/>
  <c r="AA167" i="4" a="1"/>
  <c r="AA167" i="4" s="1"/>
  <c r="AB167" i="4" a="1"/>
  <c r="AB167" i="4" s="1"/>
  <c r="AC167" i="4" a="1"/>
  <c r="AC167" i="4" s="1"/>
  <c r="AD167" i="4" a="1"/>
  <c r="AD167" i="4" s="1"/>
  <c r="AE187" i="4" a="1"/>
  <c r="AE187" i="4" s="1"/>
  <c r="AE105" i="4" a="1"/>
  <c r="AE105" i="4" s="1"/>
  <c r="R191" i="4"/>
  <c r="V191" i="4" s="1" a="1"/>
  <c r="V191" i="4" s="1"/>
  <c r="Y191" i="4" a="1"/>
  <c r="Y191" i="4" s="1"/>
  <c r="X191" i="4" a="1"/>
  <c r="X191" i="4" s="1"/>
  <c r="W191" i="4" a="1"/>
  <c r="W191" i="4" s="1"/>
  <c r="Z191" i="4" a="1"/>
  <c r="Z191" i="4" s="1"/>
  <c r="AA191" i="4" a="1"/>
  <c r="AA191" i="4" s="1"/>
  <c r="AB191" i="4" a="1"/>
  <c r="AB191" i="4" s="1"/>
  <c r="AC191" i="4" a="1"/>
  <c r="AC191" i="4" s="1"/>
  <c r="AD191" i="4" a="1"/>
  <c r="AD191" i="4" s="1"/>
  <c r="AE129" i="4" a="1"/>
  <c r="AE129" i="4" s="1"/>
  <c r="R28" i="4"/>
  <c r="V28" i="4" s="1" a="1"/>
  <c r="V28" i="4" s="1"/>
  <c r="W28" i="4" a="1"/>
  <c r="W28" i="4" s="1"/>
  <c r="X28" i="4" a="1"/>
  <c r="X28" i="4" s="1"/>
  <c r="Y28" i="4" a="1"/>
  <c r="Y28" i="4" s="1"/>
  <c r="Z28" i="4" a="1"/>
  <c r="Z28" i="4" s="1"/>
  <c r="AA28" i="4" a="1"/>
  <c r="AA28" i="4" s="1"/>
  <c r="AB28" i="4" a="1"/>
  <c r="AB28" i="4" s="1"/>
  <c r="AC28" i="4" a="1"/>
  <c r="AC28" i="4" s="1"/>
  <c r="AD28" i="4" a="1"/>
  <c r="AD28" i="4" s="1"/>
  <c r="G201" i="3"/>
  <c r="Q205" i="2"/>
  <c r="G184" i="3"/>
  <c r="Q188" i="2"/>
  <c r="G152" i="3"/>
  <c r="Q156" i="2"/>
  <c r="G112" i="3"/>
  <c r="Q116" i="2"/>
  <c r="G80" i="3"/>
  <c r="Q84" i="2"/>
  <c r="G143" i="3"/>
  <c r="Q147" i="2"/>
  <c r="G64" i="3"/>
  <c r="Q68" i="2"/>
  <c r="Q16" i="2"/>
  <c r="G12" i="3"/>
  <c r="G78" i="3"/>
  <c r="Q82" i="2"/>
  <c r="G166" i="3"/>
  <c r="Q170" i="2"/>
  <c r="G177" i="3"/>
  <c r="Q181" i="2"/>
  <c r="G38" i="3"/>
  <c r="Q42" i="2"/>
  <c r="G110" i="3"/>
  <c r="Q114" i="2"/>
  <c r="G149" i="3"/>
  <c r="Q153" i="2"/>
  <c r="G82" i="3"/>
  <c r="Q86" i="2"/>
  <c r="G49" i="3"/>
  <c r="Q53" i="2"/>
  <c r="G62" i="3"/>
  <c r="Q66" i="2"/>
  <c r="G130" i="3"/>
  <c r="Q134" i="2"/>
  <c r="G137" i="3"/>
  <c r="Q141" i="2"/>
  <c r="G185" i="3"/>
  <c r="Q189" i="2"/>
  <c r="G63" i="3"/>
  <c r="Q67" i="2"/>
  <c r="G97" i="3"/>
  <c r="Q101" i="2"/>
  <c r="G202" i="3"/>
  <c r="Q206" i="2"/>
  <c r="R85" i="4"/>
  <c r="V85" i="4" s="1" a="1"/>
  <c r="V85" i="4" s="1"/>
  <c r="X85" i="4" a="1"/>
  <c r="X85" i="4" s="1"/>
  <c r="Y85" i="4" a="1"/>
  <c r="Y85" i="4" s="1"/>
  <c r="W85" i="4" a="1"/>
  <c r="W85" i="4" s="1"/>
  <c r="Z85" i="4" a="1"/>
  <c r="Z85" i="4" s="1"/>
  <c r="AA85" i="4" a="1"/>
  <c r="AA85" i="4" s="1"/>
  <c r="AB85" i="4" a="1"/>
  <c r="AB85" i="4" s="1"/>
  <c r="AC85" i="4" a="1"/>
  <c r="AC85" i="4" s="1"/>
  <c r="AD85" i="4" a="1"/>
  <c r="AD85" i="4" s="1"/>
  <c r="R182" i="4"/>
  <c r="V182" i="4" s="1" a="1"/>
  <c r="V182" i="4" s="1"/>
  <c r="W182" i="4" a="1"/>
  <c r="W182" i="4" s="1"/>
  <c r="X182" i="4" a="1"/>
  <c r="X182" i="4" s="1"/>
  <c r="Y182" i="4" a="1"/>
  <c r="Y182" i="4" s="1"/>
  <c r="Z182" i="4" a="1"/>
  <c r="Z182" i="4" s="1"/>
  <c r="AA182" i="4" a="1"/>
  <c r="AA182" i="4" s="1"/>
  <c r="AB182" i="4" a="1"/>
  <c r="AB182" i="4" s="1"/>
  <c r="AC182" i="4" a="1"/>
  <c r="AC182" i="4" s="1"/>
  <c r="AD182" i="4" a="1"/>
  <c r="AD182" i="4" s="1"/>
  <c r="R158" i="4"/>
  <c r="V158" i="4" s="1" a="1"/>
  <c r="V158" i="4" s="1"/>
  <c r="W158" i="4" a="1"/>
  <c r="W158" i="4" s="1"/>
  <c r="X158" i="4" a="1"/>
  <c r="X158" i="4" s="1"/>
  <c r="Y158" i="4" a="1"/>
  <c r="Y158" i="4" s="1"/>
  <c r="Z158" i="4" a="1"/>
  <c r="Z158" i="4" s="1"/>
  <c r="AA158" i="4" a="1"/>
  <c r="AA158" i="4" s="1"/>
  <c r="AB158" i="4" a="1"/>
  <c r="AB158" i="4" s="1"/>
  <c r="AC158" i="4" a="1"/>
  <c r="AC158" i="4" s="1"/>
  <c r="AD158" i="4" a="1"/>
  <c r="AD158" i="4" s="1"/>
  <c r="AE142" i="4" a="1"/>
  <c r="AE142" i="4" s="1"/>
  <c r="R139" i="4"/>
  <c r="V139" i="4" s="1" a="1"/>
  <c r="V139" i="4" s="1"/>
  <c r="Y139" i="4" a="1"/>
  <c r="Y139" i="4" s="1"/>
  <c r="W139" i="4" a="1"/>
  <c r="W139" i="4" s="1"/>
  <c r="X139" i="4" a="1"/>
  <c r="X139" i="4" s="1"/>
  <c r="Z139" i="4" a="1"/>
  <c r="Z139" i="4" s="1"/>
  <c r="AA139" i="4" a="1"/>
  <c r="AA139" i="4" s="1"/>
  <c r="AB139" i="4" a="1"/>
  <c r="AB139" i="4" s="1"/>
  <c r="AC139" i="4" a="1"/>
  <c r="AC139" i="4" s="1"/>
  <c r="AD139" i="4" a="1"/>
  <c r="AD139" i="4" s="1"/>
  <c r="AE37" i="4" a="1"/>
  <c r="AE37" i="4" s="1"/>
  <c r="R15" i="4"/>
  <c r="V15" i="4" s="1" a="1"/>
  <c r="V15" i="4" s="1"/>
  <c r="X15" i="4" a="1"/>
  <c r="X15" i="4" s="1"/>
  <c r="Y15" i="4" a="1"/>
  <c r="Y15" i="4" s="1"/>
  <c r="W15" i="4" a="1"/>
  <c r="W15" i="4" s="1"/>
  <c r="Z15" i="4" a="1"/>
  <c r="Z15" i="4" s="1"/>
  <c r="AA15" i="4" a="1"/>
  <c r="AA15" i="4" s="1"/>
  <c r="AB15" i="4" a="1"/>
  <c r="AB15" i="4" s="1"/>
  <c r="AC15" i="4" a="1"/>
  <c r="AC15" i="4" s="1"/>
  <c r="AD15" i="4" a="1"/>
  <c r="AD15" i="4" s="1"/>
  <c r="R59" i="4"/>
  <c r="V59" i="4" s="1" a="1"/>
  <c r="V59" i="4" s="1"/>
  <c r="X59" i="4" a="1"/>
  <c r="X59" i="4" s="1"/>
  <c r="W59" i="4" a="1"/>
  <c r="W59" i="4" s="1"/>
  <c r="Y59" i="4" a="1"/>
  <c r="Y59" i="4" s="1"/>
  <c r="Z59" i="4" a="1"/>
  <c r="Z59" i="4" s="1"/>
  <c r="AA59" i="4" a="1"/>
  <c r="AA59" i="4" s="1"/>
  <c r="AB59" i="4" a="1"/>
  <c r="AB59" i="4" s="1"/>
  <c r="AC59" i="4" a="1"/>
  <c r="AC59" i="4" s="1"/>
  <c r="AD59" i="4" a="1"/>
  <c r="AD59" i="4" s="1"/>
  <c r="R27" i="4"/>
  <c r="V27" i="4" s="1" a="1"/>
  <c r="V27" i="4" s="1"/>
  <c r="W27" i="4" a="1"/>
  <c r="W27" i="4" s="1"/>
  <c r="X27" i="4" a="1"/>
  <c r="X27" i="4" s="1"/>
  <c r="Y27" i="4" a="1"/>
  <c r="Y27" i="4" s="1"/>
  <c r="Z27" i="4" a="1"/>
  <c r="Z27" i="4" s="1"/>
  <c r="AA27" i="4" a="1"/>
  <c r="AA27" i="4" s="1"/>
  <c r="AB27" i="4" a="1"/>
  <c r="AB27" i="4" s="1"/>
  <c r="AC27" i="4" a="1"/>
  <c r="AC27" i="4" s="1"/>
  <c r="AD27" i="4" a="1"/>
  <c r="AD27" i="4" s="1"/>
  <c r="AE84" i="4" a="1"/>
  <c r="AE84" i="4" s="1"/>
  <c r="AE149" i="4" a="1"/>
  <c r="AE149" i="4" s="1"/>
  <c r="R196" i="4"/>
  <c r="V196" i="4" s="1" a="1"/>
  <c r="V196" i="4" s="1"/>
  <c r="X196" i="4" a="1"/>
  <c r="X196" i="4" s="1"/>
  <c r="W196" i="4" a="1"/>
  <c r="W196" i="4" s="1"/>
  <c r="Y196" i="4" a="1"/>
  <c r="Y196" i="4" s="1"/>
  <c r="Z196" i="4" a="1"/>
  <c r="Z196" i="4" s="1"/>
  <c r="AA196" i="4" a="1"/>
  <c r="AA196" i="4" s="1"/>
  <c r="AB196" i="4" a="1"/>
  <c r="AB196" i="4" s="1"/>
  <c r="AC196" i="4" a="1"/>
  <c r="AC196" i="4" s="1"/>
  <c r="AD196" i="4" a="1"/>
  <c r="AD196" i="4" s="1"/>
  <c r="R19" i="4"/>
  <c r="V19" i="4" s="1" a="1"/>
  <c r="V19" i="4" s="1"/>
  <c r="W19" i="4" a="1"/>
  <c r="W19" i="4" s="1"/>
  <c r="X19" i="4" a="1"/>
  <c r="X19" i="4" s="1"/>
  <c r="Y19" i="4" a="1"/>
  <c r="Y19" i="4" s="1"/>
  <c r="Z19" i="4" a="1"/>
  <c r="Z19" i="4" s="1"/>
  <c r="AA19" i="4" a="1"/>
  <c r="AA19" i="4" s="1"/>
  <c r="AB19" i="4" a="1"/>
  <c r="AB19" i="4" s="1"/>
  <c r="AC19" i="4" a="1"/>
  <c r="AC19" i="4" s="1"/>
  <c r="AD19" i="4" a="1"/>
  <c r="AD19" i="4" s="1"/>
  <c r="R145" i="4"/>
  <c r="V145" i="4" s="1" a="1"/>
  <c r="V145" i="4" s="1"/>
  <c r="W145" i="4" a="1"/>
  <c r="W145" i="4" s="1"/>
  <c r="X145" i="4" a="1"/>
  <c r="X145" i="4" s="1"/>
  <c r="Y145" i="4" a="1"/>
  <c r="Y145" i="4" s="1"/>
  <c r="Z145" i="4" a="1"/>
  <c r="Z145" i="4" s="1"/>
  <c r="AA145" i="4" a="1"/>
  <c r="AA145" i="4" s="1"/>
  <c r="AB145" i="4" a="1"/>
  <c r="AB145" i="4" s="1"/>
  <c r="AC145" i="4" a="1"/>
  <c r="AC145" i="4" s="1"/>
  <c r="AD145" i="4" a="1"/>
  <c r="AD145" i="4" s="1"/>
  <c r="R190" i="4"/>
  <c r="V190" i="4" s="1" a="1"/>
  <c r="V190" i="4" s="1"/>
  <c r="W190" i="4" a="1"/>
  <c r="W190" i="4" s="1"/>
  <c r="X190" i="4" a="1"/>
  <c r="X190" i="4" s="1"/>
  <c r="Y190" i="4" a="1"/>
  <c r="Y190" i="4" s="1"/>
  <c r="Z190" i="4" a="1"/>
  <c r="Z190" i="4" s="1"/>
  <c r="AA190" i="4" a="1"/>
  <c r="AA190" i="4" s="1"/>
  <c r="AB190" i="4" a="1"/>
  <c r="AB190" i="4" s="1"/>
  <c r="AC190" i="4" a="1"/>
  <c r="AC190" i="4" s="1"/>
  <c r="AD190" i="4" a="1"/>
  <c r="AD190" i="4" s="1"/>
  <c r="R148" i="4"/>
  <c r="V148" i="4" s="1" a="1"/>
  <c r="V148" i="4" s="1"/>
  <c r="Y148" i="4" a="1"/>
  <c r="Y148" i="4" s="1"/>
  <c r="X148" i="4" a="1"/>
  <c r="X148" i="4" s="1"/>
  <c r="W148" i="4" a="1"/>
  <c r="W148" i="4" s="1"/>
  <c r="Z148" i="4" a="1"/>
  <c r="Z148" i="4" s="1"/>
  <c r="AA148" i="4" a="1"/>
  <c r="AA148" i="4" s="1"/>
  <c r="AB148" i="4" a="1"/>
  <c r="AB148" i="4" s="1"/>
  <c r="AC148" i="4" a="1"/>
  <c r="AC148" i="4" s="1"/>
  <c r="AD148" i="4" a="1"/>
  <c r="AD148" i="4" s="1"/>
  <c r="R16" i="4"/>
  <c r="V16" i="4" s="1" a="1"/>
  <c r="V16" i="4" s="1"/>
  <c r="W16" i="4" a="1"/>
  <c r="W16" i="4" s="1"/>
  <c r="X16" i="4" a="1"/>
  <c r="X16" i="4" s="1"/>
  <c r="Y16" i="4" a="1"/>
  <c r="Y16" i="4" s="1"/>
  <c r="Z16" i="4" a="1"/>
  <c r="Z16" i="4" s="1"/>
  <c r="AA16" i="4" a="1"/>
  <c r="AA16" i="4" s="1"/>
  <c r="AB16" i="4" a="1"/>
  <c r="AB16" i="4" s="1"/>
  <c r="AC16" i="4" a="1"/>
  <c r="AC16" i="4" s="1"/>
  <c r="AD16" i="4" a="1"/>
  <c r="AD16" i="4" s="1"/>
  <c r="R18" i="4"/>
  <c r="V18" i="4" s="1" a="1"/>
  <c r="V18" i="4" s="1"/>
  <c r="X18" i="4" a="1"/>
  <c r="X18" i="4" s="1"/>
  <c r="W18" i="4" a="1"/>
  <c r="W18" i="4" s="1"/>
  <c r="Y18" i="4" a="1"/>
  <c r="Y18" i="4" s="1"/>
  <c r="Z18" i="4" a="1"/>
  <c r="Z18" i="4" s="1"/>
  <c r="AA18" i="4" a="1"/>
  <c r="AA18" i="4" s="1"/>
  <c r="AB18" i="4" a="1"/>
  <c r="AB18" i="4" s="1"/>
  <c r="AC18" i="4" a="1"/>
  <c r="AC18" i="4" s="1"/>
  <c r="AD18" i="4" a="1"/>
  <c r="AD18" i="4" s="1"/>
  <c r="G158" i="3"/>
  <c r="Q162" i="2"/>
  <c r="G47" i="3"/>
  <c r="Q51" i="2"/>
  <c r="L36" i="6"/>
  <c r="L35" i="6" s="1"/>
  <c r="L10" i="6"/>
  <c r="L18" i="6"/>
  <c r="L26" i="6"/>
  <c r="L28" i="6"/>
  <c r="L12" i="6"/>
  <c r="L20" i="6"/>
  <c r="G180" i="3"/>
  <c r="Q184" i="2"/>
  <c r="G148" i="3"/>
  <c r="Q152" i="2"/>
  <c r="G167" i="3"/>
  <c r="Q171" i="2"/>
  <c r="G132" i="3"/>
  <c r="Q136" i="2"/>
  <c r="G108" i="3"/>
  <c r="Q112" i="2"/>
  <c r="G76" i="3"/>
  <c r="Q80" i="2"/>
  <c r="G139" i="3"/>
  <c r="Q143" i="2"/>
  <c r="AN55" i="3"/>
  <c r="G60" i="3"/>
  <c r="Q64" i="2"/>
  <c r="AN91" i="3"/>
  <c r="G27" i="3"/>
  <c r="Q31" i="2"/>
  <c r="Q20" i="2"/>
  <c r="G16" i="3"/>
  <c r="AN86" i="3"/>
  <c r="G193" i="3"/>
  <c r="Q197" i="2"/>
  <c r="G188" i="3"/>
  <c r="Q192" i="2"/>
  <c r="AN126" i="3"/>
  <c r="G165" i="3"/>
  <c r="Q169" i="2"/>
  <c r="G90" i="3"/>
  <c r="Q94" i="2"/>
  <c r="G134" i="3"/>
  <c r="Q138" i="2"/>
  <c r="G57" i="3"/>
  <c r="Q61" i="2"/>
  <c r="AN66" i="3"/>
  <c r="AN170" i="3"/>
  <c r="H155" i="3"/>
  <c r="R159" i="2"/>
  <c r="K30" i="5"/>
  <c r="K29" i="5"/>
  <c r="K55" i="5"/>
  <c r="K34" i="5"/>
  <c r="K46" i="5"/>
  <c r="K35" i="5"/>
  <c r="K12" i="5"/>
  <c r="K20" i="5"/>
  <c r="K22" i="5"/>
  <c r="K56" i="5"/>
  <c r="K13" i="5"/>
  <c r="K23" i="5"/>
  <c r="R35" i="4"/>
  <c r="V35" i="4" s="1" a="1"/>
  <c r="V35" i="4" s="1"/>
  <c r="W35" i="4" a="1"/>
  <c r="W35" i="4" s="1"/>
  <c r="X35" i="4" a="1"/>
  <c r="X35" i="4" s="1"/>
  <c r="Y35" i="4" a="1"/>
  <c r="Y35" i="4" s="1"/>
  <c r="Z35" i="4" a="1"/>
  <c r="Z35" i="4" s="1"/>
  <c r="AA35" i="4" a="1"/>
  <c r="AA35" i="4" s="1"/>
  <c r="AB35" i="4" a="1"/>
  <c r="AB35" i="4" s="1"/>
  <c r="AC35" i="4" a="1"/>
  <c r="AC35" i="4" s="1"/>
  <c r="AD35" i="4" a="1"/>
  <c r="AD35" i="4" s="1"/>
  <c r="G205" i="3"/>
  <c r="Q209" i="2"/>
  <c r="R20" i="4"/>
  <c r="V20" i="4" s="1" a="1"/>
  <c r="V20" i="4" s="1"/>
  <c r="X20" i="4" a="1"/>
  <c r="X20" i="4" s="1"/>
  <c r="W20" i="4" a="1"/>
  <c r="W20" i="4" s="1"/>
  <c r="Y20" i="4" a="1"/>
  <c r="Y20" i="4" s="1"/>
  <c r="Z20" i="4" a="1"/>
  <c r="Z20" i="4" s="1"/>
  <c r="AA20" i="4" a="1"/>
  <c r="AA20" i="4" s="1"/>
  <c r="AB20" i="4" a="1"/>
  <c r="AB20" i="4" s="1"/>
  <c r="AC20" i="4" a="1"/>
  <c r="AC20" i="4" s="1"/>
  <c r="AD20" i="4" a="1"/>
  <c r="AD20" i="4" s="1"/>
  <c r="R90" i="4"/>
  <c r="V90" i="4" s="1" a="1"/>
  <c r="V90" i="4" s="1"/>
  <c r="W90" i="4" a="1"/>
  <c r="W90" i="4" s="1"/>
  <c r="X90" i="4" a="1"/>
  <c r="X90" i="4" s="1"/>
  <c r="Y90" i="4" a="1"/>
  <c r="Y90" i="4" s="1"/>
  <c r="Z90" i="4" a="1"/>
  <c r="Z90" i="4" s="1"/>
  <c r="AA90" i="4" a="1"/>
  <c r="AA90" i="4" s="1"/>
  <c r="AB90" i="4" a="1"/>
  <c r="AB90" i="4" s="1"/>
  <c r="AC90" i="4" a="1"/>
  <c r="AC90" i="4" s="1"/>
  <c r="AD90" i="4" a="1"/>
  <c r="AD90" i="4" s="1"/>
  <c r="AE67" i="4" a="1"/>
  <c r="AE67" i="4" s="1"/>
  <c r="R107" i="4"/>
  <c r="V107" i="4" s="1" a="1"/>
  <c r="V107" i="4" s="1"/>
  <c r="Y107" i="4" a="1"/>
  <c r="Y107" i="4" s="1"/>
  <c r="W107" i="4" a="1"/>
  <c r="W107" i="4" s="1"/>
  <c r="X107" i="4" a="1"/>
  <c r="X107" i="4" s="1"/>
  <c r="Z107" i="4" a="1"/>
  <c r="Z107" i="4" s="1"/>
  <c r="AA107" i="4" a="1"/>
  <c r="AA107" i="4" s="1"/>
  <c r="AB107" i="4" a="1"/>
  <c r="AB107" i="4" s="1"/>
  <c r="AC107" i="4" a="1"/>
  <c r="AC107" i="4" s="1"/>
  <c r="AD107" i="4" a="1"/>
  <c r="AD107" i="4" s="1"/>
  <c r="R161" i="4"/>
  <c r="V161" i="4" s="1" a="1"/>
  <c r="V161" i="4" s="1"/>
  <c r="W161" i="4" a="1"/>
  <c r="W161" i="4" s="1"/>
  <c r="X161" i="4" a="1"/>
  <c r="X161" i="4" s="1"/>
  <c r="Y161" i="4" a="1"/>
  <c r="Y161" i="4" s="1"/>
  <c r="Z161" i="4" a="1"/>
  <c r="Z161" i="4" s="1"/>
  <c r="AA161" i="4" a="1"/>
  <c r="AA161" i="4" s="1"/>
  <c r="AB161" i="4" a="1"/>
  <c r="AB161" i="4" s="1"/>
  <c r="AC161" i="4" a="1"/>
  <c r="AC161" i="4" s="1"/>
  <c r="AD161" i="4" a="1"/>
  <c r="AD161" i="4" s="1"/>
  <c r="R176" i="4"/>
  <c r="V176" i="4" s="1" a="1"/>
  <c r="V176" i="4" s="1"/>
  <c r="X176" i="4" a="1"/>
  <c r="X176" i="4" s="1"/>
  <c r="W176" i="4" a="1"/>
  <c r="W176" i="4" s="1"/>
  <c r="Y176" i="4" a="1"/>
  <c r="Y176" i="4" s="1"/>
  <c r="Z176" i="4" a="1"/>
  <c r="Z176" i="4" s="1"/>
  <c r="AA176" i="4" a="1"/>
  <c r="AA176" i="4" s="1"/>
  <c r="AB176" i="4" a="1"/>
  <c r="AB176" i="4" s="1"/>
  <c r="AC176" i="4" a="1"/>
  <c r="AC176" i="4" s="1"/>
  <c r="AD176" i="4" a="1"/>
  <c r="AD176" i="4" s="1"/>
  <c r="R34" i="4"/>
  <c r="V34" i="4" s="1" a="1"/>
  <c r="V34" i="4" s="1"/>
  <c r="Y34" i="4" a="1"/>
  <c r="Y34" i="4" s="1"/>
  <c r="X34" i="4" a="1"/>
  <c r="X34" i="4" s="1"/>
  <c r="W34" i="4" a="1"/>
  <c r="W34" i="4" s="1"/>
  <c r="Z34" i="4" a="1"/>
  <c r="Z34" i="4" s="1"/>
  <c r="AA34" i="4" a="1"/>
  <c r="AA34" i="4" s="1"/>
  <c r="AB34" i="4" a="1"/>
  <c r="AB34" i="4" s="1"/>
  <c r="AC34" i="4" a="1"/>
  <c r="AC34" i="4" s="1"/>
  <c r="AD34" i="4" a="1"/>
  <c r="AD34" i="4" s="1"/>
  <c r="R123" i="4"/>
  <c r="V123" i="4" s="1" a="1"/>
  <c r="V123" i="4" s="1"/>
  <c r="Y123" i="4" a="1"/>
  <c r="Y123" i="4" s="1"/>
  <c r="X123" i="4" a="1"/>
  <c r="X123" i="4" s="1"/>
  <c r="W123" i="4" a="1"/>
  <c r="W123" i="4" s="1"/>
  <c r="Z123" i="4" a="1"/>
  <c r="Z123" i="4" s="1"/>
  <c r="AA123" i="4" a="1"/>
  <c r="AA123" i="4" s="1"/>
  <c r="AB123" i="4" a="1"/>
  <c r="AB123" i="4" s="1"/>
  <c r="AC123" i="4" a="1"/>
  <c r="AC123" i="4" s="1"/>
  <c r="AD123" i="4" a="1"/>
  <c r="AD123" i="4" s="1"/>
  <c r="G195" i="3"/>
  <c r="Q199" i="2"/>
  <c r="G176" i="3"/>
  <c r="Q180" i="2"/>
  <c r="G163" i="3"/>
  <c r="Q167" i="2"/>
  <c r="G104" i="3"/>
  <c r="Q108" i="2"/>
  <c r="AN131" i="3"/>
  <c r="G199" i="3"/>
  <c r="Q203" i="2"/>
  <c r="AN51" i="3"/>
  <c r="G56" i="3"/>
  <c r="Q60" i="2"/>
  <c r="AN87" i="3"/>
  <c r="G20" i="3"/>
  <c r="Q24" i="2"/>
  <c r="G6" i="3"/>
  <c r="Q10" i="2"/>
  <c r="AN106" i="3"/>
  <c r="Q22" i="2"/>
  <c r="G18" i="3"/>
  <c r="G81" i="3"/>
  <c r="Q85" i="2"/>
  <c r="G14" i="3"/>
  <c r="Q18" i="2"/>
  <c r="G154" i="3"/>
  <c r="Q158" i="2"/>
  <c r="G33" i="3"/>
  <c r="Q37" i="2"/>
  <c r="G54" i="3"/>
  <c r="Q58" i="2"/>
  <c r="G118" i="3"/>
  <c r="Q122" i="2"/>
  <c r="G189" i="3"/>
  <c r="Q193" i="2"/>
  <c r="G196" i="3"/>
  <c r="Q200" i="2"/>
  <c r="H107" i="3"/>
  <c r="R111" i="2"/>
  <c r="H59" i="3"/>
  <c r="R63" i="2"/>
  <c r="H169" i="3" l="1"/>
  <c r="H11" i="3"/>
  <c r="AE5" i="4" a="1"/>
  <c r="AE5" i="4" s="1"/>
  <c r="Y5" i="4" a="1"/>
  <c r="Y5" i="4" s="1"/>
  <c r="W5" i="4" a="1"/>
  <c r="W5" i="4" s="1"/>
  <c r="X5" i="4" a="1"/>
  <c r="X5" i="4" s="1"/>
  <c r="Z5" i="4" a="1"/>
  <c r="Z5" i="4" s="1"/>
  <c r="AA5" i="4" a="1"/>
  <c r="AA5" i="4" s="1"/>
  <c r="AB5" i="4" a="1"/>
  <c r="AB5" i="4" s="1"/>
  <c r="AC5" i="4" a="1"/>
  <c r="AC5" i="4" s="1"/>
  <c r="AD5" i="4" a="1"/>
  <c r="AD5" i="4" s="1"/>
  <c r="U168" i="4"/>
  <c r="L173" i="2" s="1"/>
  <c r="N173" i="2" s="1"/>
  <c r="P173" i="2" s="1"/>
  <c r="U22" i="4"/>
  <c r="L27" i="2" s="1"/>
  <c r="N27" i="2" s="1"/>
  <c r="P27" i="2" s="1"/>
  <c r="U79" i="4"/>
  <c r="L84" i="2" s="1"/>
  <c r="N84" i="2" s="1"/>
  <c r="P84" i="2" s="1"/>
  <c r="R130" i="2"/>
  <c r="U60" i="4"/>
  <c r="L65" i="2" s="1"/>
  <c r="N65" i="2" s="1"/>
  <c r="P65" i="2" s="1"/>
  <c r="U42" i="4"/>
  <c r="L47" i="2" s="1"/>
  <c r="N47" i="2" s="1"/>
  <c r="P47" i="2" s="1"/>
  <c r="U63" i="4"/>
  <c r="L68" i="2" s="1"/>
  <c r="N68" i="2" s="1"/>
  <c r="P68" i="2" s="1"/>
  <c r="U120" i="4"/>
  <c r="L125" i="2" s="1"/>
  <c r="N125" i="2" s="1"/>
  <c r="P125" i="2" s="1"/>
  <c r="U165" i="4"/>
  <c r="L170" i="2" s="1"/>
  <c r="N170" i="2" s="1"/>
  <c r="P170" i="2" s="1"/>
  <c r="AK71" i="7"/>
  <c r="Z553" i="2" s="1"/>
  <c r="AB553" i="2" s="1"/>
  <c r="Z552" i="2"/>
  <c r="AB552" i="2" s="1"/>
  <c r="U126" i="4"/>
  <c r="L131" i="2" s="1"/>
  <c r="N131" i="2" s="1"/>
  <c r="P131" i="2" s="1"/>
  <c r="U49" i="4"/>
  <c r="L54" i="2" s="1"/>
  <c r="N54" i="2" s="1"/>
  <c r="P54" i="2" s="1"/>
  <c r="U127" i="4"/>
  <c r="L132" i="2" s="1"/>
  <c r="N132" i="2" s="1"/>
  <c r="P132" i="2" s="1"/>
  <c r="U202" i="4"/>
  <c r="L207" i="2" s="1"/>
  <c r="N207" i="2" s="1"/>
  <c r="P207" i="2" s="1"/>
  <c r="U149" i="4"/>
  <c r="L154" i="2" s="1"/>
  <c r="N154" i="2" s="1"/>
  <c r="P154" i="2" s="1"/>
  <c r="U92" i="4"/>
  <c r="L97" i="2" s="1"/>
  <c r="N97" i="2" s="1"/>
  <c r="P97" i="2" s="1"/>
  <c r="U18" i="4"/>
  <c r="L23" i="2" s="1"/>
  <c r="N23" i="2" s="1"/>
  <c r="P23" i="2" s="1"/>
  <c r="U182" i="4"/>
  <c r="L187" i="2" s="1"/>
  <c r="N187" i="2" s="1"/>
  <c r="P187" i="2" s="1"/>
  <c r="U58" i="4"/>
  <c r="L63" i="2" s="1"/>
  <c r="N63" i="2" s="1"/>
  <c r="P63" i="2" s="1"/>
  <c r="U114" i="4"/>
  <c r="L119" i="2" s="1"/>
  <c r="N119" i="2" s="1"/>
  <c r="P119" i="2" s="1"/>
  <c r="U157" i="4"/>
  <c r="L162" i="2" s="1"/>
  <c r="N162" i="2" s="1"/>
  <c r="P162" i="2" s="1"/>
  <c r="U45" i="4"/>
  <c r="L50" i="2" s="1"/>
  <c r="N50" i="2" s="1"/>
  <c r="P50" i="2" s="1"/>
  <c r="U20" i="4"/>
  <c r="L25" i="2" s="1"/>
  <c r="N25" i="2" s="1"/>
  <c r="P25" i="2" s="1"/>
  <c r="U28" i="4"/>
  <c r="L33" i="2" s="1"/>
  <c r="N33" i="2" s="1"/>
  <c r="P33" i="2" s="1"/>
  <c r="U65" i="4"/>
  <c r="L70" i="2" s="1"/>
  <c r="N70" i="2" s="1"/>
  <c r="P70" i="2" s="1"/>
  <c r="U118" i="4"/>
  <c r="L123" i="2" s="1"/>
  <c r="N123" i="2" s="1"/>
  <c r="P123" i="2" s="1"/>
  <c r="U151" i="4"/>
  <c r="L156" i="2" s="1"/>
  <c r="N156" i="2" s="1"/>
  <c r="P156" i="2" s="1"/>
  <c r="U96" i="4"/>
  <c r="L101" i="2" s="1"/>
  <c r="N101" i="2" s="1"/>
  <c r="P101" i="2" s="1"/>
  <c r="U61" i="4"/>
  <c r="L66" i="2" s="1"/>
  <c r="N66" i="2" s="1"/>
  <c r="P66" i="2" s="1"/>
  <c r="U101" i="4"/>
  <c r="L106" i="2" s="1"/>
  <c r="N106" i="2" s="1"/>
  <c r="P106" i="2" s="1"/>
  <c r="U71" i="4"/>
  <c r="L76" i="2" s="1"/>
  <c r="N76" i="2" s="1"/>
  <c r="P76" i="2" s="1"/>
  <c r="U25" i="4"/>
  <c r="L30" i="2" s="1"/>
  <c r="N30" i="2" s="1"/>
  <c r="P30" i="2" s="1"/>
  <c r="U75" i="4"/>
  <c r="L80" i="2" s="1"/>
  <c r="N80" i="2" s="1"/>
  <c r="P80" i="2" s="1"/>
  <c r="U82" i="4"/>
  <c r="L87" i="2" s="1"/>
  <c r="N87" i="2" s="1"/>
  <c r="P87" i="2" s="1"/>
  <c r="U144" i="4"/>
  <c r="L149" i="2" s="1"/>
  <c r="N149" i="2" s="1"/>
  <c r="P149" i="2" s="1"/>
  <c r="U172" i="4"/>
  <c r="L177" i="2" s="1"/>
  <c r="N177" i="2" s="1"/>
  <c r="P177" i="2" s="1"/>
  <c r="U35" i="4"/>
  <c r="L40" i="2" s="1"/>
  <c r="N40" i="2" s="1"/>
  <c r="P40" i="2" s="1"/>
  <c r="U136" i="4"/>
  <c r="L141" i="2" s="1"/>
  <c r="N141" i="2" s="1"/>
  <c r="P141" i="2" s="1"/>
  <c r="U137" i="4"/>
  <c r="L142" i="2" s="1"/>
  <c r="N142" i="2" s="1"/>
  <c r="P142" i="2" s="1"/>
  <c r="U125" i="4"/>
  <c r="L130" i="2" s="1"/>
  <c r="N130" i="2" s="1"/>
  <c r="P130" i="2" s="1"/>
  <c r="U156" i="4"/>
  <c r="L161" i="2" s="1"/>
  <c r="N161" i="2" s="1"/>
  <c r="P161" i="2" s="1"/>
  <c r="U84" i="4"/>
  <c r="L89" i="2" s="1"/>
  <c r="N89" i="2" s="1"/>
  <c r="P89" i="2" s="1"/>
  <c r="U132" i="4"/>
  <c r="L137" i="2" s="1"/>
  <c r="N137" i="2" s="1"/>
  <c r="P137" i="2" s="1"/>
  <c r="U187" i="4"/>
  <c r="L192" i="2" s="1"/>
  <c r="N192" i="2" s="1"/>
  <c r="P192" i="2" s="1"/>
  <c r="U160" i="4"/>
  <c r="L165" i="2" s="1"/>
  <c r="N165" i="2" s="1"/>
  <c r="P165" i="2" s="1"/>
  <c r="U14" i="4"/>
  <c r="L19" i="2" s="1"/>
  <c r="N19" i="2" s="1"/>
  <c r="P19" i="2" s="1"/>
  <c r="U81" i="4"/>
  <c r="L86" i="2" s="1"/>
  <c r="N86" i="2" s="1"/>
  <c r="P86" i="2" s="1"/>
  <c r="U70" i="4"/>
  <c r="L75" i="2" s="1"/>
  <c r="N75" i="2" s="1"/>
  <c r="P75" i="2" s="1"/>
  <c r="U47" i="4"/>
  <c r="L52" i="2" s="1"/>
  <c r="N52" i="2" s="1"/>
  <c r="P52" i="2" s="1"/>
  <c r="U169" i="4"/>
  <c r="L174" i="2" s="1"/>
  <c r="N174" i="2" s="1"/>
  <c r="P174" i="2" s="1"/>
  <c r="U69" i="4"/>
  <c r="L74" i="2" s="1"/>
  <c r="N74" i="2" s="1"/>
  <c r="P74" i="2" s="1"/>
  <c r="U12" i="4"/>
  <c r="L17" i="2" s="1"/>
  <c r="N17" i="2" s="1"/>
  <c r="P17" i="2" s="1"/>
  <c r="U143" i="4"/>
  <c r="L148" i="2" s="1"/>
  <c r="N148" i="2" s="1"/>
  <c r="P148" i="2" s="1"/>
  <c r="U161" i="4"/>
  <c r="L166" i="2" s="1"/>
  <c r="N166" i="2" s="1"/>
  <c r="P166" i="2" s="1"/>
  <c r="U27" i="4"/>
  <c r="L32" i="2" s="1"/>
  <c r="N32" i="2" s="1"/>
  <c r="P32" i="2" s="1"/>
  <c r="U139" i="4"/>
  <c r="L144" i="2" s="1"/>
  <c r="N144" i="2" s="1"/>
  <c r="P144" i="2" s="1"/>
  <c r="U85" i="4"/>
  <c r="L90" i="2" s="1"/>
  <c r="N90" i="2" s="1"/>
  <c r="P90" i="2" s="1"/>
  <c r="U62" i="4"/>
  <c r="L67" i="2" s="1"/>
  <c r="N67" i="2" s="1"/>
  <c r="P67" i="2" s="1"/>
  <c r="U135" i="4"/>
  <c r="L140" i="2" s="1"/>
  <c r="N140" i="2" s="1"/>
  <c r="P140" i="2" s="1"/>
  <c r="U181" i="4"/>
  <c r="L186" i="2" s="1"/>
  <c r="N186" i="2" s="1"/>
  <c r="P186" i="2" s="1"/>
  <c r="U109" i="4"/>
  <c r="L114" i="2" s="1"/>
  <c r="N114" i="2" s="1"/>
  <c r="P114" i="2" s="1"/>
  <c r="U100" i="4"/>
  <c r="L105" i="2" s="1"/>
  <c r="N105" i="2" s="1"/>
  <c r="P105" i="2" s="1"/>
  <c r="U50" i="4"/>
  <c r="L55" i="2" s="1"/>
  <c r="N55" i="2" s="1"/>
  <c r="P55" i="2" s="1"/>
  <c r="U188" i="4"/>
  <c r="L193" i="2" s="1"/>
  <c r="N193" i="2" s="1"/>
  <c r="P193" i="2" s="1"/>
  <c r="U123" i="4"/>
  <c r="L128" i="2" s="1"/>
  <c r="N128" i="2" s="1"/>
  <c r="P128" i="2" s="1"/>
  <c r="U107" i="4"/>
  <c r="L112" i="2" s="1"/>
  <c r="N112" i="2" s="1"/>
  <c r="P112" i="2" s="1"/>
  <c r="U148" i="4"/>
  <c r="L153" i="2" s="1"/>
  <c r="N153" i="2" s="1"/>
  <c r="P153" i="2" s="1"/>
  <c r="U196" i="4"/>
  <c r="L201" i="2" s="1"/>
  <c r="N201" i="2" s="1"/>
  <c r="P201" i="2" s="1"/>
  <c r="U59" i="4"/>
  <c r="L64" i="2" s="1"/>
  <c r="N64" i="2" s="1"/>
  <c r="P64" i="2" s="1"/>
  <c r="U167" i="4"/>
  <c r="L172" i="2" s="1"/>
  <c r="N172" i="2" s="1"/>
  <c r="P172" i="2" s="1"/>
  <c r="U57" i="4"/>
  <c r="L62" i="2" s="1"/>
  <c r="N62" i="2" s="1"/>
  <c r="P62" i="2" s="1"/>
  <c r="U124" i="4"/>
  <c r="L129" i="2" s="1"/>
  <c r="N129" i="2" s="1"/>
  <c r="P129" i="2" s="1"/>
  <c r="U142" i="4"/>
  <c r="L147" i="2" s="1"/>
  <c r="N147" i="2" s="1"/>
  <c r="P147" i="2" s="1"/>
  <c r="U146" i="4"/>
  <c r="L151" i="2" s="1"/>
  <c r="N151" i="2" s="1"/>
  <c r="P151" i="2" s="1"/>
  <c r="U128" i="4"/>
  <c r="L133" i="2" s="1"/>
  <c r="N133" i="2" s="1"/>
  <c r="P133" i="2" s="1"/>
  <c r="U203" i="4"/>
  <c r="L208" i="2" s="1"/>
  <c r="N208" i="2" s="1"/>
  <c r="P208" i="2" s="1"/>
  <c r="U97" i="4"/>
  <c r="L102" i="2" s="1"/>
  <c r="N102" i="2" s="1"/>
  <c r="P102" i="2" s="1"/>
  <c r="U87" i="4"/>
  <c r="L92" i="2" s="1"/>
  <c r="N92" i="2" s="1"/>
  <c r="P92" i="2" s="1"/>
  <c r="U154" i="4"/>
  <c r="L159" i="2" s="1"/>
  <c r="N159" i="2" s="1"/>
  <c r="P159" i="2" s="1"/>
  <c r="U77" i="4"/>
  <c r="L82" i="2" s="1"/>
  <c r="N82" i="2" s="1"/>
  <c r="P82" i="2" s="1"/>
  <c r="U76" i="4"/>
  <c r="L81" i="2" s="1"/>
  <c r="N81" i="2" s="1"/>
  <c r="P81" i="2" s="1"/>
  <c r="U78" i="4"/>
  <c r="L83" i="2" s="1"/>
  <c r="N83" i="2" s="1"/>
  <c r="P83" i="2" s="1"/>
  <c r="U13" i="4"/>
  <c r="L18" i="2" s="1"/>
  <c r="N18" i="2" s="1"/>
  <c r="P18" i="2" s="1"/>
  <c r="U180" i="4"/>
  <c r="L185" i="2" s="1"/>
  <c r="N185" i="2" s="1"/>
  <c r="P185" i="2" s="1"/>
  <c r="U30" i="4"/>
  <c r="L35" i="2" s="1"/>
  <c r="N35" i="2" s="1"/>
  <c r="P35" i="2" s="1"/>
  <c r="U88" i="4"/>
  <c r="L93" i="2" s="1"/>
  <c r="N93" i="2" s="1"/>
  <c r="P93" i="2" s="1"/>
  <c r="U17" i="4"/>
  <c r="L22" i="2" s="1"/>
  <c r="N22" i="2" s="1"/>
  <c r="P22" i="2" s="1"/>
  <c r="U147" i="4"/>
  <c r="L152" i="2" s="1"/>
  <c r="N152" i="2" s="1"/>
  <c r="P152" i="2" s="1"/>
  <c r="U55" i="4"/>
  <c r="L60" i="2" s="1"/>
  <c r="N60" i="2" s="1"/>
  <c r="P60" i="2" s="1"/>
  <c r="U72" i="4"/>
  <c r="L77" i="2" s="1"/>
  <c r="N77" i="2" s="1"/>
  <c r="P77" i="2" s="1"/>
  <c r="U113" i="4"/>
  <c r="L118" i="2" s="1"/>
  <c r="N118" i="2" s="1"/>
  <c r="P118" i="2" s="1"/>
  <c r="U66" i="4"/>
  <c r="L71" i="2" s="1"/>
  <c r="N71" i="2" s="1"/>
  <c r="P71" i="2" s="1"/>
  <c r="U6" i="4"/>
  <c r="L11" i="2" s="1"/>
  <c r="U37" i="4"/>
  <c r="L42" i="2" s="1"/>
  <c r="N42" i="2" s="1"/>
  <c r="P42" i="2" s="1"/>
  <c r="U129" i="4"/>
  <c r="L134" i="2" s="1"/>
  <c r="N134" i="2" s="1"/>
  <c r="P134" i="2" s="1"/>
  <c r="U150" i="4"/>
  <c r="L155" i="2" s="1"/>
  <c r="N155" i="2" s="1"/>
  <c r="P155" i="2" s="1"/>
  <c r="U174" i="4"/>
  <c r="L179" i="2" s="1"/>
  <c r="N179" i="2" s="1"/>
  <c r="P179" i="2" s="1"/>
  <c r="U176" i="4"/>
  <c r="L181" i="2" s="1"/>
  <c r="N181" i="2" s="1"/>
  <c r="P181" i="2" s="1"/>
  <c r="U90" i="4"/>
  <c r="L95" i="2" s="1"/>
  <c r="N95" i="2" s="1"/>
  <c r="P95" i="2" s="1"/>
  <c r="U145" i="4"/>
  <c r="L150" i="2" s="1"/>
  <c r="N150" i="2" s="1"/>
  <c r="P150" i="2" s="1"/>
  <c r="U24" i="4"/>
  <c r="L29" i="2" s="1"/>
  <c r="N29" i="2" s="1"/>
  <c r="P29" i="2" s="1"/>
  <c r="U53" i="4"/>
  <c r="L58" i="2" s="1"/>
  <c r="N58" i="2" s="1"/>
  <c r="P58" i="2" s="1"/>
  <c r="U16" i="4"/>
  <c r="L21" i="2" s="1"/>
  <c r="N21" i="2" s="1"/>
  <c r="P21" i="2" s="1"/>
  <c r="U19" i="4"/>
  <c r="L24" i="2" s="1"/>
  <c r="N24" i="2" s="1"/>
  <c r="P24" i="2" s="1"/>
  <c r="U198" i="4"/>
  <c r="L203" i="2" s="1"/>
  <c r="N203" i="2" s="1"/>
  <c r="P203" i="2" s="1"/>
  <c r="U197" i="4"/>
  <c r="L202" i="2" s="1"/>
  <c r="N202" i="2" s="1"/>
  <c r="P202" i="2" s="1"/>
  <c r="U99" i="4"/>
  <c r="L104" i="2" s="1"/>
  <c r="N104" i="2" s="1"/>
  <c r="P104" i="2" s="1"/>
  <c r="U189" i="4"/>
  <c r="L194" i="2" s="1"/>
  <c r="N194" i="2" s="1"/>
  <c r="P194" i="2" s="1"/>
  <c r="U33" i="4"/>
  <c r="L38" i="2" s="1"/>
  <c r="N38" i="2" s="1"/>
  <c r="P38" i="2" s="1"/>
  <c r="U121" i="4"/>
  <c r="L126" i="2" s="1"/>
  <c r="N126" i="2" s="1"/>
  <c r="P126" i="2" s="1"/>
  <c r="U164" i="4"/>
  <c r="L169" i="2" s="1"/>
  <c r="N169" i="2" s="1"/>
  <c r="P169" i="2" s="1"/>
  <c r="U56" i="4"/>
  <c r="L61" i="2" s="1"/>
  <c r="N61" i="2" s="1"/>
  <c r="P61" i="2" s="1"/>
  <c r="U34" i="4"/>
  <c r="L39" i="2" s="1"/>
  <c r="N39" i="2" s="1"/>
  <c r="P39" i="2" s="1"/>
  <c r="U190" i="4"/>
  <c r="L195" i="2" s="1"/>
  <c r="N195" i="2" s="1"/>
  <c r="P195" i="2" s="1"/>
  <c r="U15" i="4"/>
  <c r="L20" i="2" s="1"/>
  <c r="N20" i="2" s="1"/>
  <c r="P20" i="2" s="1"/>
  <c r="U158" i="4"/>
  <c r="L163" i="2" s="1"/>
  <c r="N163" i="2" s="1"/>
  <c r="P163" i="2" s="1"/>
  <c r="U191" i="4"/>
  <c r="L196" i="2" s="1"/>
  <c r="N196" i="2" s="1"/>
  <c r="P196" i="2" s="1"/>
  <c r="U141" i="4"/>
  <c r="L146" i="2" s="1"/>
  <c r="N146" i="2" s="1"/>
  <c r="P146" i="2" s="1"/>
  <c r="U179" i="4"/>
  <c r="L184" i="2" s="1"/>
  <c r="N184" i="2" s="1"/>
  <c r="P184" i="2" s="1"/>
  <c r="U52" i="4"/>
  <c r="L57" i="2" s="1"/>
  <c r="N57" i="2" s="1"/>
  <c r="P57" i="2" s="1"/>
  <c r="U119" i="4"/>
  <c r="L124" i="2" s="1"/>
  <c r="N124" i="2" s="1"/>
  <c r="P124" i="2" s="1"/>
  <c r="U32" i="4"/>
  <c r="L37" i="2" s="1"/>
  <c r="N37" i="2" s="1"/>
  <c r="P37" i="2" s="1"/>
  <c r="U140" i="4"/>
  <c r="L145" i="2" s="1"/>
  <c r="N145" i="2" s="1"/>
  <c r="P145" i="2" s="1"/>
  <c r="U105" i="4"/>
  <c r="L110" i="2" s="1"/>
  <c r="N110" i="2" s="1"/>
  <c r="P110" i="2" s="1"/>
  <c r="U131" i="4"/>
  <c r="L136" i="2" s="1"/>
  <c r="N136" i="2" s="1"/>
  <c r="P136" i="2" s="1"/>
  <c r="U36" i="4"/>
  <c r="L41" i="2" s="1"/>
  <c r="N41" i="2" s="1"/>
  <c r="P41" i="2" s="1"/>
  <c r="U91" i="4"/>
  <c r="L96" i="2" s="1"/>
  <c r="N96" i="2" s="1"/>
  <c r="P96" i="2" s="1"/>
  <c r="U46" i="4"/>
  <c r="L51" i="2" s="1"/>
  <c r="N51" i="2" s="1"/>
  <c r="P51" i="2" s="1"/>
  <c r="U94" i="4"/>
  <c r="L99" i="2" s="1"/>
  <c r="N99" i="2" s="1"/>
  <c r="P99" i="2" s="1"/>
  <c r="U26" i="4"/>
  <c r="L31" i="2" s="1"/>
  <c r="N31" i="2" s="1"/>
  <c r="P31" i="2" s="1"/>
  <c r="U67" i="4"/>
  <c r="L72" i="2" s="1"/>
  <c r="N72" i="2" s="1"/>
  <c r="P72" i="2" s="1"/>
  <c r="U173" i="4"/>
  <c r="L178" i="2" s="1"/>
  <c r="N178" i="2" s="1"/>
  <c r="P178" i="2" s="1"/>
  <c r="U171" i="4"/>
  <c r="L176" i="2" s="1"/>
  <c r="N176" i="2" s="1"/>
  <c r="P176" i="2" s="1"/>
  <c r="U29" i="4"/>
  <c r="L34" i="2" s="1"/>
  <c r="N34" i="2" s="1"/>
  <c r="P34" i="2" s="1"/>
  <c r="U155" i="4"/>
  <c r="L160" i="2" s="1"/>
  <c r="N160" i="2" s="1"/>
  <c r="P160" i="2" s="1"/>
  <c r="U162" i="4"/>
  <c r="L167" i="2" s="1"/>
  <c r="N167" i="2" s="1"/>
  <c r="P167" i="2" s="1"/>
  <c r="U134" i="4"/>
  <c r="L139" i="2" s="1"/>
  <c r="N139" i="2" s="1"/>
  <c r="P139" i="2" s="1"/>
  <c r="U7" i="4"/>
  <c r="L12" i="2" s="1"/>
  <c r="U106" i="4"/>
  <c r="L111" i="2" s="1"/>
  <c r="N111" i="2" s="1"/>
  <c r="P111" i="2" s="1"/>
  <c r="U177" i="4"/>
  <c r="L182" i="2" s="1"/>
  <c r="N182" i="2" s="1"/>
  <c r="P182" i="2" s="1"/>
  <c r="U51" i="4"/>
  <c r="L56" i="2" s="1"/>
  <c r="N56" i="2" s="1"/>
  <c r="P56" i="2" s="1"/>
  <c r="U116" i="4"/>
  <c r="L121" i="2" s="1"/>
  <c r="N121" i="2" s="1"/>
  <c r="P121" i="2" s="1"/>
  <c r="L15" i="6"/>
  <c r="H89" i="3"/>
  <c r="R93" i="2"/>
  <c r="H129" i="3"/>
  <c r="R133" i="2"/>
  <c r="H22" i="3"/>
  <c r="R26" i="2"/>
  <c r="H186" i="3"/>
  <c r="R190" i="2"/>
  <c r="H70" i="3"/>
  <c r="R74" i="2"/>
  <c r="H24" i="3"/>
  <c r="R28" i="2"/>
  <c r="H95" i="3"/>
  <c r="R99" i="2"/>
  <c r="H164" i="3"/>
  <c r="R168" i="2"/>
  <c r="H114" i="3"/>
  <c r="R118" i="2"/>
  <c r="H93" i="3"/>
  <c r="R97" i="2"/>
  <c r="A17" i="4"/>
  <c r="A23" i="2"/>
  <c r="A18" i="3"/>
  <c r="H171" i="3"/>
  <c r="R175" i="2"/>
  <c r="H122" i="3"/>
  <c r="R126" i="2"/>
  <c r="H153" i="3"/>
  <c r="R157" i="2"/>
  <c r="H74" i="3"/>
  <c r="R78" i="2"/>
  <c r="H61" i="3"/>
  <c r="R65" i="2"/>
  <c r="H189" i="3"/>
  <c r="R193" i="2"/>
  <c r="H54" i="3"/>
  <c r="R58" i="2"/>
  <c r="H154" i="3"/>
  <c r="R158" i="2"/>
  <c r="H81" i="3"/>
  <c r="R85" i="2"/>
  <c r="H104" i="3"/>
  <c r="R108" i="2"/>
  <c r="H176" i="3"/>
  <c r="R180" i="2"/>
  <c r="H205" i="3"/>
  <c r="R209" i="2"/>
  <c r="H193" i="3"/>
  <c r="R197" i="2"/>
  <c r="H60" i="3"/>
  <c r="R64" i="2"/>
  <c r="H158" i="3"/>
  <c r="R162" i="2"/>
  <c r="H202" i="3"/>
  <c r="R206" i="2"/>
  <c r="H63" i="3"/>
  <c r="R67" i="2"/>
  <c r="H185" i="3"/>
  <c r="R189" i="2"/>
  <c r="H130" i="3"/>
  <c r="R134" i="2"/>
  <c r="H49" i="3"/>
  <c r="R53" i="2"/>
  <c r="H149" i="3"/>
  <c r="R153" i="2"/>
  <c r="R42" i="2"/>
  <c r="H38" i="3"/>
  <c r="H166" i="3"/>
  <c r="R170" i="2"/>
  <c r="H143" i="3"/>
  <c r="R147" i="2"/>
  <c r="H112" i="3"/>
  <c r="R116" i="2"/>
  <c r="H184" i="3"/>
  <c r="R188" i="2"/>
  <c r="H182" i="3"/>
  <c r="R186" i="2"/>
  <c r="M12" i="6"/>
  <c r="M21" i="6"/>
  <c r="M14" i="6"/>
  <c r="M20" i="6"/>
  <c r="M28" i="6"/>
  <c r="H128" i="3"/>
  <c r="R132" i="2"/>
  <c r="H192" i="3"/>
  <c r="R196" i="2"/>
  <c r="H13" i="3"/>
  <c r="R17" i="2"/>
  <c r="H191" i="3"/>
  <c r="R195" i="2"/>
  <c r="H198" i="3"/>
  <c r="R202" i="2"/>
  <c r="H58" i="3"/>
  <c r="R62" i="2"/>
  <c r="H170" i="3"/>
  <c r="R174" i="2"/>
  <c r="U204" i="4"/>
  <c r="L209" i="2" s="1"/>
  <c r="N209" i="2" s="1"/>
  <c r="P209" i="2" s="1"/>
  <c r="H98" i="3"/>
  <c r="R102" i="2"/>
  <c r="H8" i="3"/>
  <c r="R12" i="2"/>
  <c r="R21" i="2"/>
  <c r="H17" i="3"/>
  <c r="H100" i="3"/>
  <c r="R104" i="2"/>
  <c r="H133" i="3"/>
  <c r="R137" i="2"/>
  <c r="H50" i="3"/>
  <c r="R54" i="2"/>
  <c r="H53" i="3"/>
  <c r="R57" i="2"/>
  <c r="H41" i="3"/>
  <c r="R45" i="2"/>
  <c r="H111" i="3"/>
  <c r="R115" i="2"/>
  <c r="H120" i="3"/>
  <c r="R124" i="2"/>
  <c r="H145" i="3"/>
  <c r="R149" i="2"/>
  <c r="H87" i="3"/>
  <c r="R91" i="2"/>
  <c r="H141" i="3"/>
  <c r="R145" i="2"/>
  <c r="H162" i="3"/>
  <c r="R166" i="2"/>
  <c r="R29" i="2"/>
  <c r="H25" i="3"/>
  <c r="H44" i="3"/>
  <c r="R48" i="2"/>
  <c r="H190" i="3"/>
  <c r="R194" i="2"/>
  <c r="H10" i="3"/>
  <c r="R14" i="2"/>
  <c r="H32" i="3"/>
  <c r="R36" i="2"/>
  <c r="H159" i="3"/>
  <c r="R163" i="2"/>
  <c r="H144" i="3"/>
  <c r="R148" i="2"/>
  <c r="H183" i="3"/>
  <c r="R187" i="2"/>
  <c r="H135" i="3"/>
  <c r="R139" i="2"/>
  <c r="H134" i="3"/>
  <c r="R138" i="2"/>
  <c r="H165" i="3"/>
  <c r="R169" i="2"/>
  <c r="H139" i="3"/>
  <c r="R143" i="2"/>
  <c r="H108" i="3"/>
  <c r="R112" i="2"/>
  <c r="H167" i="3"/>
  <c r="R171" i="2"/>
  <c r="H180" i="3"/>
  <c r="R184" i="2"/>
  <c r="H6" i="3"/>
  <c r="R10" i="2"/>
  <c r="H57" i="3"/>
  <c r="R61" i="2"/>
  <c r="H90" i="3"/>
  <c r="R94" i="2"/>
  <c r="R31" i="2"/>
  <c r="H27" i="3"/>
  <c r="H76" i="3"/>
  <c r="R80" i="2"/>
  <c r="H132" i="3"/>
  <c r="R136" i="2"/>
  <c r="H148" i="3"/>
  <c r="R152" i="2"/>
  <c r="L31" i="6"/>
  <c r="H45" i="3"/>
  <c r="R49" i="2"/>
  <c r="H157" i="3"/>
  <c r="R161" i="2"/>
  <c r="H68" i="3"/>
  <c r="R72" i="2"/>
  <c r="M27" i="6"/>
  <c r="M11" i="6"/>
  <c r="M19" i="6"/>
  <c r="H28" i="3"/>
  <c r="R32" i="2"/>
  <c r="H105" i="3"/>
  <c r="R109" i="2"/>
  <c r="H142" i="3"/>
  <c r="R146" i="2"/>
  <c r="H84" i="3"/>
  <c r="R88" i="2"/>
  <c r="H140" i="3"/>
  <c r="R144" i="2"/>
  <c r="H136" i="3"/>
  <c r="R140" i="2"/>
  <c r="H113" i="3"/>
  <c r="R117" i="2"/>
  <c r="H173" i="3"/>
  <c r="R177" i="2"/>
  <c r="H65" i="3"/>
  <c r="R69" i="2"/>
  <c r="H181" i="3"/>
  <c r="R185" i="2"/>
  <c r="H160" i="3"/>
  <c r="R164" i="2"/>
  <c r="H26" i="3"/>
  <c r="R30" i="2"/>
  <c r="H115" i="3"/>
  <c r="R119" i="2"/>
  <c r="H194" i="3"/>
  <c r="R198" i="2"/>
  <c r="H51" i="3"/>
  <c r="R55" i="2"/>
  <c r="H29" i="3"/>
  <c r="R33" i="2"/>
  <c r="H119" i="3"/>
  <c r="R123" i="2"/>
  <c r="H168" i="3"/>
  <c r="R172" i="2"/>
  <c r="H83" i="3"/>
  <c r="R87" i="2"/>
  <c r="H39" i="3"/>
  <c r="R43" i="2"/>
  <c r="H79" i="3"/>
  <c r="R83" i="2"/>
  <c r="H204" i="3"/>
  <c r="R208" i="2"/>
  <c r="H85" i="3"/>
  <c r="R89" i="2"/>
  <c r="H20" i="3"/>
  <c r="R24" i="2"/>
  <c r="H12" i="3"/>
  <c r="R16" i="2"/>
  <c r="R27" i="2"/>
  <c r="H23" i="3"/>
  <c r="M36" i="6"/>
  <c r="M35" i="6" s="1"/>
  <c r="M26" i="6"/>
  <c r="M18" i="6"/>
  <c r="M10" i="6"/>
  <c r="H106" i="3"/>
  <c r="R110" i="2"/>
  <c r="H30" i="3"/>
  <c r="R34" i="2"/>
  <c r="H36" i="3"/>
  <c r="R40" i="2"/>
  <c r="H116" i="3"/>
  <c r="R120" i="2"/>
  <c r="H121" i="3"/>
  <c r="R125" i="2"/>
  <c r="H92" i="3"/>
  <c r="R96" i="2"/>
  <c r="H197" i="3"/>
  <c r="R201" i="2"/>
  <c r="H200" i="3"/>
  <c r="R204" i="2"/>
  <c r="H69" i="3"/>
  <c r="R73" i="2"/>
  <c r="R19" i="2"/>
  <c r="H15" i="3"/>
  <c r="H96" i="3"/>
  <c r="R100" i="2"/>
  <c r="H66" i="3"/>
  <c r="R70" i="2"/>
  <c r="H18" i="3"/>
  <c r="R22" i="2"/>
  <c r="H199" i="3"/>
  <c r="R203" i="2"/>
  <c r="H196" i="3"/>
  <c r="R200" i="2"/>
  <c r="H118" i="3"/>
  <c r="R122" i="2"/>
  <c r="R37" i="2"/>
  <c r="H33" i="3"/>
  <c r="H14" i="3"/>
  <c r="R18" i="2"/>
  <c r="H56" i="3"/>
  <c r="R60" i="2"/>
  <c r="H163" i="3"/>
  <c r="R167" i="2"/>
  <c r="H195" i="3"/>
  <c r="R199" i="2"/>
  <c r="H188" i="3"/>
  <c r="R192" i="2"/>
  <c r="H16" i="3"/>
  <c r="R20" i="2"/>
  <c r="L23" i="6"/>
  <c r="H47" i="3"/>
  <c r="R51" i="2"/>
  <c r="H97" i="3"/>
  <c r="R101" i="2"/>
  <c r="H137" i="3"/>
  <c r="R141" i="2"/>
  <c r="H62" i="3"/>
  <c r="R66" i="2"/>
  <c r="H82" i="3"/>
  <c r="R86" i="2"/>
  <c r="H110" i="3"/>
  <c r="R114" i="2"/>
  <c r="H177" i="3"/>
  <c r="R181" i="2"/>
  <c r="H78" i="3"/>
  <c r="R82" i="2"/>
  <c r="H64" i="3"/>
  <c r="R68" i="2"/>
  <c r="H80" i="3"/>
  <c r="R84" i="2"/>
  <c r="H152" i="3"/>
  <c r="R156" i="2"/>
  <c r="H201" i="3"/>
  <c r="R205" i="2"/>
  <c r="H179" i="3"/>
  <c r="R183" i="2"/>
  <c r="M29" i="6"/>
  <c r="M13" i="6"/>
  <c r="M30" i="6"/>
  <c r="M22" i="6"/>
  <c r="H73" i="3"/>
  <c r="R77" i="2"/>
  <c r="H19" i="3"/>
  <c r="R23" i="2"/>
  <c r="H102" i="3"/>
  <c r="R106" i="2"/>
  <c r="H174" i="3"/>
  <c r="R178" i="2"/>
  <c r="R13" i="2"/>
  <c r="H9" i="3"/>
  <c r="H48" i="3"/>
  <c r="R52" i="2"/>
  <c r="H109" i="3"/>
  <c r="R113" i="2"/>
  <c r="H117" i="3"/>
  <c r="R121" i="2"/>
  <c r="H101" i="3"/>
  <c r="R105" i="2"/>
  <c r="H172" i="3"/>
  <c r="R176" i="2"/>
  <c r="H94" i="3"/>
  <c r="R98" i="2"/>
  <c r="H40" i="3"/>
  <c r="R44" i="2"/>
  <c r="H67" i="3"/>
  <c r="R71" i="2"/>
  <c r="H88" i="3"/>
  <c r="R92" i="2"/>
  <c r="H147" i="3"/>
  <c r="R151" i="2"/>
  <c r="K5" i="5"/>
  <c r="H138" i="3"/>
  <c r="R142" i="2"/>
  <c r="H21" i="3"/>
  <c r="R25" i="2"/>
  <c r="H43" i="3"/>
  <c r="R47" i="2"/>
  <c r="H103" i="3"/>
  <c r="R107" i="2"/>
  <c r="H127" i="3"/>
  <c r="R131" i="2"/>
  <c r="H124" i="3"/>
  <c r="R128" i="2"/>
  <c r="L26" i="5"/>
  <c r="L25" i="5"/>
  <c r="L24" i="5"/>
  <c r="L23" i="5"/>
  <c r="L22" i="5"/>
  <c r="L21" i="5"/>
  <c r="L19" i="5"/>
  <c r="L17" i="5"/>
  <c r="L15" i="5"/>
  <c r="L13" i="5"/>
  <c r="L11" i="5"/>
  <c r="L9" i="5"/>
  <c r="L20" i="5"/>
  <c r="L18" i="5"/>
  <c r="L16" i="5"/>
  <c r="L14" i="5"/>
  <c r="L12" i="5"/>
  <c r="L10" i="5"/>
  <c r="L8" i="5"/>
  <c r="L32" i="5"/>
  <c r="L48" i="5"/>
  <c r="L51" i="5"/>
  <c r="L44" i="5"/>
  <c r="L46" i="5"/>
  <c r="L53" i="5"/>
  <c r="L28" i="5"/>
  <c r="L60" i="5"/>
  <c r="L37" i="5"/>
  <c r="L45" i="5"/>
  <c r="L31" i="5"/>
  <c r="L47" i="5"/>
  <c r="L52" i="5"/>
  <c r="L57" i="5"/>
  <c r="L34" i="5"/>
  <c r="L49" i="5"/>
  <c r="L43" i="5"/>
  <c r="L39" i="5"/>
  <c r="L54" i="5"/>
  <c r="L35" i="5"/>
  <c r="L55" i="5"/>
  <c r="L36" i="5"/>
  <c r="L41" i="5"/>
  <c r="L30" i="5"/>
  <c r="L56" i="5"/>
  <c r="L50" i="5"/>
  <c r="L59" i="5"/>
  <c r="L29" i="5"/>
  <c r="L33" i="5"/>
  <c r="L27" i="5"/>
  <c r="L40" i="5"/>
  <c r="L58" i="5"/>
  <c r="L38" i="5"/>
  <c r="L42" i="5"/>
  <c r="H161" i="3"/>
  <c r="R165" i="2"/>
  <c r="R11" i="2"/>
  <c r="H7" i="3"/>
  <c r="H72" i="3"/>
  <c r="R76" i="2"/>
  <c r="U5" i="4" l="1"/>
  <c r="L10" i="2" s="1"/>
  <c r="AH7" i="3"/>
  <c r="AG7" i="3"/>
  <c r="AH6" i="3"/>
  <c r="AG6" i="3"/>
  <c r="AB507" i="2"/>
  <c r="B8" i="2" s="1"/>
  <c r="AC507" i="2"/>
  <c r="AF10" i="3"/>
  <c r="AE10" i="3"/>
  <c r="AF9" i="3"/>
  <c r="AE9" i="3"/>
  <c r="AF8" i="3"/>
  <c r="AE8" i="3"/>
  <c r="AF7" i="3"/>
  <c r="AE7" i="3"/>
  <c r="AE6" i="3"/>
  <c r="AF6" i="3"/>
  <c r="M23" i="6"/>
  <c r="M15" i="6"/>
  <c r="M31" i="6"/>
  <c r="L5" i="5"/>
  <c r="A18" i="4"/>
  <c r="A24" i="2"/>
  <c r="A19" i="3"/>
  <c r="U2" i="4" l="1"/>
  <c r="AD10" i="3"/>
  <c r="M14" i="2" s="1"/>
  <c r="N14" i="2" s="1"/>
  <c r="P14" i="2" s="1"/>
  <c r="AD8" i="3"/>
  <c r="M12" i="2" s="1"/>
  <c r="N12" i="2" s="1"/>
  <c r="P12" i="2" s="1"/>
  <c r="AD7" i="3"/>
  <c r="M11" i="2" s="1"/>
  <c r="N11" i="2" s="1"/>
  <c r="P11" i="2" s="1"/>
  <c r="AD6" i="3"/>
  <c r="AD9" i="3"/>
  <c r="M13" i="2" s="1"/>
  <c r="N13" i="2" s="1"/>
  <c r="P13" i="2" s="1"/>
  <c r="A19" i="4"/>
  <c r="A25" i="2"/>
  <c r="A20" i="3"/>
  <c r="L7" i="2"/>
  <c r="M10" i="2" l="1"/>
  <c r="AD4" i="3"/>
  <c r="A20" i="4"/>
  <c r="A21" i="3"/>
  <c r="A26" i="2"/>
  <c r="M7" i="2" l="1"/>
  <c r="N10" i="2"/>
  <c r="A21" i="4"/>
  <c r="A27" i="2"/>
  <c r="A22" i="3"/>
  <c r="P10" i="2" l="1"/>
  <c r="P7" i="2" s="1"/>
  <c r="N7" i="2"/>
  <c r="A22" i="4"/>
  <c r="A28" i="2"/>
  <c r="A23" i="3"/>
  <c r="A23" i="4" l="1"/>
  <c r="A29" i="2"/>
  <c r="A24" i="3"/>
  <c r="A24" i="4" l="1"/>
  <c r="A25" i="3"/>
  <c r="A30" i="2"/>
  <c r="A25" i="4" l="1"/>
  <c r="A31" i="2"/>
  <c r="A26" i="3"/>
  <c r="A26" i="4" l="1"/>
  <c r="A32" i="2"/>
  <c r="A27" i="3"/>
  <c r="A27" i="4" l="1"/>
  <c r="A33" i="2"/>
  <c r="A28" i="3"/>
  <c r="A28" i="4" l="1"/>
  <c r="A29" i="3"/>
  <c r="A34" i="2"/>
  <c r="A29" i="4" l="1"/>
  <c r="A35" i="2"/>
  <c r="A30" i="3"/>
  <c r="A30" i="4" l="1"/>
  <c r="A36" i="2"/>
  <c r="A31" i="3"/>
  <c r="A31" i="4" l="1"/>
  <c r="A37" i="2"/>
  <c r="A32" i="3"/>
  <c r="A32" i="4" l="1"/>
  <c r="A33" i="3"/>
  <c r="A38" i="2"/>
  <c r="A33" i="4" l="1"/>
  <c r="A34" i="3"/>
  <c r="A39" i="2"/>
  <c r="A34" i="4" l="1"/>
  <c r="A35" i="3"/>
  <c r="A40" i="2"/>
  <c r="A35" i="4" l="1"/>
  <c r="A36" i="3"/>
  <c r="A41" i="2"/>
  <c r="A36" i="4" l="1"/>
  <c r="A37" i="3"/>
  <c r="A42" i="2"/>
  <c r="A37" i="4" l="1"/>
  <c r="A38" i="3"/>
  <c r="A43" i="2"/>
  <c r="A38" i="4" l="1"/>
  <c r="A39" i="3"/>
  <c r="A44" i="2"/>
  <c r="A39" i="4" l="1"/>
  <c r="A40" i="3"/>
  <c r="A45" i="2"/>
  <c r="A40" i="4" l="1"/>
  <c r="A41" i="3"/>
  <c r="A46" i="2"/>
  <c r="A41" i="4" l="1"/>
  <c r="A42" i="3"/>
  <c r="A47" i="2"/>
  <c r="A42" i="4" l="1"/>
  <c r="A43" i="3"/>
  <c r="A48" i="2"/>
  <c r="A43" i="4" l="1"/>
  <c r="A44" i="3"/>
  <c r="A49" i="2"/>
  <c r="A44" i="4" l="1"/>
  <c r="A45" i="3"/>
  <c r="A50" i="2"/>
  <c r="A45" i="4" l="1"/>
  <c r="A46" i="3"/>
  <c r="A51" i="2"/>
  <c r="A46" i="4" l="1"/>
  <c r="A47" i="3"/>
  <c r="A52" i="2"/>
  <c r="A47" i="4" l="1"/>
  <c r="A48" i="3"/>
  <c r="A53" i="2"/>
  <c r="A48" i="4" l="1"/>
  <c r="A49" i="3"/>
  <c r="A54" i="2"/>
  <c r="A49" i="4" l="1"/>
  <c r="A50" i="3"/>
  <c r="A55" i="2"/>
  <c r="A50" i="4" l="1"/>
  <c r="A51" i="3"/>
  <c r="A56" i="2"/>
  <c r="A51" i="4" l="1"/>
  <c r="A52" i="3"/>
  <c r="A57" i="2"/>
  <c r="A52" i="4" l="1"/>
  <c r="A53" i="3"/>
  <c r="A58" i="2"/>
  <c r="A53" i="4" l="1"/>
  <c r="A54" i="3"/>
  <c r="A59" i="2"/>
  <c r="A54" i="4" l="1"/>
  <c r="A55" i="3"/>
  <c r="A60" i="2"/>
  <c r="A55" i="4" l="1"/>
  <c r="A56" i="3"/>
  <c r="A61" i="2"/>
  <c r="A56" i="4" l="1"/>
  <c r="A57" i="3"/>
  <c r="A62" i="2"/>
  <c r="A57" i="4" l="1"/>
  <c r="A58" i="3"/>
  <c r="A63" i="2"/>
  <c r="A58" i="4" l="1"/>
  <c r="A59" i="3"/>
  <c r="A64" i="2"/>
  <c r="A59" i="4" l="1"/>
  <c r="A60" i="3"/>
  <c r="A65" i="2"/>
  <c r="A60" i="4" l="1"/>
  <c r="A61" i="3"/>
  <c r="A66" i="2"/>
  <c r="A61" i="4" l="1"/>
  <c r="A62" i="3"/>
  <c r="A67" i="2"/>
  <c r="A62" i="4" l="1"/>
  <c r="A63" i="3"/>
  <c r="A68" i="2"/>
  <c r="A63" i="4" l="1"/>
  <c r="A64" i="3"/>
  <c r="A69" i="2"/>
  <c r="A64" i="4" l="1"/>
  <c r="A65" i="3"/>
  <c r="A70" i="2"/>
  <c r="A65" i="4" l="1"/>
  <c r="A66" i="3"/>
  <c r="A71" i="2"/>
  <c r="A66" i="4" l="1"/>
  <c r="A67" i="3"/>
  <c r="A72" i="2"/>
  <c r="A67" i="4" l="1"/>
  <c r="A68" i="3"/>
  <c r="A73" i="2"/>
  <c r="A68" i="4" l="1"/>
  <c r="A69" i="3"/>
  <c r="A74" i="2"/>
  <c r="A69" i="4" l="1"/>
  <c r="A70" i="3"/>
  <c r="A75" i="2"/>
  <c r="A70" i="4" l="1"/>
  <c r="A71" i="3"/>
  <c r="A76" i="2"/>
  <c r="A71" i="4" l="1"/>
  <c r="A72" i="3"/>
  <c r="A77" i="2"/>
  <c r="A72" i="4" l="1"/>
  <c r="A73" i="3"/>
  <c r="A78" i="2"/>
  <c r="A73" i="4" l="1"/>
  <c r="A74" i="3"/>
  <c r="A79" i="2"/>
  <c r="A74" i="4" l="1"/>
  <c r="A75" i="3"/>
  <c r="A80" i="2"/>
  <c r="A75" i="4" l="1"/>
  <c r="A76" i="3"/>
  <c r="A81" i="2"/>
  <c r="A76" i="4" l="1"/>
  <c r="A77" i="3"/>
  <c r="A82" i="2"/>
  <c r="A77" i="4" l="1"/>
  <c r="A78" i="3"/>
  <c r="A83" i="2"/>
  <c r="A78" i="4" l="1"/>
  <c r="A79" i="3"/>
  <c r="A84" i="2"/>
  <c r="A79" i="4" l="1"/>
  <c r="A80" i="3"/>
  <c r="A85" i="2"/>
  <c r="A80" i="4" l="1"/>
  <c r="A81" i="3"/>
  <c r="A86" i="2"/>
  <c r="A81" i="4" l="1"/>
  <c r="A82" i="3"/>
  <c r="A87" i="2"/>
  <c r="A83" i="3" l="1"/>
  <c r="A82" i="4"/>
  <c r="A88" i="2"/>
  <c r="A83" i="4" l="1"/>
  <c r="A84" i="3"/>
  <c r="A89" i="2"/>
  <c r="A84" i="4" l="1"/>
  <c r="A85" i="3"/>
  <c r="A90" i="2"/>
  <c r="A85" i="4" l="1"/>
  <c r="A86" i="3"/>
  <c r="A91" i="2"/>
  <c r="A86" i="4" l="1"/>
  <c r="A87" i="3"/>
  <c r="A92" i="2"/>
  <c r="A87" i="4" l="1"/>
  <c r="A88" i="3"/>
  <c r="A93" i="2"/>
  <c r="A88" i="4" l="1"/>
  <c r="A89" i="3"/>
  <c r="A94" i="2"/>
  <c r="A89" i="4" l="1"/>
  <c r="A90" i="3"/>
  <c r="A95" i="2"/>
  <c r="A90" i="4" l="1"/>
  <c r="A91" i="3"/>
  <c r="A96" i="2"/>
  <c r="A91" i="4" l="1"/>
  <c r="A92" i="3"/>
  <c r="A97" i="2"/>
  <c r="A92" i="4" l="1"/>
  <c r="A93" i="3"/>
  <c r="A98" i="2"/>
  <c r="A93" i="4" l="1"/>
  <c r="A94" i="3"/>
  <c r="A99" i="2"/>
  <c r="A94" i="4" l="1"/>
  <c r="A95" i="3"/>
  <c r="A100" i="2"/>
  <c r="A95" i="4" l="1"/>
  <c r="A96" i="3"/>
  <c r="A101" i="2"/>
  <c r="A96" i="4" l="1"/>
  <c r="A97" i="3"/>
  <c r="A102" i="2"/>
  <c r="A97" i="4" l="1"/>
  <c r="A98" i="3"/>
  <c r="A103" i="2"/>
  <c r="A98" i="4" l="1"/>
  <c r="A99" i="3"/>
  <c r="A104" i="2"/>
  <c r="A99" i="4" l="1"/>
  <c r="A100" i="3"/>
  <c r="A105" i="2"/>
  <c r="A100" i="4" l="1"/>
  <c r="A101" i="3"/>
  <c r="A106" i="2"/>
  <c r="A101" i="4" l="1"/>
  <c r="A102" i="3"/>
  <c r="A107" i="2"/>
  <c r="A102" i="4" l="1"/>
  <c r="A103" i="3"/>
  <c r="A108" i="2"/>
  <c r="A103" i="4" l="1"/>
  <c r="A104" i="3"/>
  <c r="A109" i="2"/>
  <c r="A104" i="4" l="1"/>
  <c r="A105" i="3"/>
  <c r="A110" i="2"/>
  <c r="A105" i="4" l="1"/>
  <c r="A106" i="3"/>
  <c r="A111" i="2"/>
  <c r="A106" i="4" l="1"/>
  <c r="A107" i="3"/>
  <c r="A112" i="2"/>
  <c r="A107" i="4" l="1"/>
  <c r="A108" i="3"/>
  <c r="A113" i="2"/>
  <c r="A108" i="4" l="1"/>
  <c r="A109" i="3"/>
  <c r="A114" i="2"/>
  <c r="A109" i="4" l="1"/>
  <c r="A110" i="3"/>
  <c r="A115" i="2"/>
  <c r="A110" i="4" l="1"/>
  <c r="A111" i="3"/>
  <c r="A116" i="2"/>
  <c r="A111" i="4" l="1"/>
  <c r="A112" i="3"/>
  <c r="A117" i="2"/>
  <c r="A112" i="4" l="1"/>
  <c r="A113" i="3"/>
  <c r="A118" i="2"/>
  <c r="A113" i="4" l="1"/>
  <c r="A114" i="3"/>
  <c r="A119" i="2"/>
  <c r="A115" i="3" l="1"/>
  <c r="A114" i="4"/>
  <c r="A120" i="2"/>
  <c r="A115" i="4" l="1"/>
  <c r="A116" i="3"/>
  <c r="A121" i="2"/>
  <c r="A116" i="4" l="1"/>
  <c r="A117" i="3"/>
  <c r="A122" i="2"/>
  <c r="A117" i="4" l="1"/>
  <c r="A118" i="3"/>
  <c r="A123" i="2"/>
  <c r="A118" i="4" l="1"/>
  <c r="A119" i="3"/>
  <c r="A124" i="2"/>
  <c r="A119" i="4" l="1"/>
  <c r="A120" i="3"/>
  <c r="A125" i="2"/>
  <c r="A120" i="4" l="1"/>
  <c r="A121" i="3"/>
  <c r="A126" i="2"/>
  <c r="A121" i="4" l="1"/>
  <c r="A122" i="3"/>
  <c r="A127" i="2"/>
  <c r="A122" i="4" l="1"/>
  <c r="A123" i="3"/>
  <c r="A128" i="2"/>
  <c r="A123" i="4" l="1"/>
  <c r="A124" i="3"/>
  <c r="A129" i="2"/>
  <c r="A124" i="4" l="1"/>
  <c r="A125" i="3"/>
  <c r="A130" i="2"/>
  <c r="A125" i="4" l="1"/>
  <c r="A126" i="3"/>
  <c r="A131" i="2"/>
  <c r="A126" i="4" l="1"/>
  <c r="A127" i="3"/>
  <c r="A132" i="2"/>
  <c r="A127" i="4" l="1"/>
  <c r="A128" i="3"/>
  <c r="A133" i="2"/>
  <c r="A128" i="4" l="1"/>
  <c r="A129" i="3"/>
  <c r="A134" i="2"/>
  <c r="A129" i="4" l="1"/>
  <c r="A130" i="3"/>
  <c r="A135" i="2"/>
  <c r="A130" i="4" l="1"/>
  <c r="A131" i="3"/>
  <c r="A136" i="2"/>
  <c r="A131" i="4" l="1"/>
  <c r="A132" i="3"/>
  <c r="A137" i="2"/>
  <c r="A132" i="4" l="1"/>
  <c r="A133" i="3"/>
  <c r="A138" i="2"/>
  <c r="A133" i="4" l="1"/>
  <c r="A134" i="3"/>
  <c r="A139" i="2"/>
  <c r="A134" i="4" l="1"/>
  <c r="A135" i="3"/>
  <c r="A140" i="2"/>
  <c r="A135" i="4" l="1"/>
  <c r="A136" i="3"/>
  <c r="A141" i="2"/>
  <c r="A136" i="4" l="1"/>
  <c r="A137" i="3"/>
  <c r="A142" i="2"/>
  <c r="A137" i="4" l="1"/>
  <c r="A138" i="3"/>
  <c r="A143" i="2"/>
  <c r="A138" i="4" l="1"/>
  <c r="A139" i="3"/>
  <c r="A144" i="2"/>
  <c r="A139" i="4" l="1"/>
  <c r="A140" i="3"/>
  <c r="A145" i="2"/>
  <c r="A140" i="4" l="1"/>
  <c r="A141" i="3"/>
  <c r="A146" i="2"/>
  <c r="A141" i="4" l="1"/>
  <c r="A142" i="3"/>
  <c r="A147" i="2"/>
  <c r="A142" i="4" l="1"/>
  <c r="A143" i="3"/>
  <c r="A148" i="2"/>
  <c r="A143" i="4" l="1"/>
  <c r="A144" i="3"/>
  <c r="A149" i="2"/>
  <c r="A144" i="4" l="1"/>
  <c r="A145" i="3"/>
  <c r="A150" i="2"/>
  <c r="A145" i="4" l="1"/>
  <c r="A146" i="3"/>
  <c r="A151" i="2"/>
  <c r="A146" i="4" l="1"/>
  <c r="A147" i="3"/>
  <c r="A152" i="2"/>
  <c r="A147" i="4" l="1"/>
  <c r="A148" i="3"/>
  <c r="A153" i="2"/>
  <c r="A148" i="4" l="1"/>
  <c r="A149" i="3"/>
  <c r="A154" i="2"/>
  <c r="A149" i="4" l="1"/>
  <c r="A150" i="3"/>
  <c r="A155" i="2"/>
  <c r="A150" i="4" l="1"/>
  <c r="A151" i="3"/>
  <c r="A156" i="2"/>
  <c r="A151" i="4" l="1"/>
  <c r="A152" i="3"/>
  <c r="A157" i="2"/>
  <c r="A152" i="4" l="1"/>
  <c r="A153" i="3"/>
  <c r="A158" i="2"/>
  <c r="A153" i="4" l="1"/>
  <c r="A154" i="3"/>
  <c r="A159" i="2"/>
  <c r="A154" i="4" l="1"/>
  <c r="A155" i="3"/>
  <c r="A160" i="2"/>
  <c r="A155" i="4" l="1"/>
  <c r="A156" i="3"/>
  <c r="A161" i="2"/>
  <c r="A156" i="4" l="1"/>
  <c r="A157" i="3"/>
  <c r="A162" i="2"/>
  <c r="A157" i="4" l="1"/>
  <c r="A158" i="3"/>
  <c r="A163" i="2"/>
  <c r="A158" i="4" l="1"/>
  <c r="A159" i="3"/>
  <c r="A164" i="2"/>
  <c r="A159" i="4" l="1"/>
  <c r="A160" i="3"/>
  <c r="A165" i="2"/>
  <c r="A160" i="4" l="1"/>
  <c r="A161" i="3"/>
  <c r="A166" i="2"/>
  <c r="A161" i="4" l="1"/>
  <c r="A162" i="3"/>
  <c r="A167" i="2"/>
  <c r="A162" i="4" l="1"/>
  <c r="A163" i="3"/>
  <c r="A168" i="2"/>
  <c r="A163" i="4" l="1"/>
  <c r="A164" i="3"/>
  <c r="A169" i="2"/>
  <c r="A164" i="4" l="1"/>
  <c r="A165" i="3"/>
  <c r="A170" i="2"/>
  <c r="A165" i="4" l="1"/>
  <c r="A166" i="3"/>
  <c r="A171" i="2"/>
  <c r="A166" i="4" l="1"/>
  <c r="A167" i="3"/>
  <c r="A172" i="2"/>
  <c r="A167" i="4" l="1"/>
  <c r="A168" i="3"/>
  <c r="A173" i="2"/>
  <c r="A168" i="4" l="1"/>
  <c r="A169" i="3"/>
  <c r="A174" i="2"/>
  <c r="A169" i="4" l="1"/>
  <c r="A170" i="3"/>
  <c r="A175" i="2"/>
  <c r="A170" i="4" l="1"/>
  <c r="A171" i="3"/>
  <c r="A176" i="2"/>
  <c r="A171" i="4" l="1"/>
  <c r="A172" i="3"/>
  <c r="A177" i="2"/>
  <c r="A172" i="4" l="1"/>
  <c r="A173" i="3"/>
  <c r="A178" i="2"/>
  <c r="A173" i="4" l="1"/>
  <c r="A174" i="3"/>
  <c r="A179" i="2"/>
  <c r="A174" i="4" l="1"/>
  <c r="A175" i="3"/>
  <c r="A180" i="2"/>
  <c r="A175" i="4" l="1"/>
  <c r="A176" i="3"/>
  <c r="A181" i="2"/>
  <c r="A176" i="4" l="1"/>
  <c r="A177" i="3"/>
  <c r="A182" i="2"/>
  <c r="A177" i="4" l="1"/>
  <c r="A178" i="3"/>
  <c r="A183" i="2"/>
  <c r="A178" i="4" l="1"/>
  <c r="A179" i="3"/>
  <c r="A184" i="2"/>
  <c r="A179" i="4" l="1"/>
  <c r="A180" i="3"/>
  <c r="A185" i="2"/>
  <c r="A180" i="4" l="1"/>
  <c r="A181" i="3"/>
  <c r="A186" i="2"/>
  <c r="A181" i="4" l="1"/>
  <c r="A182" i="3"/>
  <c r="A187" i="2"/>
  <c r="A182" i="4" l="1"/>
  <c r="A183" i="3"/>
  <c r="A188" i="2"/>
  <c r="A183" i="4" l="1"/>
  <c r="A184" i="3"/>
  <c r="A189" i="2"/>
  <c r="A184" i="4" l="1"/>
  <c r="A185" i="3"/>
  <c r="A190" i="2"/>
  <c r="A185" i="4" l="1"/>
  <c r="A186" i="3"/>
  <c r="A191" i="2"/>
  <c r="A186" i="4" l="1"/>
  <c r="A187" i="3"/>
  <c r="A192" i="2"/>
  <c r="A187" i="4" l="1"/>
  <c r="A188" i="3"/>
  <c r="A193" i="2"/>
  <c r="A188" i="4" l="1"/>
  <c r="A189" i="3"/>
  <c r="A194" i="2"/>
  <c r="A189" i="4" l="1"/>
  <c r="A190" i="3"/>
  <c r="A195" i="2"/>
  <c r="A190" i="4" l="1"/>
  <c r="A191" i="3"/>
  <c r="A196" i="2"/>
  <c r="A191" i="4" l="1"/>
  <c r="A192" i="3"/>
  <c r="A197" i="2"/>
  <c r="A192" i="4" l="1"/>
  <c r="A193" i="3"/>
  <c r="A198" i="2"/>
  <c r="A193" i="4" l="1"/>
  <c r="A194" i="3"/>
  <c r="A199" i="2"/>
  <c r="A194" i="4" l="1"/>
  <c r="A195" i="3"/>
  <c r="A200" i="2"/>
  <c r="A195" i="4" l="1"/>
  <c r="A196" i="3"/>
  <c r="A201" i="2"/>
  <c r="A196" i="4" l="1"/>
  <c r="A197" i="3"/>
  <c r="A202" i="2"/>
  <c r="A197" i="4" l="1"/>
  <c r="A198" i="3"/>
  <c r="A203" i="2"/>
  <c r="A198" i="4" l="1"/>
  <c r="A199" i="3"/>
  <c r="A204" i="2"/>
  <c r="A199" i="4" l="1"/>
  <c r="A200" i="3"/>
  <c r="A205" i="2"/>
  <c r="A200" i="4" l="1"/>
  <c r="A201" i="3"/>
  <c r="A206" i="2"/>
  <c r="A201" i="4" l="1"/>
  <c r="A202" i="3"/>
  <c r="A207" i="2"/>
  <c r="A202" i="4" l="1"/>
  <c r="A203" i="3"/>
  <c r="A208" i="2"/>
  <c r="A203" i="4" l="1"/>
  <c r="A204" i="3"/>
  <c r="A209" i="2"/>
  <c r="A204" i="4" l="1"/>
  <c r="A205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9" authorId="0" shapeId="0" xr:uid="{00000000-0006-0000-0100-000001000000}">
      <text>
        <r>
          <rPr>
            <sz val="12"/>
            <color rgb="FF000000"/>
            <rFont val="Allianz sans light"/>
          </rPr>
          <t>Popis:
hlavní je věk dětí do 12 let pak je jedno jaký věk</t>
        </r>
      </text>
    </comment>
  </commentList>
</comments>
</file>

<file path=xl/sharedStrings.xml><?xml version="1.0" encoding="utf-8"?>
<sst xmlns="http://schemas.openxmlformats.org/spreadsheetml/2006/main" count="1127" uniqueCount="279">
  <si>
    <t>Rodina</t>
  </si>
  <si>
    <t>Ceník</t>
  </si>
  <si>
    <t>Skupina:</t>
  </si>
  <si>
    <t>(blank)</t>
  </si>
  <si>
    <t>Dej rodina: ANO a Zmáčkni tlačítko:</t>
  </si>
  <si>
    <t>Data</t>
  </si>
  <si>
    <t>plátce</t>
  </si>
  <si>
    <t>osob</t>
  </si>
  <si>
    <t>za stravu</t>
  </si>
  <si>
    <t>strava</t>
  </si>
  <si>
    <t>typ</t>
  </si>
  <si>
    <t>součet</t>
  </si>
  <si>
    <t>, ubyt: A6</t>
  </si>
  <si>
    <t>Grand Total</t>
  </si>
  <si>
    <t>ANO</t>
  </si>
  <si>
    <t>Období od</t>
  </si>
  <si>
    <t>1 - Standart Plus</t>
  </si>
  <si>
    <t>začíná</t>
  </si>
  <si>
    <t>Kde je ubytován - detail (zde lze měnit jednotlivé dny)</t>
  </si>
  <si>
    <t>Obodbí do</t>
  </si>
  <si>
    <t>Kde + počet osob či R jako rodina (vyjma vávrovky a stanů)</t>
  </si>
  <si>
    <t>Cena po dnech</t>
  </si>
  <si>
    <t>2- Student Plus</t>
  </si>
  <si>
    <t>končí</t>
  </si>
  <si>
    <t>pomocný pro ubytování</t>
  </si>
  <si>
    <t>Typ stravy:</t>
  </si>
  <si>
    <t>3 - Student</t>
  </si>
  <si>
    <t xml:space="preserve">Cena </t>
  </si>
  <si>
    <t>začínájí</t>
  </si>
  <si>
    <t>Ubytování</t>
  </si>
  <si>
    <t>Typ stravy po dnech (toto je třeba vyplnit pokud není strava ve všechny dny stejná)</t>
  </si>
  <si>
    <t>4 - Comfort Plus</t>
  </si>
  <si>
    <t>Cena stravy po dnech</t>
  </si>
  <si>
    <t>pomocný do jídelny</t>
  </si>
  <si>
    <t>Sezónní výpočet:</t>
  </si>
  <si>
    <t>Pořadí</t>
  </si>
  <si>
    <t>Příjemní a jméno</t>
  </si>
  <si>
    <t>Věk</t>
  </si>
  <si>
    <t>Dní</t>
  </si>
  <si>
    <t>Ubytován nocí</t>
  </si>
  <si>
    <t>Sazebník</t>
  </si>
  <si>
    <t>pom</t>
  </si>
  <si>
    <t>Příjmení a jméno</t>
  </si>
  <si>
    <t>Město</t>
  </si>
  <si>
    <t>PSČ</t>
  </si>
  <si>
    <t>Ulice</t>
  </si>
  <si>
    <t>Nocí</t>
  </si>
  <si>
    <t>Strava</t>
  </si>
  <si>
    <t>Ubytování - popis</t>
  </si>
  <si>
    <t>Zkratka pro ubytování</t>
  </si>
  <si>
    <t>Strava cena</t>
  </si>
  <si>
    <t>Ubytování cena</t>
  </si>
  <si>
    <t>Celkem</t>
  </si>
  <si>
    <t>Změna</t>
  </si>
  <si>
    <t>Výsledná cena</t>
  </si>
  <si>
    <t>Skutečne ubyt. dní</t>
  </si>
  <si>
    <t>Typ sazebníku</t>
  </si>
  <si>
    <t>pořadí</t>
  </si>
  <si>
    <t>příjemní a jméno</t>
  </si>
  <si>
    <t>věk</t>
  </si>
  <si>
    <t>dní</t>
  </si>
  <si>
    <t>typ stravy</t>
  </si>
  <si>
    <t>-</t>
  </si>
  <si>
    <t>žádné ubytování</t>
  </si>
  <si>
    <t>1.a posl.</t>
  </si>
  <si>
    <t>posl.s</t>
  </si>
  <si>
    <t>stravy</t>
  </si>
  <si>
    <t>max</t>
  </si>
  <si>
    <t>kontrola</t>
  </si>
  <si>
    <t>Tabulka k nahlášení pro ubytování</t>
  </si>
  <si>
    <t>skupina:</t>
  </si>
  <si>
    <t>pořadí dne</t>
  </si>
  <si>
    <t>ubytovaných</t>
  </si>
  <si>
    <t>den:</t>
  </si>
  <si>
    <t>Tabulka k nahlášení do kuchyně pro přípravu stravy</t>
  </si>
  <si>
    <t>období od</t>
  </si>
  <si>
    <t>Počet snídaní</t>
  </si>
  <si>
    <t>v seznamu</t>
  </si>
  <si>
    <t>Věk 12 a více</t>
  </si>
  <si>
    <t>S</t>
  </si>
  <si>
    <t>Věk 6-11 let</t>
  </si>
  <si>
    <t>Věk 4-5 let</t>
  </si>
  <si>
    <t>Věk 2-3 roky*</t>
  </si>
  <si>
    <t>Do 1 roku</t>
  </si>
  <si>
    <t>celkem od 2 let</t>
  </si>
  <si>
    <t>Počet obědů</t>
  </si>
  <si>
    <t>O</t>
  </si>
  <si>
    <t>Počet večeří</t>
  </si>
  <si>
    <t>V</t>
  </si>
  <si>
    <t>so</t>
  </si>
  <si>
    <t>ne</t>
  </si>
  <si>
    <t>po</t>
  </si>
  <si>
    <t>ut</t>
  </si>
  <si>
    <t>st</t>
  </si>
  <si>
    <t>ct</t>
  </si>
  <si>
    <t>pa</t>
  </si>
  <si>
    <t>snídaně</t>
  </si>
  <si>
    <t>oběd</t>
  </si>
  <si>
    <t>večeře</t>
  </si>
  <si>
    <t>SOV</t>
  </si>
  <si>
    <t>SV</t>
  </si>
  <si>
    <t>SO</t>
  </si>
  <si>
    <t>OV</t>
  </si>
  <si>
    <t>Ceník základní / Léto 1-3 noci</t>
  </si>
  <si>
    <t>Ceník víkend standard</t>
  </si>
  <si>
    <t>Ceník víkend - zimní</t>
  </si>
  <si>
    <t>Ceník léto pro 4 až 6 nocí</t>
  </si>
  <si>
    <t>Kategorie</t>
  </si>
  <si>
    <t>zkratka</t>
  </si>
  <si>
    <t>Hotel:</t>
  </si>
  <si>
    <t>1 osoba</t>
  </si>
  <si>
    <t>2 osoby</t>
  </si>
  <si>
    <t>3osoby</t>
  </si>
  <si>
    <t>4 osoby</t>
  </si>
  <si>
    <t>5 osob</t>
  </si>
  <si>
    <t>Rodina *</t>
  </si>
  <si>
    <t>H1 - H9</t>
  </si>
  <si>
    <t>2-3 lůžk. pokoj bez soc. zař.</t>
  </si>
  <si>
    <t>--</t>
  </si>
  <si>
    <t>2 lůžk.vl.soc.zař.</t>
  </si>
  <si>
    <t>A3 a A5</t>
  </si>
  <si>
    <t>2-3 lůžk. pokoj vl. soc. zař.</t>
  </si>
  <si>
    <t>A1 a A6</t>
  </si>
  <si>
    <t>Apartmán A1, A6</t>
  </si>
  <si>
    <t>A2</t>
  </si>
  <si>
    <t>Apartmán  A2</t>
  </si>
  <si>
    <t>A4</t>
  </si>
  <si>
    <t>Apartmán A4</t>
  </si>
  <si>
    <t>A42</t>
  </si>
  <si>
    <t>Ubytovna:</t>
  </si>
  <si>
    <t>3 osoby</t>
  </si>
  <si>
    <t>Rodina*</t>
  </si>
  <si>
    <t>U1,U2</t>
  </si>
  <si>
    <t>5-lůžk.pokoj</t>
  </si>
  <si>
    <t>U3, U4</t>
  </si>
  <si>
    <t>4-lůžk.pokoj</t>
  </si>
  <si>
    <t>U5, U6, U7, U8, U9</t>
  </si>
  <si>
    <t>3-lůžk.pokoj</t>
  </si>
  <si>
    <t>Chatky:</t>
  </si>
  <si>
    <t>Ch</t>
  </si>
  <si>
    <t>Chatka – A</t>
  </si>
  <si>
    <t>S5</t>
  </si>
  <si>
    <t>Srub 5</t>
  </si>
  <si>
    <t>S6</t>
  </si>
  <si>
    <t>Srub 6</t>
  </si>
  <si>
    <t>1 lůžko/noc</t>
  </si>
  <si>
    <t>Dítě 4-12 let</t>
  </si>
  <si>
    <t xml:space="preserve">Rodina  </t>
  </si>
  <si>
    <t>Vávrovka **</t>
  </si>
  <si>
    <t>SP</t>
  </si>
  <si>
    <t>Stan/Přívěs  **</t>
  </si>
  <si>
    <t>Zkratka</t>
  </si>
  <si>
    <t>popis ubytování</t>
  </si>
  <si>
    <t>maximální kapacita</t>
  </si>
  <si>
    <t>H1</t>
  </si>
  <si>
    <t>Hotel 1. pokoj: 2-3 lůžk. pokoj bez soc. zař.</t>
  </si>
  <si>
    <t>H2</t>
  </si>
  <si>
    <t>Hotel 2. pokoj: 2-3 lůžk. pokoj bez soc. zař.</t>
  </si>
  <si>
    <t>H3</t>
  </si>
  <si>
    <t>Hotel 3. pokoj: 2-3 lůžk. pokoj bez soc. zař.</t>
  </si>
  <si>
    <t>H4</t>
  </si>
  <si>
    <t>Hotel 4. pokoj: 2-3 lůžk. pokoj bez soc. zař.</t>
  </si>
  <si>
    <t>H5</t>
  </si>
  <si>
    <t>Hotel 5. pokoj: 2-3 lůžk. pokoj bez soc. zař.</t>
  </si>
  <si>
    <t>H6</t>
  </si>
  <si>
    <t>Hotel 6. pokoj: 2-3 lůžk. pokoj bez soc. zař.</t>
  </si>
  <si>
    <t>H7</t>
  </si>
  <si>
    <t>Hotel 7. pokoj: 2-3 lůžk. pokoj bez soc. zař.</t>
  </si>
  <si>
    <t>H8</t>
  </si>
  <si>
    <t>Hotel 8. pokoj: 2-3 lůžk. pokoj bez soc. zař.</t>
  </si>
  <si>
    <t>H9</t>
  </si>
  <si>
    <t>Hotel 9. pokoj: 2-3 lůžk. pokoj bez soc. zař.</t>
  </si>
  <si>
    <t>H10</t>
  </si>
  <si>
    <t>Hotel 10. pokoj: 2 lůžk.vl.soc.zař.</t>
  </si>
  <si>
    <t>H11</t>
  </si>
  <si>
    <t>Hotel 11. pokoj: 2 lůžk.vl.soc.zař.</t>
  </si>
  <si>
    <t>A1</t>
  </si>
  <si>
    <t>Apartmán A1</t>
  </si>
  <si>
    <t>A3</t>
  </si>
  <si>
    <t>Apartmán A3.</t>
  </si>
  <si>
    <t>Apartmán A4 - jedna rodina</t>
  </si>
  <si>
    <t>A5</t>
  </si>
  <si>
    <t>Apartmán A5</t>
  </si>
  <si>
    <t>A6</t>
  </si>
  <si>
    <t>Apartmán A6</t>
  </si>
  <si>
    <t>U1</t>
  </si>
  <si>
    <t xml:space="preserve">Vedlejší budova 1. pokoj: 5-lůžk.pokoj </t>
  </si>
  <si>
    <t>U2</t>
  </si>
  <si>
    <t xml:space="preserve">Vedlejší budova 2. pokoj: 5-lůžk.pokoj </t>
  </si>
  <si>
    <t>U3</t>
  </si>
  <si>
    <t xml:space="preserve">Vedlejší budova 3. pokoj: 4-lůžk.pokoj </t>
  </si>
  <si>
    <t>U4</t>
  </si>
  <si>
    <t xml:space="preserve">Vedlejší budova 4. pokoj: 4-lůžk.pokoj </t>
  </si>
  <si>
    <t>U5</t>
  </si>
  <si>
    <t xml:space="preserve">Vedlejší budova 5. pokoj: 3-lůžk.pokoj </t>
  </si>
  <si>
    <t>U6</t>
  </si>
  <si>
    <t xml:space="preserve">Vedlejší budova 6. pokoj: 3-lůžk.pokoj </t>
  </si>
  <si>
    <t>U7</t>
  </si>
  <si>
    <t xml:space="preserve">Vedlejší budova 7. pokoj: 3-lůžk.pokoj </t>
  </si>
  <si>
    <t>U8</t>
  </si>
  <si>
    <t xml:space="preserve">Vedlejší budova 8. pokoj: 3-lůžk.pokoj </t>
  </si>
  <si>
    <t>U9</t>
  </si>
  <si>
    <t xml:space="preserve">Vedlejší budova 9. pokoj: 3-lůžk.pokoj </t>
  </si>
  <si>
    <t>Ch5</t>
  </si>
  <si>
    <t>Chatka 5 - A</t>
  </si>
  <si>
    <t>Ch6</t>
  </si>
  <si>
    <t>Chatka 6 - A</t>
  </si>
  <si>
    <t>Ch7</t>
  </si>
  <si>
    <t>Chatka 7 - A</t>
  </si>
  <si>
    <t>Ch8</t>
  </si>
  <si>
    <t>Chatka 8 - A</t>
  </si>
  <si>
    <t>Ch9</t>
  </si>
  <si>
    <t>Chatka 9 - A</t>
  </si>
  <si>
    <t>Ch10</t>
  </si>
  <si>
    <t>Chatka 10 - A</t>
  </si>
  <si>
    <t>Ch11</t>
  </si>
  <si>
    <t>Chatka 11 - A</t>
  </si>
  <si>
    <t>Ch12</t>
  </si>
  <si>
    <t>Chatka 12 - A</t>
  </si>
  <si>
    <t>Ch13</t>
  </si>
  <si>
    <t>Chatka 13 - A</t>
  </si>
  <si>
    <t>Ch14</t>
  </si>
  <si>
    <t>Chatka 14 - A</t>
  </si>
  <si>
    <t>Ch15</t>
  </si>
  <si>
    <t>Chatka 15 - A</t>
  </si>
  <si>
    <t>Ch16</t>
  </si>
  <si>
    <t>Chatka 16 - A</t>
  </si>
  <si>
    <t>Ch17</t>
  </si>
  <si>
    <t>Chatka 17 - A</t>
  </si>
  <si>
    <t>S5a</t>
  </si>
  <si>
    <t>Srub 5 dvoupokojovy 1.pokoj</t>
  </si>
  <si>
    <t>S5b</t>
  </si>
  <si>
    <t>Srub 5 dvoupokojovy 2.pokoj</t>
  </si>
  <si>
    <t>VA</t>
  </si>
  <si>
    <t>Vávrovka dospělý</t>
  </si>
  <si>
    <t>Vd</t>
  </si>
  <si>
    <t>Vávrovka dítě</t>
  </si>
  <si>
    <t>Stan/Přívěs  dospělý</t>
  </si>
  <si>
    <t>Sd</t>
  </si>
  <si>
    <t>Stan/Přívěs  dítě</t>
  </si>
  <si>
    <t>nic</t>
  </si>
  <si>
    <t xml:space="preserve">základní </t>
  </si>
  <si>
    <t>seznam ceníků</t>
  </si>
  <si>
    <t>Vyběr typu stravy:</t>
  </si>
  <si>
    <t>Typ stravy</t>
  </si>
  <si>
    <t>S - standard</t>
  </si>
  <si>
    <t>K - komfort</t>
  </si>
  <si>
    <t>popis</t>
  </si>
  <si>
    <t>plná penze</t>
  </si>
  <si>
    <t>snídaně + večeře</t>
  </si>
  <si>
    <t>snídaně + oběd</t>
  </si>
  <si>
    <t>oběd a večeře</t>
  </si>
  <si>
    <t>zkratky</t>
  </si>
  <si>
    <t>sloupec</t>
  </si>
  <si>
    <t>věk do včetně</t>
  </si>
  <si>
    <t>Popis: S je snídně, O je oběd a V je večeře</t>
  </si>
  <si>
    <t>Ceník standard</t>
  </si>
  <si>
    <t>Ceník Student</t>
  </si>
  <si>
    <t>polopenze</t>
  </si>
  <si>
    <t>Ceník Student Plus</t>
  </si>
  <si>
    <t>Ceník Comfort Plus</t>
  </si>
  <si>
    <t>Heslo</t>
  </si>
  <si>
    <t>Je to příjmení autora</t>
  </si>
  <si>
    <t>pondělí</t>
  </si>
  <si>
    <t>úterý</t>
  </si>
  <si>
    <t>středa</t>
  </si>
  <si>
    <t>čtvrtek</t>
  </si>
  <si>
    <t>pátek</t>
  </si>
  <si>
    <t>sobota</t>
  </si>
  <si>
    <t>neděle</t>
  </si>
  <si>
    <t>H10 a H11</t>
  </si>
  <si>
    <r>
      <t xml:space="preserve">VLOŽTE PÍSMENO DO KOLONKY                                                           </t>
    </r>
    <r>
      <rPr>
        <b/>
        <sz val="10"/>
        <rFont val="Allianz sans light"/>
        <charset val="238"/>
      </rPr>
      <t>H2</t>
    </r>
    <r>
      <rPr>
        <sz val="10"/>
        <rFont val="Allianz sans light"/>
        <charset val="238"/>
      </rPr>
      <t xml:space="preserve"> &amp; </t>
    </r>
    <r>
      <rPr>
        <b/>
        <sz val="10"/>
        <rFont val="Allianz sans light"/>
        <charset val="238"/>
      </rPr>
      <t xml:space="preserve">H3 </t>
    </r>
    <r>
      <rPr>
        <sz val="10"/>
        <rFont val="Allianz sans light"/>
        <charset val="238"/>
      </rPr>
      <t>(podle toho, kterým jídlem chcete začít a končit)</t>
    </r>
  </si>
  <si>
    <r>
      <rPr>
        <b/>
        <sz val="10"/>
        <rFont val="Allianz sans light"/>
        <charset val="238"/>
      </rPr>
      <t>OV</t>
    </r>
    <r>
      <rPr>
        <sz val="10"/>
        <rFont val="Allianz sans light"/>
        <charset val="238"/>
      </rPr>
      <t xml:space="preserve"> (začíná)</t>
    </r>
  </si>
  <si>
    <r>
      <rPr>
        <b/>
        <sz val="10"/>
        <rFont val="Allianz sans light"/>
        <charset val="238"/>
      </rPr>
      <t>VS</t>
    </r>
    <r>
      <rPr>
        <sz val="10"/>
        <rFont val="Allianz sans light"/>
        <charset val="238"/>
      </rPr>
      <t xml:space="preserve"> (začíná)</t>
    </r>
  </si>
  <si>
    <r>
      <rPr>
        <b/>
        <sz val="10"/>
        <rFont val="Allianz sans light"/>
        <charset val="238"/>
      </rPr>
      <t>SOV</t>
    </r>
    <r>
      <rPr>
        <sz val="10"/>
        <rFont val="Allianz sans light"/>
        <charset val="238"/>
      </rPr>
      <t xml:space="preserve"> (začíná)</t>
    </r>
  </si>
  <si>
    <r>
      <rPr>
        <b/>
        <sz val="10"/>
        <rFont val="Allianz sans light"/>
        <charset val="238"/>
      </rPr>
      <t>S</t>
    </r>
    <r>
      <rPr>
        <sz val="10"/>
        <rFont val="Allianz sans light"/>
        <charset val="238"/>
      </rPr>
      <t xml:space="preserve"> (končí)</t>
    </r>
  </si>
  <si>
    <r>
      <rPr>
        <b/>
        <sz val="10"/>
        <rFont val="Allianz sans light"/>
        <charset val="238"/>
      </rPr>
      <t>SO</t>
    </r>
    <r>
      <rPr>
        <sz val="10"/>
        <rFont val="Allianz sans light"/>
        <charset val="238"/>
      </rPr>
      <t xml:space="preserve"> (končí)</t>
    </r>
  </si>
  <si>
    <r>
      <rPr>
        <b/>
        <sz val="10"/>
        <rFont val="Allianz sans light"/>
        <charset val="238"/>
      </rPr>
      <t>OV</t>
    </r>
    <r>
      <rPr>
        <sz val="10"/>
        <rFont val="Allianz sans light"/>
        <charset val="238"/>
      </rPr>
      <t xml:space="preserve"> (končí)</t>
    </r>
  </si>
  <si>
    <t>Ceník pro léto 7 nocí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</si>
</sst>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/m/yyyy"/>
    <numFmt numFmtId="165" formatCode="d/m"/>
    <numFmt numFmtId="166" formatCode="0.0_ ;[Red]\-0.0\ "/>
    <numFmt numFmtId="167" formatCode="#,##0.0"/>
    <numFmt numFmtId="168" formatCode="d/m/yy"/>
  </numFmts>
  <fonts count="29">
    <font>
      <sz val="12"/>
      <color rgb="FF000000"/>
      <name val="Allianz sans light"/>
    </font>
    <font>
      <sz val="12"/>
      <name val="Allianz sans light"/>
    </font>
    <font>
      <b/>
      <sz val="12"/>
      <color rgb="FF3333CC"/>
      <name val="Allianz sans light"/>
    </font>
    <font>
      <sz val="12"/>
      <color rgb="FFFFFFFF"/>
      <name val="Arial"/>
      <family val="2"/>
      <charset val="238"/>
    </font>
    <font>
      <sz val="10"/>
      <name val="Allianz sans light"/>
    </font>
    <font>
      <sz val="12"/>
      <color rgb="FF000000"/>
      <name val="Arial"/>
      <family val="2"/>
      <charset val="238"/>
    </font>
    <font>
      <sz val="12"/>
      <name val="Arial"/>
      <family val="2"/>
      <charset val="238"/>
    </font>
    <font>
      <sz val="12"/>
      <name val="Allianz sans light"/>
    </font>
    <font>
      <sz val="12"/>
      <color rgb="FFFFFFFF"/>
      <name val="Calibri"/>
      <family val="2"/>
      <charset val="238"/>
    </font>
    <font>
      <sz val="12"/>
      <name val="Calibri"/>
      <family val="2"/>
      <charset val="238"/>
    </font>
    <font>
      <sz val="14"/>
      <name val="Arial"/>
      <family val="2"/>
      <charset val="238"/>
    </font>
    <font>
      <sz val="12"/>
      <color rgb="FFC0C0C0"/>
      <name val="Arial"/>
      <family val="2"/>
      <charset val="238"/>
    </font>
    <font>
      <b/>
      <sz val="12"/>
      <name val="Arial"/>
      <family val="2"/>
      <charset val="238"/>
    </font>
    <font>
      <b/>
      <sz val="14"/>
      <name val="Arial"/>
      <family val="2"/>
      <charset val="238"/>
    </font>
    <font>
      <sz val="12"/>
      <name val="Arial"/>
      <family val="2"/>
      <charset val="238"/>
    </font>
    <font>
      <sz val="12"/>
      <name val="Calibri"/>
      <family val="2"/>
      <charset val="238"/>
    </font>
    <font>
      <sz val="10"/>
      <name val="Calibri"/>
      <family val="2"/>
      <charset val="238"/>
    </font>
    <font>
      <b/>
      <sz val="10"/>
      <name val="Allianz sans light"/>
      <charset val="238"/>
    </font>
    <font>
      <sz val="10"/>
      <name val="Allianz sans light"/>
      <charset val="238"/>
    </font>
    <font>
      <sz val="12"/>
      <name val="Allianz sans light"/>
      <charset val="238"/>
    </font>
    <font>
      <sz val="10"/>
      <name val="Arial"/>
      <family val="2"/>
      <charset val="238"/>
    </font>
    <font>
      <sz val="10"/>
      <color theme="0"/>
      <name val="Calibri"/>
      <family val="2"/>
      <charset val="238"/>
    </font>
    <font>
      <sz val="12"/>
      <color theme="0"/>
      <name val="Calibri"/>
      <family val="2"/>
      <charset val="238"/>
    </font>
    <font>
      <sz val="10"/>
      <color theme="0"/>
      <name val="Allianz sans light"/>
      <charset val="238"/>
    </font>
    <font>
      <sz val="12"/>
      <color theme="0"/>
      <name val="Allianz sans light"/>
      <charset val="238"/>
    </font>
    <font>
      <b/>
      <sz val="11"/>
      <name val="Calibri"/>
      <family val="2"/>
      <charset val="238"/>
    </font>
    <font>
      <sz val="14"/>
      <color rgb="FF000000"/>
      <name val="Arial"/>
      <family val="2"/>
      <charset val="238"/>
    </font>
    <font>
      <sz val="12"/>
      <color theme="0"/>
      <name val="Arial"/>
      <family val="2"/>
      <charset val="238"/>
    </font>
    <font>
      <b/>
      <sz val="12"/>
      <color theme="0"/>
      <name val="Arial"/>
      <family val="2"/>
      <charset val="238"/>
    </font>
  </fonts>
  <fills count="17">
    <fill>
      <patternFill patternType="none"/>
    </fill>
    <fill>
      <patternFill patternType="gray125"/>
    </fill>
    <fill>
      <patternFill patternType="solid">
        <fgColor rgb="FF4BACC6"/>
        <bgColor rgb="FF4BACC6"/>
      </patternFill>
    </fill>
    <fill>
      <patternFill patternType="solid">
        <fgColor rgb="FFDAEEF3"/>
        <bgColor rgb="FFDAEEF3"/>
      </patternFill>
    </fill>
    <fill>
      <patternFill patternType="solid">
        <fgColor rgb="FFFFFFFF"/>
        <bgColor rgb="FFFFFFFF"/>
      </patternFill>
    </fill>
    <fill>
      <patternFill patternType="solid">
        <fgColor rgb="FFCCFFCC"/>
        <bgColor rgb="FFCCFFCC"/>
      </patternFill>
    </fill>
    <fill>
      <patternFill patternType="solid">
        <fgColor rgb="FF808080"/>
        <bgColor rgb="FF808080"/>
      </patternFill>
    </fill>
    <fill>
      <patternFill patternType="solid">
        <fgColor rgb="FF424242"/>
        <bgColor rgb="FF424242"/>
      </patternFill>
    </fill>
    <fill>
      <patternFill patternType="solid">
        <fgColor rgb="FFFFFF99"/>
        <bgColor rgb="FFFFFF99"/>
      </patternFill>
    </fill>
    <fill>
      <patternFill patternType="solid">
        <fgColor rgb="FF8064A2"/>
        <bgColor rgb="FF8064A2"/>
      </patternFill>
    </fill>
    <fill>
      <patternFill patternType="solid">
        <fgColor rgb="FFC0C0C0"/>
        <bgColor rgb="FFC0C0C0"/>
      </patternFill>
    </fill>
    <fill>
      <patternFill patternType="solid">
        <fgColor rgb="FF999933"/>
        <bgColor rgb="FF999933"/>
      </patternFill>
    </fill>
    <fill>
      <patternFill patternType="solid">
        <fgColor rgb="FF00FF00"/>
        <bgColor rgb="FF00FF00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</fills>
  <borders count="8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ck">
        <color rgb="FF3333CC"/>
      </bottom>
      <diagonal/>
    </border>
    <border>
      <left style="medium">
        <color rgb="FF323232"/>
      </left>
      <right/>
      <top style="medium">
        <color rgb="FF323232"/>
      </top>
      <bottom/>
      <diagonal/>
    </border>
    <border>
      <left/>
      <right/>
      <top style="medium">
        <color rgb="FF323232"/>
      </top>
      <bottom/>
      <diagonal/>
    </border>
    <border>
      <left/>
      <right/>
      <top style="medium">
        <color rgb="FF323232"/>
      </top>
      <bottom/>
      <diagonal/>
    </border>
    <border>
      <left style="thin">
        <color rgb="FF323232"/>
      </left>
      <right/>
      <top style="thin">
        <color rgb="FF323232"/>
      </top>
      <bottom/>
      <diagonal/>
    </border>
    <border>
      <left/>
      <right/>
      <top style="thin">
        <color rgb="FF323232"/>
      </top>
      <bottom/>
      <diagonal/>
    </border>
    <border>
      <left/>
      <right style="thin">
        <color rgb="FF323232"/>
      </right>
      <top style="thin">
        <color rgb="FF323232"/>
      </top>
      <bottom/>
      <diagonal/>
    </border>
    <border>
      <left style="thin">
        <color rgb="FF323232"/>
      </left>
      <right/>
      <top/>
      <bottom/>
      <diagonal/>
    </border>
    <border>
      <left/>
      <right style="thin">
        <color rgb="FF323232"/>
      </right>
      <top/>
      <bottom/>
      <diagonal/>
    </border>
    <border>
      <left style="thin">
        <color rgb="FF323232"/>
      </left>
      <right/>
      <top style="thin">
        <color rgb="FF323232"/>
      </top>
      <bottom style="thin">
        <color rgb="FF323232"/>
      </bottom>
      <diagonal/>
    </border>
    <border>
      <left style="thin">
        <color rgb="FF323232"/>
      </left>
      <right style="thin">
        <color rgb="FF323232"/>
      </right>
      <top style="thin">
        <color rgb="FF323232"/>
      </top>
      <bottom style="thin">
        <color rgb="FF323232"/>
      </bottom>
      <diagonal/>
    </border>
    <border>
      <left style="thin">
        <color rgb="FF323232"/>
      </left>
      <right/>
      <top style="medium">
        <color rgb="FF323232"/>
      </top>
      <bottom/>
      <diagonal/>
    </border>
    <border>
      <left/>
      <right style="thin">
        <color rgb="FF323232"/>
      </right>
      <top style="medium">
        <color rgb="FF323232"/>
      </top>
      <bottom/>
      <diagonal/>
    </border>
    <border>
      <left style="thin">
        <color rgb="FF323232"/>
      </left>
      <right/>
      <top/>
      <bottom style="thin">
        <color rgb="FF323232"/>
      </bottom>
      <diagonal/>
    </border>
    <border>
      <left/>
      <right/>
      <top/>
      <bottom style="thin">
        <color rgb="FF323232"/>
      </bottom>
      <diagonal/>
    </border>
    <border>
      <left/>
      <right style="thin">
        <color rgb="FF323232"/>
      </right>
      <top/>
      <bottom style="thin">
        <color rgb="FF323232"/>
      </bottom>
      <diagonal/>
    </border>
    <border>
      <left style="thin">
        <color rgb="FF323232"/>
      </left>
      <right style="hair">
        <color rgb="FFC0C0C0"/>
      </right>
      <top/>
      <bottom style="thin">
        <color rgb="FF323232"/>
      </bottom>
      <diagonal/>
    </border>
    <border>
      <left style="hair">
        <color rgb="FFC0C0C0"/>
      </left>
      <right style="hair">
        <color rgb="FFC0C0C0"/>
      </right>
      <top/>
      <bottom style="thin">
        <color rgb="FF323232"/>
      </bottom>
      <diagonal/>
    </border>
    <border>
      <left style="hair">
        <color rgb="FFC0C0C0"/>
      </left>
      <right/>
      <top/>
      <bottom style="thin">
        <color rgb="FF323232"/>
      </bottom>
      <diagonal/>
    </border>
    <border>
      <left style="thin">
        <color rgb="FF323232"/>
      </left>
      <right style="thin">
        <color rgb="FF323232"/>
      </right>
      <top/>
      <bottom style="thin">
        <color rgb="FF323232"/>
      </bottom>
      <diagonal/>
    </border>
    <border>
      <left style="thin">
        <color rgb="FF323232"/>
      </left>
      <right style="hair">
        <color rgb="FFC0C0C0"/>
      </right>
      <top/>
      <bottom style="hair">
        <color rgb="FFC0C0C0"/>
      </bottom>
      <diagonal/>
    </border>
    <border>
      <left style="hair">
        <color rgb="FFC0C0C0"/>
      </left>
      <right style="hair">
        <color rgb="FFC0C0C0"/>
      </right>
      <top/>
      <bottom style="hair">
        <color rgb="FFC0C0C0"/>
      </bottom>
      <diagonal/>
    </border>
    <border>
      <left style="hair">
        <color rgb="FFC0C0C0"/>
      </left>
      <right/>
      <top/>
      <bottom style="hair">
        <color rgb="FFC0C0C0"/>
      </bottom>
      <diagonal/>
    </border>
    <border>
      <left style="thin">
        <color rgb="FF323232"/>
      </left>
      <right style="thin">
        <color rgb="FF323232"/>
      </right>
      <top/>
      <bottom style="hair">
        <color rgb="FFC0C0C0"/>
      </bottom>
      <diagonal/>
    </border>
    <border>
      <left style="thin">
        <color rgb="FF323232"/>
      </left>
      <right style="hair">
        <color rgb="FFC0C0C0"/>
      </right>
      <top style="hair">
        <color rgb="FFC0C0C0"/>
      </top>
      <bottom style="hair">
        <color rgb="FFC0C0C0"/>
      </bottom>
      <diagonal/>
    </border>
    <border>
      <left style="hair">
        <color rgb="FFC0C0C0"/>
      </left>
      <right style="hair">
        <color rgb="FFC0C0C0"/>
      </right>
      <top style="hair">
        <color rgb="FFC0C0C0"/>
      </top>
      <bottom style="hair">
        <color rgb="FFC0C0C0"/>
      </bottom>
      <diagonal/>
    </border>
    <border>
      <left style="hair">
        <color rgb="FFC0C0C0"/>
      </left>
      <right/>
      <top style="hair">
        <color rgb="FFC0C0C0"/>
      </top>
      <bottom style="hair">
        <color rgb="FFC0C0C0"/>
      </bottom>
      <diagonal/>
    </border>
    <border>
      <left style="thin">
        <color rgb="FF323232"/>
      </left>
      <right style="thin">
        <color rgb="FF323232"/>
      </right>
      <top style="hair">
        <color rgb="FFC0C0C0"/>
      </top>
      <bottom style="hair">
        <color rgb="FFC0C0C0"/>
      </bottom>
      <diagonal/>
    </border>
    <border>
      <left style="thin">
        <color rgb="FF323232"/>
      </left>
      <right style="hair">
        <color rgb="FFC0C0C0"/>
      </right>
      <top style="hair">
        <color rgb="FFC0C0C0"/>
      </top>
      <bottom style="thin">
        <color rgb="FF323232"/>
      </bottom>
      <diagonal/>
    </border>
    <border>
      <left style="hair">
        <color rgb="FFC0C0C0"/>
      </left>
      <right style="hair">
        <color rgb="FFC0C0C0"/>
      </right>
      <top style="hair">
        <color rgb="FFC0C0C0"/>
      </top>
      <bottom style="thin">
        <color rgb="FF323232"/>
      </bottom>
      <diagonal/>
    </border>
    <border>
      <left style="hair">
        <color rgb="FFC0C0C0"/>
      </left>
      <right/>
      <top style="hair">
        <color rgb="FFC0C0C0"/>
      </top>
      <bottom style="thin">
        <color rgb="FF323232"/>
      </bottom>
      <diagonal/>
    </border>
    <border>
      <left style="thin">
        <color rgb="FF323232"/>
      </left>
      <right style="thin">
        <color rgb="FF323232"/>
      </right>
      <top style="hair">
        <color rgb="FFC0C0C0"/>
      </top>
      <bottom style="thin">
        <color rgb="FF323232"/>
      </bottom>
      <diagonal/>
    </border>
    <border>
      <left/>
      <right style="thin">
        <color rgb="FF323232"/>
      </right>
      <top style="thin">
        <color rgb="FF323232"/>
      </top>
      <bottom style="thin">
        <color rgb="FF323232"/>
      </bottom>
      <diagonal/>
    </border>
    <border>
      <left/>
      <right/>
      <top style="thin">
        <color rgb="FF323232"/>
      </top>
      <bottom style="thin">
        <color rgb="FF323232"/>
      </bottom>
      <diagonal/>
    </border>
    <border>
      <left style="thin">
        <color rgb="FF323232"/>
      </left>
      <right style="hair">
        <color rgb="FFC0C0C0"/>
      </right>
      <top style="thin">
        <color rgb="FF323232"/>
      </top>
      <bottom style="thin">
        <color rgb="FF323232"/>
      </bottom>
      <diagonal/>
    </border>
    <border>
      <left style="hair">
        <color rgb="FFC0C0C0"/>
      </left>
      <right style="hair">
        <color rgb="FFC0C0C0"/>
      </right>
      <top style="thin">
        <color rgb="FF323232"/>
      </top>
      <bottom style="thin">
        <color rgb="FF323232"/>
      </bottom>
      <diagonal/>
    </border>
    <border>
      <left style="hair">
        <color rgb="FFC0C0C0"/>
      </left>
      <right/>
      <top style="thin">
        <color rgb="FF323232"/>
      </top>
      <bottom style="thin">
        <color rgb="FF323232"/>
      </bottom>
      <diagonal/>
    </border>
    <border>
      <left style="thin">
        <color rgb="FF323232"/>
      </left>
      <right style="hair">
        <color rgb="FFC0C0C0"/>
      </right>
      <top/>
      <bottom style="hair">
        <color rgb="FFC0C0C0"/>
      </bottom>
      <diagonal/>
    </border>
    <border>
      <left style="hair">
        <color rgb="FFC0C0C0"/>
      </left>
      <right style="hair">
        <color rgb="FFC0C0C0"/>
      </right>
      <top/>
      <bottom style="hair">
        <color rgb="FFC0C0C0"/>
      </bottom>
      <diagonal/>
    </border>
    <border>
      <left style="hair">
        <color rgb="FFC0C0C0"/>
      </left>
      <right/>
      <top/>
      <bottom style="hair">
        <color rgb="FFC0C0C0"/>
      </bottom>
      <diagonal/>
    </border>
    <border>
      <left style="thin">
        <color rgb="FF323232"/>
      </left>
      <right style="thin">
        <color rgb="FF323232"/>
      </right>
      <top/>
      <bottom style="hair">
        <color rgb="FFC0C0C0"/>
      </bottom>
      <diagonal/>
    </border>
    <border>
      <left style="hair">
        <color rgb="FFC0C0C0"/>
      </left>
      <right/>
      <top style="hair">
        <color rgb="FFC0C0C0"/>
      </top>
      <bottom style="hair">
        <color rgb="FFC0C0C0"/>
      </bottom>
      <diagonal/>
    </border>
    <border>
      <left style="hair">
        <color rgb="FFC0C0C0"/>
      </left>
      <right/>
      <top style="hair">
        <color rgb="FFC0C0C0"/>
      </top>
      <bottom style="thin">
        <color rgb="FF323232"/>
      </bottom>
      <diagonal/>
    </border>
    <border>
      <left/>
      <right style="medium">
        <color rgb="FF323232"/>
      </right>
      <top style="medium">
        <color rgb="FF323232"/>
      </top>
      <bottom/>
      <diagonal/>
    </border>
    <border>
      <left/>
      <right style="medium">
        <color rgb="FF323232"/>
      </right>
      <top style="medium">
        <color rgb="FF323232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323232"/>
      </left>
      <right style="medium">
        <color rgb="FF323232"/>
      </right>
      <top style="medium">
        <color rgb="FF323232"/>
      </top>
      <bottom/>
      <diagonal/>
    </border>
    <border>
      <left style="medium">
        <color rgb="FF323232"/>
      </left>
      <right style="medium">
        <color rgb="FF323232"/>
      </right>
      <top/>
      <bottom/>
      <diagonal/>
    </border>
    <border>
      <left style="medium">
        <color rgb="FF323232"/>
      </left>
      <right style="medium">
        <color rgb="FF323232"/>
      </right>
      <top/>
      <bottom style="medium">
        <color rgb="FF323232"/>
      </bottom>
      <diagonal/>
    </border>
    <border>
      <left style="medium">
        <color rgb="FF323232"/>
      </left>
      <right/>
      <top style="medium">
        <color rgb="FF323232"/>
      </top>
      <bottom/>
      <diagonal/>
    </border>
    <border>
      <left style="medium">
        <color rgb="FF323232"/>
      </left>
      <right/>
      <top/>
      <bottom/>
      <diagonal/>
    </border>
    <border>
      <left/>
      <right style="medium">
        <color rgb="FF323232"/>
      </right>
      <top/>
      <bottom/>
      <diagonal/>
    </border>
    <border>
      <left/>
      <right style="medium">
        <color rgb="FF323232"/>
      </right>
      <top/>
      <bottom/>
      <diagonal/>
    </border>
    <border>
      <left style="medium">
        <color rgb="FF323232"/>
      </left>
      <right/>
      <top/>
      <bottom style="medium">
        <color rgb="FF323232"/>
      </bottom>
      <diagonal/>
    </border>
    <border>
      <left/>
      <right/>
      <top/>
      <bottom style="medium">
        <color rgb="FF323232"/>
      </bottom>
      <diagonal/>
    </border>
    <border>
      <left/>
      <right/>
      <top/>
      <bottom style="medium">
        <color rgb="FF323232"/>
      </bottom>
      <diagonal/>
    </border>
    <border>
      <left/>
      <right style="medium">
        <color rgb="FF323232"/>
      </right>
      <top/>
      <bottom style="medium">
        <color rgb="FF32323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2">
    <xf numFmtId="0" fontId="0" fillId="0" borderId="0" xfId="0"/>
    <xf numFmtId="0" fontId="1" fillId="0" borderId="1" xfId="0" applyFont="1" applyBorder="1"/>
    <xf numFmtId="0" fontId="2" fillId="0" borderId="0" xfId="0" applyFont="1" applyAlignment="1">
      <alignment horizontal="right"/>
    </xf>
    <xf numFmtId="0" fontId="3" fillId="2" borderId="2" xfId="0" applyFont="1" applyFill="1" applyBorder="1" applyAlignment="1">
      <alignment horizontal="center" vertical="center"/>
    </xf>
    <xf numFmtId="0" fontId="1" fillId="0" borderId="3" xfId="0" applyFont="1" applyBorder="1"/>
    <xf numFmtId="0" fontId="1" fillId="0" borderId="4" xfId="0" applyFont="1" applyBorder="1"/>
    <xf numFmtId="0" fontId="4" fillId="0" borderId="0" xfId="0" applyFont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0" xfId="0" applyFont="1" applyAlignment="1">
      <alignment horizontal="center" vertical="center"/>
    </xf>
    <xf numFmtId="0" fontId="1" fillId="0" borderId="9" xfId="0" applyFont="1" applyBorder="1"/>
    <xf numFmtId="0" fontId="3" fillId="0" borderId="0" xfId="0" applyFont="1" applyAlignment="1">
      <alignment horizontal="center" vertical="center"/>
    </xf>
    <xf numFmtId="165" fontId="5" fillId="3" borderId="2" xfId="0" applyNumberFormat="1" applyFont="1" applyFill="1" applyBorder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3" fontId="3" fillId="2" borderId="2" xfId="0" applyNumberFormat="1" applyFont="1" applyFill="1" applyBorder="1" applyAlignment="1">
      <alignment horizontal="center" vertical="center"/>
    </xf>
    <xf numFmtId="3" fontId="5" fillId="3" borderId="2" xfId="0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6" fillId="5" borderId="14" xfId="0" applyFont="1" applyFill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5" borderId="16" xfId="0" applyFont="1" applyFill="1" applyBorder="1" applyAlignment="1">
      <alignment horizontal="center" vertical="center"/>
    </xf>
    <xf numFmtId="3" fontId="9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67" fontId="9" fillId="0" borderId="0" xfId="0" applyNumberFormat="1" applyFont="1" applyAlignment="1">
      <alignment horizontal="center" vertical="center"/>
    </xf>
    <xf numFmtId="3" fontId="3" fillId="6" borderId="2" xfId="0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3" fontId="3" fillId="7" borderId="2" xfId="0" applyNumberFormat="1" applyFont="1" applyFill="1" applyBorder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  <xf numFmtId="0" fontId="10" fillId="0" borderId="0" xfId="0" applyFont="1"/>
    <xf numFmtId="0" fontId="1" fillId="0" borderId="17" xfId="0" applyFont="1" applyBorder="1"/>
    <xf numFmtId="0" fontId="1" fillId="0" borderId="18" xfId="0" applyFont="1" applyBorder="1"/>
    <xf numFmtId="0" fontId="1" fillId="0" borderId="19" xfId="0" applyFont="1" applyBorder="1"/>
    <xf numFmtId="0" fontId="1" fillId="0" borderId="20" xfId="0" applyFont="1" applyBorder="1"/>
    <xf numFmtId="0" fontId="1" fillId="0" borderId="0" xfId="0" applyFont="1"/>
    <xf numFmtId="0" fontId="1" fillId="0" borderId="21" xfId="0" applyFont="1" applyBorder="1"/>
    <xf numFmtId="0" fontId="6" fillId="0" borderId="20" xfId="0" applyFont="1" applyBorder="1"/>
    <xf numFmtId="0" fontId="6" fillId="0" borderId="22" xfId="0" applyFont="1" applyBorder="1" applyAlignment="1">
      <alignment horizontal="center"/>
    </xf>
    <xf numFmtId="168" fontId="6" fillId="0" borderId="22" xfId="0" applyNumberFormat="1" applyFont="1" applyBorder="1" applyAlignment="1">
      <alignment horizontal="center"/>
    </xf>
    <xf numFmtId="168" fontId="6" fillId="0" borderId="23" xfId="0" applyNumberFormat="1" applyFont="1" applyBorder="1" applyAlignment="1">
      <alignment horizontal="center"/>
    </xf>
    <xf numFmtId="0" fontId="1" fillId="5" borderId="24" xfId="0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26" xfId="0" applyFont="1" applyBorder="1"/>
    <xf numFmtId="0" fontId="1" fillId="0" borderId="27" xfId="0" applyFont="1" applyBorder="1"/>
    <xf numFmtId="0" fontId="1" fillId="0" borderId="28" xfId="0" applyFont="1" applyBorder="1"/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left"/>
    </xf>
    <xf numFmtId="164" fontId="6" fillId="8" borderId="2" xfId="0" applyNumberFormat="1" applyFont="1" applyFill="1" applyBorder="1" applyAlignment="1">
      <alignment horizontal="center"/>
    </xf>
    <xf numFmtId="164" fontId="6" fillId="0" borderId="0" xfId="0" applyNumberFormat="1" applyFont="1" applyAlignment="1">
      <alignment horizontal="center"/>
    </xf>
    <xf numFmtId="0" fontId="8" fillId="2" borderId="2" xfId="0" applyFont="1" applyFill="1" applyBorder="1" applyAlignment="1">
      <alignment horizontal="center" vertical="center"/>
    </xf>
    <xf numFmtId="3" fontId="8" fillId="2" borderId="2" xfId="0" applyNumberFormat="1" applyFont="1" applyFill="1" applyBorder="1" applyAlignment="1">
      <alignment horizontal="center" vertical="center"/>
    </xf>
    <xf numFmtId="165" fontId="8" fillId="2" borderId="2" xfId="0" applyNumberFormat="1" applyFont="1" applyFill="1" applyBorder="1" applyAlignment="1">
      <alignment horizontal="center" vertical="center"/>
    </xf>
    <xf numFmtId="0" fontId="8" fillId="9" borderId="29" xfId="0" applyFont="1" applyFill="1" applyBorder="1" applyAlignment="1">
      <alignment horizontal="center" vertical="center"/>
    </xf>
    <xf numFmtId="0" fontId="8" fillId="9" borderId="30" xfId="0" applyFont="1" applyFill="1" applyBorder="1" applyAlignment="1">
      <alignment horizontal="center" vertical="center"/>
    </xf>
    <xf numFmtId="0" fontId="8" fillId="9" borderId="31" xfId="0" applyFont="1" applyFill="1" applyBorder="1" applyAlignment="1">
      <alignment horizontal="center" vertical="center"/>
    </xf>
    <xf numFmtId="0" fontId="8" fillId="9" borderId="32" xfId="0" applyFont="1" applyFill="1" applyBorder="1" applyAlignment="1">
      <alignment horizontal="center" vertical="center"/>
    </xf>
    <xf numFmtId="0" fontId="6" fillId="4" borderId="33" xfId="0" applyFont="1" applyFill="1" applyBorder="1" applyAlignment="1">
      <alignment horizontal="center" vertical="center"/>
    </xf>
    <xf numFmtId="0" fontId="6" fillId="4" borderId="34" xfId="0" applyFont="1" applyFill="1" applyBorder="1" applyAlignment="1">
      <alignment horizontal="center" vertical="center"/>
    </xf>
    <xf numFmtId="0" fontId="6" fillId="4" borderId="35" xfId="0" applyFont="1" applyFill="1" applyBorder="1" applyAlignment="1">
      <alignment horizontal="center" vertical="center"/>
    </xf>
    <xf numFmtId="0" fontId="6" fillId="4" borderId="36" xfId="0" applyFont="1" applyFill="1" applyBorder="1" applyAlignment="1">
      <alignment horizontal="center" vertical="center"/>
    </xf>
    <xf numFmtId="0" fontId="6" fillId="4" borderId="37" xfId="0" applyFont="1" applyFill="1" applyBorder="1" applyAlignment="1">
      <alignment horizontal="center" vertical="center"/>
    </xf>
    <xf numFmtId="0" fontId="6" fillId="4" borderId="38" xfId="0" applyFont="1" applyFill="1" applyBorder="1" applyAlignment="1">
      <alignment horizontal="center" vertical="center"/>
    </xf>
    <xf numFmtId="0" fontId="6" fillId="4" borderId="39" xfId="0" applyFont="1" applyFill="1" applyBorder="1" applyAlignment="1">
      <alignment horizontal="center" vertical="center"/>
    </xf>
    <xf numFmtId="0" fontId="6" fillId="4" borderId="40" xfId="0" applyFont="1" applyFill="1" applyBorder="1" applyAlignment="1">
      <alignment horizontal="center" vertical="center"/>
    </xf>
    <xf numFmtId="0" fontId="11" fillId="4" borderId="37" xfId="0" applyFont="1" applyFill="1" applyBorder="1" applyAlignment="1">
      <alignment horizontal="center" vertical="center"/>
    </xf>
    <xf numFmtId="0" fontId="11" fillId="4" borderId="38" xfId="0" applyFont="1" applyFill="1" applyBorder="1" applyAlignment="1">
      <alignment horizontal="center" vertical="center"/>
    </xf>
    <xf numFmtId="0" fontId="11" fillId="4" borderId="39" xfId="0" applyFont="1" applyFill="1" applyBorder="1" applyAlignment="1">
      <alignment horizontal="center" vertical="center"/>
    </xf>
    <xf numFmtId="0" fontId="11" fillId="4" borderId="40" xfId="0" applyFont="1" applyFill="1" applyBorder="1" applyAlignment="1">
      <alignment horizontal="center" vertical="center"/>
    </xf>
    <xf numFmtId="0" fontId="11" fillId="4" borderId="41" xfId="0" applyFont="1" applyFill="1" applyBorder="1" applyAlignment="1">
      <alignment horizontal="center" vertical="center"/>
    </xf>
    <xf numFmtId="0" fontId="11" fillId="4" borderId="42" xfId="0" applyFont="1" applyFill="1" applyBorder="1" applyAlignment="1">
      <alignment horizontal="center" vertical="center"/>
    </xf>
    <xf numFmtId="0" fontId="11" fillId="4" borderId="43" xfId="0" applyFont="1" applyFill="1" applyBorder="1" applyAlignment="1">
      <alignment horizontal="center" vertical="center"/>
    </xf>
    <xf numFmtId="0" fontId="11" fillId="4" borderId="44" xfId="0" applyFont="1" applyFill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8" fillId="9" borderId="47" xfId="0" applyFont="1" applyFill="1" applyBorder="1" applyAlignment="1">
      <alignment horizontal="center" vertical="center"/>
    </xf>
    <xf numFmtId="0" fontId="8" fillId="9" borderId="48" xfId="0" applyFont="1" applyFill="1" applyBorder="1" applyAlignment="1">
      <alignment horizontal="center" vertical="center"/>
    </xf>
    <xf numFmtId="0" fontId="8" fillId="9" borderId="49" xfId="0" applyFont="1" applyFill="1" applyBorder="1" applyAlignment="1">
      <alignment horizontal="center" vertical="center"/>
    </xf>
    <xf numFmtId="0" fontId="8" fillId="9" borderId="23" xfId="0" applyFont="1" applyFill="1" applyBorder="1" applyAlignment="1">
      <alignment horizontal="center" vertical="center"/>
    </xf>
    <xf numFmtId="0" fontId="6" fillId="0" borderId="50" xfId="0" applyFont="1" applyBorder="1" applyAlignment="1">
      <alignment horizontal="center" vertical="center"/>
    </xf>
    <xf numFmtId="0" fontId="6" fillId="0" borderId="51" xfId="0" applyFont="1" applyBorder="1" applyAlignment="1">
      <alignment horizontal="center" vertical="center"/>
    </xf>
    <xf numFmtId="0" fontId="6" fillId="0" borderId="52" xfId="0" applyFont="1" applyBorder="1" applyAlignment="1">
      <alignment horizontal="center" vertical="center"/>
    </xf>
    <xf numFmtId="0" fontId="6" fillId="0" borderId="53" xfId="0" applyFont="1" applyBorder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0" borderId="54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0" fontId="11" fillId="0" borderId="54" xfId="0" applyFont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0" fontId="11" fillId="0" borderId="41" xfId="0" applyFont="1" applyBorder="1" applyAlignment="1">
      <alignment horizontal="center" vertical="center"/>
    </xf>
    <xf numFmtId="0" fontId="11" fillId="0" borderId="42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11" fillId="0" borderId="44" xfId="0" applyFont="1" applyBorder="1" applyAlignment="1">
      <alignment horizontal="center" vertical="center"/>
    </xf>
    <xf numFmtId="0" fontId="6" fillId="5" borderId="14" xfId="0" applyFont="1" applyFill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56" xfId="0" applyFont="1" applyBorder="1" applyAlignment="1">
      <alignment horizontal="center"/>
    </xf>
    <xf numFmtId="0" fontId="6" fillId="5" borderId="57" xfId="0" applyFont="1" applyFill="1" applyBorder="1" applyAlignment="1">
      <alignment horizontal="center"/>
    </xf>
    <xf numFmtId="0" fontId="6" fillId="5" borderId="2" xfId="0" applyFont="1" applyFill="1" applyBorder="1"/>
    <xf numFmtId="0" fontId="6" fillId="8" borderId="2" xfId="0" applyFont="1" applyFill="1" applyBorder="1" applyAlignment="1">
      <alignment horizontal="left"/>
    </xf>
    <xf numFmtId="0" fontId="6" fillId="8" borderId="2" xfId="0" applyFont="1" applyFill="1" applyBorder="1"/>
    <xf numFmtId="0" fontId="6" fillId="10" borderId="2" xfId="0" applyFont="1" applyFill="1" applyBorder="1"/>
    <xf numFmtId="0" fontId="6" fillId="11" borderId="2" xfId="0" applyFont="1" applyFill="1" applyBorder="1" applyAlignment="1">
      <alignment horizontal="left"/>
    </xf>
    <xf numFmtId="0" fontId="6" fillId="11" borderId="2" xfId="0" applyFont="1" applyFill="1" applyBorder="1"/>
    <xf numFmtId="0" fontId="12" fillId="0" borderId="58" xfId="0" applyFont="1" applyBorder="1" applyAlignment="1">
      <alignment horizontal="left" vertical="top" wrapText="1"/>
    </xf>
    <xf numFmtId="0" fontId="12" fillId="0" borderId="58" xfId="0" applyFont="1" applyBorder="1" applyAlignment="1">
      <alignment vertical="top" wrapText="1"/>
    </xf>
    <xf numFmtId="0" fontId="12" fillId="0" borderId="59" xfId="0" applyFont="1" applyBorder="1" applyAlignment="1">
      <alignment horizontal="left" vertical="top" wrapText="1"/>
    </xf>
    <xf numFmtId="0" fontId="13" fillId="0" borderId="60" xfId="0" applyFont="1" applyBorder="1" applyAlignment="1">
      <alignment horizontal="left" vertical="top" wrapText="1"/>
    </xf>
    <xf numFmtId="0" fontId="12" fillId="0" borderId="60" xfId="0" applyFont="1" applyBorder="1" applyAlignment="1">
      <alignment horizontal="center" vertical="top" wrapText="1"/>
    </xf>
    <xf numFmtId="0" fontId="12" fillId="0" borderId="61" xfId="0" applyFont="1" applyBorder="1" applyAlignment="1">
      <alignment horizontal="center" vertical="top" wrapText="1"/>
    </xf>
    <xf numFmtId="0" fontId="12" fillId="0" borderId="60" xfId="0" applyFont="1" applyBorder="1" applyAlignment="1">
      <alignment horizontal="left" vertical="top" wrapText="1"/>
    </xf>
    <xf numFmtId="0" fontId="13" fillId="13" borderId="62" xfId="0" applyFont="1" applyFill="1" applyBorder="1" applyAlignment="1">
      <alignment horizontal="left" vertical="top" wrapText="1"/>
    </xf>
    <xf numFmtId="0" fontId="12" fillId="13" borderId="2" xfId="0" applyFont="1" applyFill="1" applyBorder="1"/>
    <xf numFmtId="0" fontId="12" fillId="0" borderId="0" xfId="0" applyFont="1" applyAlignment="1">
      <alignment horizontal="center"/>
    </xf>
    <xf numFmtId="0" fontId="6" fillId="13" borderId="2" xfId="0" applyFont="1" applyFill="1" applyBorder="1"/>
    <xf numFmtId="0" fontId="12" fillId="0" borderId="0" xfId="0" applyFont="1"/>
    <xf numFmtId="0" fontId="6" fillId="0" borderId="63" xfId="0" applyFont="1" applyBorder="1"/>
    <xf numFmtId="0" fontId="6" fillId="8" borderId="64" xfId="0" applyFont="1" applyFill="1" applyBorder="1"/>
    <xf numFmtId="0" fontId="6" fillId="8" borderId="65" xfId="0" applyFont="1" applyFill="1" applyBorder="1"/>
    <xf numFmtId="0" fontId="6" fillId="0" borderId="0" xfId="0" applyFont="1" applyAlignment="1">
      <alignment horizontal="center" vertical="center" wrapText="1"/>
    </xf>
    <xf numFmtId="0" fontId="1" fillId="13" borderId="2" xfId="0" applyFont="1" applyFill="1" applyBorder="1"/>
    <xf numFmtId="0" fontId="6" fillId="0" borderId="66" xfId="0" applyFont="1" applyBorder="1"/>
    <xf numFmtId="0" fontId="6" fillId="0" borderId="15" xfId="0" applyFont="1" applyBorder="1"/>
    <xf numFmtId="0" fontId="6" fillId="0" borderId="56" xfId="0" applyFont="1" applyBorder="1"/>
    <xf numFmtId="0" fontId="1" fillId="0" borderId="67" xfId="0" applyFont="1" applyBorder="1"/>
    <xf numFmtId="0" fontId="1" fillId="0" borderId="68" xfId="0" applyFont="1" applyBorder="1" applyAlignment="1">
      <alignment horizontal="center" vertical="center" wrapText="1"/>
    </xf>
    <xf numFmtId="0" fontId="1" fillId="14" borderId="2" xfId="0" applyFont="1" applyFill="1" applyBorder="1"/>
    <xf numFmtId="0" fontId="1" fillId="13" borderId="69" xfId="0" applyFont="1" applyFill="1" applyBorder="1"/>
    <xf numFmtId="0" fontId="1" fillId="8" borderId="2" xfId="0" applyFont="1" applyFill="1" applyBorder="1"/>
    <xf numFmtId="0" fontId="1" fillId="0" borderId="68" xfId="0" applyFont="1" applyBorder="1"/>
    <xf numFmtId="0" fontId="6" fillId="0" borderId="67" xfId="0" applyFont="1" applyBorder="1"/>
    <xf numFmtId="0" fontId="6" fillId="0" borderId="68" xfId="0" applyFont="1" applyBorder="1"/>
    <xf numFmtId="0" fontId="1" fillId="0" borderId="70" xfId="0" applyFont="1" applyBorder="1"/>
    <xf numFmtId="0" fontId="1" fillId="0" borderId="71" xfId="0" applyFont="1" applyBorder="1"/>
    <xf numFmtId="0" fontId="1" fillId="8" borderId="72" xfId="0" applyFont="1" applyFill="1" applyBorder="1"/>
    <xf numFmtId="0" fontId="1" fillId="13" borderId="73" xfId="0" applyFont="1" applyFill="1" applyBorder="1"/>
    <xf numFmtId="0" fontId="9" fillId="15" borderId="0" xfId="0" applyFont="1" applyFill="1" applyAlignment="1">
      <alignment horizontal="center" vertical="center"/>
    </xf>
    <xf numFmtId="3" fontId="9" fillId="15" borderId="0" xfId="0" applyNumberFormat="1" applyFont="1" applyFill="1" applyAlignment="1">
      <alignment horizontal="center" vertical="center"/>
    </xf>
    <xf numFmtId="166" fontId="9" fillId="15" borderId="0" xfId="0" applyNumberFormat="1" applyFont="1" applyFill="1" applyAlignment="1">
      <alignment horizontal="center" vertical="center"/>
    </xf>
    <xf numFmtId="167" fontId="9" fillId="15" borderId="0" xfId="0" applyNumberFormat="1" applyFont="1" applyFill="1" applyAlignment="1">
      <alignment horizontal="center" vertical="center"/>
    </xf>
    <xf numFmtId="0" fontId="1" fillId="15" borderId="0" xfId="0" applyFont="1" applyFill="1" applyAlignment="1">
      <alignment horizontal="center" vertical="center"/>
    </xf>
    <xf numFmtId="0" fontId="0" fillId="15" borderId="0" xfId="0" applyFill="1"/>
    <xf numFmtId="0" fontId="6" fillId="15" borderId="0" xfId="0" applyFont="1" applyFill="1" applyAlignment="1">
      <alignment horizontal="center" vertical="center"/>
    </xf>
    <xf numFmtId="3" fontId="6" fillId="15" borderId="0" xfId="0" applyNumberFormat="1" applyFont="1" applyFill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4" fillId="0" borderId="0" xfId="0" applyFont="1"/>
    <xf numFmtId="0" fontId="15" fillId="15" borderId="0" xfId="0" applyFont="1" applyFill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164" fontId="16" fillId="3" borderId="2" xfId="0" applyNumberFormat="1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3" fontId="19" fillId="0" borderId="0" xfId="0" applyNumberFormat="1" applyFont="1" applyAlignment="1">
      <alignment horizontal="center" vertical="center"/>
    </xf>
    <xf numFmtId="0" fontId="18" fillId="0" borderId="78" xfId="0" applyFont="1" applyBorder="1" applyAlignment="1">
      <alignment horizontal="center" vertical="center"/>
    </xf>
    <xf numFmtId="0" fontId="18" fillId="0" borderId="80" xfId="0" applyFont="1" applyBorder="1" applyAlignment="1">
      <alignment horizontal="center" vertical="center"/>
    </xf>
    <xf numFmtId="0" fontId="18" fillId="16" borderId="79" xfId="0" applyFont="1" applyFill="1" applyBorder="1" applyAlignment="1">
      <alignment horizontal="center" vertical="center"/>
    </xf>
    <xf numFmtId="0" fontId="18" fillId="16" borderId="81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5" fillId="0" borderId="79" xfId="0" applyFont="1" applyBorder="1" applyAlignment="1">
      <alignment horizontal="center" vertical="center"/>
    </xf>
    <xf numFmtId="0" fontId="25" fillId="0" borderId="81" xfId="0" applyFont="1" applyBorder="1" applyAlignment="1">
      <alignment horizontal="center" vertical="center"/>
    </xf>
    <xf numFmtId="0" fontId="25" fillId="16" borderId="76" xfId="0" applyFont="1" applyFill="1" applyBorder="1" applyAlignment="1">
      <alignment horizontal="center" vertical="center"/>
    </xf>
    <xf numFmtId="0" fontId="25" fillId="16" borderId="77" xfId="0" applyFont="1" applyFill="1" applyBorder="1" applyAlignment="1">
      <alignment horizontal="center" vertical="center"/>
    </xf>
    <xf numFmtId="0" fontId="25" fillId="16" borderId="78" xfId="0" applyFont="1" applyFill="1" applyBorder="1" applyAlignment="1">
      <alignment horizontal="center" vertical="center"/>
    </xf>
    <xf numFmtId="0" fontId="25" fillId="16" borderId="80" xfId="0" applyFont="1" applyFill="1" applyBorder="1" applyAlignment="1">
      <alignment horizontal="center" vertical="center"/>
    </xf>
    <xf numFmtId="0" fontId="18" fillId="0" borderId="76" xfId="0" applyFont="1" applyBorder="1" applyAlignment="1">
      <alignment horizontal="center" vertical="center"/>
    </xf>
    <xf numFmtId="0" fontId="18" fillId="16" borderId="77" xfId="0" applyFont="1" applyFill="1" applyBorder="1" applyAlignment="1">
      <alignment horizontal="center" vertical="center"/>
    </xf>
    <xf numFmtId="0" fontId="27" fillId="5" borderId="2" xfId="0" applyFont="1" applyFill="1" applyBorder="1"/>
    <xf numFmtId="0" fontId="28" fillId="0" borderId="58" xfId="0" applyFont="1" applyBorder="1" applyAlignment="1">
      <alignment vertical="top" wrapText="1"/>
    </xf>
    <xf numFmtId="0" fontId="28" fillId="0" borderId="58" xfId="0" applyFont="1" applyBorder="1" applyAlignment="1">
      <alignment horizontal="left" vertical="top" wrapText="1"/>
    </xf>
    <xf numFmtId="0" fontId="28" fillId="0" borderId="59" xfId="0" applyFont="1" applyBorder="1" applyAlignment="1">
      <alignment horizontal="left" vertical="top" wrapText="1"/>
    </xf>
    <xf numFmtId="0" fontId="28" fillId="0" borderId="60" xfId="0" applyFont="1" applyBorder="1" applyAlignment="1">
      <alignment horizontal="center" vertical="top" wrapText="1"/>
    </xf>
    <xf numFmtId="0" fontId="28" fillId="0" borderId="61" xfId="0" applyFont="1" applyBorder="1" applyAlignment="1">
      <alignment horizontal="center" vertical="top" wrapText="1"/>
    </xf>
    <xf numFmtId="0" fontId="27" fillId="0" borderId="0" xfId="0" applyFont="1"/>
    <xf numFmtId="0" fontId="27" fillId="12" borderId="2" xfId="0" applyFont="1" applyFill="1" applyBorder="1"/>
    <xf numFmtId="0" fontId="18" fillId="16" borderId="74" xfId="0" applyFont="1" applyFill="1" applyBorder="1" applyAlignment="1">
      <alignment horizontal="center" vertical="center" wrapText="1"/>
    </xf>
    <xf numFmtId="0" fontId="18" fillId="16" borderId="75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left" vertical="center"/>
    </xf>
    <xf numFmtId="0" fontId="24" fillId="0" borderId="0" xfId="0" applyFont="1"/>
    <xf numFmtId="0" fontId="3" fillId="2" borderId="10" xfId="0" applyFont="1" applyFill="1" applyBorder="1" applyAlignment="1">
      <alignment horizontal="right" vertical="center"/>
    </xf>
    <xf numFmtId="0" fontId="7" fillId="0" borderId="11" xfId="0" applyFont="1" applyBorder="1"/>
    <xf numFmtId="0" fontId="7" fillId="0" borderId="12" xfId="0" applyFont="1" applyBorder="1"/>
    <xf numFmtId="0" fontId="3" fillId="2" borderId="10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0" fillId="0" borderId="0" xfId="0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trlProps/ctrlProp1.xml><?xml version="1.0" encoding="utf-8"?>
<formControlPr xmlns="http://schemas.microsoft.com/office/spreadsheetml/2009/9/main" objectType="Button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190500</xdr:colOff>
          <xdr:row>1</xdr:row>
          <xdr:rowOff>38100</xdr:rowOff>
        </xdr:from>
        <xdr:to>
          <xdr:col>5</xdr:col>
          <xdr:colOff>1104900</xdr:colOff>
          <xdr:row>3</xdr:row>
          <xdr:rowOff>15240</xdr:rowOff>
        </xdr:to>
        <xdr:sp macro="" textlink="">
          <xdr:nvSpPr>
            <xdr:cNvPr id="3073" name="Button 2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45720" tIns="32004" rIns="45720" bIns="32004" anchor="ctr" upright="1"/>
            <a:lstStyle/>
            <a:p>
              <a:pPr algn="ctr" rtl="0">
                <a:defRPr sz="1000"/>
              </a:pPr>
              <a:r>
                <a:rPr lang="cs-CZ" sz="14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Aktualizuj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E1000"/>
  <sheetViews>
    <sheetView workbookViewId="0">
      <selection activeCell="F7" sqref="F7"/>
    </sheetView>
  </sheetViews>
  <sheetFormatPr defaultColWidth="11.1796875" defaultRowHeight="15" customHeight="1"/>
  <cols>
    <col min="1" max="1" width="9.36328125" customWidth="1"/>
    <col min="2" max="2" width="8" customWidth="1"/>
    <col min="3" max="3" width="7.6328125" customWidth="1"/>
    <col min="4" max="4" width="5.81640625" customWidth="1"/>
    <col min="5" max="5" width="14.1796875" customWidth="1"/>
    <col min="6" max="6" width="21.6328125" customWidth="1"/>
    <col min="7" max="15" width="8.6328125" customWidth="1"/>
    <col min="16" max="26" width="8" customWidth="1"/>
  </cols>
  <sheetData>
    <row r="1" spans="1:5" ht="15.6">
      <c r="A1" s="1" t="s">
        <v>0</v>
      </c>
      <c r="B1" s="1" t="s">
        <v>3</v>
      </c>
      <c r="E1" s="2" t="s">
        <v>4</v>
      </c>
    </row>
    <row r="3" spans="1:5">
      <c r="A3" s="4"/>
      <c r="B3" s="4" t="s">
        <v>5</v>
      </c>
      <c r="C3" s="4"/>
      <c r="D3" s="5"/>
    </row>
    <row r="4" spans="1:5">
      <c r="A4" s="4" t="s">
        <v>6</v>
      </c>
      <c r="B4" s="4" t="s">
        <v>7</v>
      </c>
      <c r="C4" s="9" t="s">
        <v>8</v>
      </c>
      <c r="D4" s="10" t="s">
        <v>11</v>
      </c>
    </row>
    <row r="5" spans="1:5">
      <c r="A5" s="4" t="s">
        <v>12</v>
      </c>
      <c r="B5" s="4"/>
      <c r="C5" s="9">
        <v>0</v>
      </c>
      <c r="D5" s="10">
        <v>0</v>
      </c>
    </row>
    <row r="6" spans="1:5">
      <c r="A6" s="11" t="s">
        <v>13</v>
      </c>
      <c r="B6" s="11"/>
      <c r="C6" s="12">
        <v>0</v>
      </c>
      <c r="D6" s="14">
        <v>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2">
              <controlPr defaultSize="0" print="0" autoFill="0" autoLine="0" autoPict="0">
                <anchor moveWithCells="1" sizeWithCells="1">
                  <from>
                    <xdr:col>5</xdr:col>
                    <xdr:colOff>190500</xdr:colOff>
                    <xdr:row>1</xdr:row>
                    <xdr:rowOff>38100</xdr:rowOff>
                  </from>
                  <to>
                    <xdr:col>5</xdr:col>
                    <xdr:colOff>1104900</xdr:colOff>
                    <xdr:row>3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AM1000"/>
  <sheetViews>
    <sheetView tabSelected="1" zoomScale="87" zoomScaleNormal="87" workbookViewId="0">
      <pane xSplit="3" ySplit="9" topLeftCell="D10" activePane="bottomRight" state="frozen"/>
      <selection pane="topRight" activeCell="D1" sqref="D1"/>
      <selection pane="bottomLeft" activeCell="A10" sqref="A10"/>
      <selection pane="bottomRight" activeCell="B14" sqref="B14"/>
    </sheetView>
  </sheetViews>
  <sheetFormatPr defaultColWidth="11.1796875" defaultRowHeight="15" customHeight="1"/>
  <cols>
    <col min="1" max="1" width="9.36328125" customWidth="1"/>
    <col min="2" max="2" width="20.36328125" customWidth="1"/>
    <col min="3" max="3" width="5.1796875" customWidth="1"/>
    <col min="4" max="4" width="13.1796875" customWidth="1"/>
    <col min="5" max="5" width="9" customWidth="1"/>
    <col min="6" max="6" width="19.1796875" customWidth="1"/>
    <col min="7" max="7" width="5.90625" customWidth="1"/>
    <col min="8" max="8" width="6.90625" customWidth="1"/>
    <col min="9" max="9" width="17" customWidth="1"/>
    <col min="10" max="10" width="6" customWidth="1"/>
    <col min="11" max="11" width="8.453125" customWidth="1"/>
    <col min="12" max="12" width="8.36328125" customWidth="1"/>
    <col min="13" max="13" width="8.6328125" customWidth="1"/>
    <col min="14" max="14" width="6.81640625" customWidth="1"/>
    <col min="15" max="15" width="7.81640625" customWidth="1"/>
    <col min="16" max="16" width="10.36328125" customWidth="1"/>
    <col min="17" max="17" width="7.6328125" customWidth="1"/>
    <col min="18" max="18" width="16.1796875" customWidth="1"/>
    <col min="19" max="19" width="8" hidden="1" customWidth="1"/>
    <col min="20" max="23" width="9" customWidth="1"/>
    <col min="24" max="24" width="19.1796875" customWidth="1"/>
    <col min="25" max="39" width="9" customWidth="1"/>
  </cols>
  <sheetData>
    <row r="1" spans="1:39" ht="60.75" customHeight="1" thickBot="1">
      <c r="A1" s="158" t="s">
        <v>2</v>
      </c>
      <c r="B1" s="157"/>
      <c r="C1" s="159"/>
      <c r="D1" s="192" t="s">
        <v>271</v>
      </c>
      <c r="E1" s="193"/>
      <c r="F1" s="175"/>
      <c r="G1" s="178" t="s">
        <v>9</v>
      </c>
      <c r="H1" s="179" t="s">
        <v>10</v>
      </c>
      <c r="I1" s="172" t="str">
        <f>+'Ceník STRAVA'!$C$10</f>
        <v>SOV</v>
      </c>
      <c r="J1" s="172" t="s">
        <v>14</v>
      </c>
      <c r="K1" s="172" t="str">
        <f>+'Ceníky Ubytování'!B84</f>
        <v>Ceník základní / Léto 1-3 noci</v>
      </c>
      <c r="L1" s="172"/>
      <c r="M1" s="172"/>
      <c r="N1" s="172"/>
      <c r="O1" s="172"/>
      <c r="P1" s="172"/>
      <c r="Q1" s="6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</row>
    <row r="2" spans="1:39" ht="21.75" customHeight="1">
      <c r="A2" s="158" t="s">
        <v>15</v>
      </c>
      <c r="B2" s="160"/>
      <c r="C2" s="158" t="str">
        <f>VLOOKUP(WEEKDAY(B2,2),heslo!$A$5:$B$11,2,0)</f>
        <v>sobota</v>
      </c>
      <c r="D2" s="182" t="s">
        <v>272</v>
      </c>
      <c r="E2" s="183" t="s">
        <v>86</v>
      </c>
      <c r="F2" s="172" t="s">
        <v>16</v>
      </c>
      <c r="G2" s="180" t="s">
        <v>17</v>
      </c>
      <c r="H2" s="176"/>
      <c r="I2" s="172" t="str">
        <f>+'Ceník STRAVA'!$D$10</f>
        <v>SV</v>
      </c>
      <c r="J2" s="174"/>
      <c r="K2" s="194" t="str">
        <f>+'Ceníky Ubytování'!B85</f>
        <v>Ceník víkend standard</v>
      </c>
      <c r="L2" s="194"/>
      <c r="M2" s="194"/>
      <c r="N2" s="194"/>
      <c r="O2" s="194"/>
      <c r="P2" s="194"/>
      <c r="Q2" s="6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</row>
    <row r="3" spans="1:39" ht="19.5" customHeight="1" thickBot="1">
      <c r="A3" s="158" t="s">
        <v>19</v>
      </c>
      <c r="B3" s="160"/>
      <c r="C3" s="158" t="str">
        <f>VLOOKUP(WEEKDAY(B3,2),heslo!$A$5:$B$11,2,0)</f>
        <v>sobota</v>
      </c>
      <c r="D3" s="168" t="s">
        <v>273</v>
      </c>
      <c r="E3" s="170" t="s">
        <v>88</v>
      </c>
      <c r="F3" s="172" t="s">
        <v>22</v>
      </c>
      <c r="G3" s="181" t="s">
        <v>23</v>
      </c>
      <c r="H3" s="177"/>
      <c r="I3" s="172" t="str">
        <f>+'Ceník STRAVA'!$E$10</f>
        <v>SO</v>
      </c>
      <c r="J3" s="174"/>
      <c r="K3" s="194" t="str">
        <f>+'Ceníky Ubytování'!B86</f>
        <v>Ceník víkend - zimní</v>
      </c>
      <c r="L3" s="195"/>
      <c r="M3" s="195"/>
      <c r="N3" s="195"/>
      <c r="O3" s="195"/>
      <c r="P3" s="195"/>
      <c r="Q3" s="6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</row>
    <row r="4" spans="1:39" ht="16.5" customHeight="1" thickBot="1">
      <c r="A4" s="158" t="s">
        <v>25</v>
      </c>
      <c r="B4" s="161" t="s">
        <v>16</v>
      </c>
      <c r="C4" s="159"/>
      <c r="D4" s="169" t="s">
        <v>274</v>
      </c>
      <c r="E4" s="171" t="s">
        <v>79</v>
      </c>
      <c r="F4" s="175" t="s">
        <v>26</v>
      </c>
      <c r="G4" s="159"/>
      <c r="H4" s="159"/>
      <c r="I4" s="172" t="str">
        <f>+'Ceník STRAVA'!$F$10</f>
        <v>OV</v>
      </c>
      <c r="J4" s="174"/>
      <c r="K4" s="194" t="str">
        <f>+'Ceníky Ubytování'!B87</f>
        <v>Ceník léto pro 4 až 6 nocí</v>
      </c>
      <c r="L4" s="195"/>
      <c r="M4" s="195"/>
      <c r="N4" s="195"/>
      <c r="O4" s="195"/>
      <c r="P4" s="195"/>
      <c r="Q4" s="6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</row>
    <row r="5" spans="1:39" ht="15.75" customHeight="1">
      <c r="A5" s="158" t="s">
        <v>29</v>
      </c>
      <c r="B5" s="161" t="s">
        <v>104</v>
      </c>
      <c r="C5" s="159"/>
      <c r="D5" s="182" t="s">
        <v>275</v>
      </c>
      <c r="E5" s="183" t="s">
        <v>79</v>
      </c>
      <c r="F5" s="175" t="s">
        <v>31</v>
      </c>
      <c r="G5" s="159"/>
      <c r="H5" s="159"/>
      <c r="I5" s="172" t="str">
        <f>+'Ceník STRAVA'!$G$10</f>
        <v>S</v>
      </c>
      <c r="J5" s="174"/>
      <c r="K5" s="194" t="str">
        <f>+'Ceníky Ubytování'!B88</f>
        <v>Ceník pro léto 7 nocí</v>
      </c>
      <c r="L5" s="195"/>
      <c r="M5" s="195"/>
      <c r="N5" s="195"/>
      <c r="O5" s="195"/>
      <c r="P5" s="195"/>
      <c r="Q5" s="6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</row>
    <row r="6" spans="1:39" ht="15.75" customHeight="1">
      <c r="A6" s="158" t="s">
        <v>34</v>
      </c>
      <c r="B6" s="161"/>
      <c r="C6" s="159"/>
      <c r="D6" s="168" t="s">
        <v>276</v>
      </c>
      <c r="E6" s="170" t="s">
        <v>86</v>
      </c>
      <c r="F6" s="159"/>
      <c r="G6" s="159"/>
      <c r="H6" s="159"/>
      <c r="I6" s="172" t="str">
        <f>+'Ceník STRAVA'!$H$10</f>
        <v>O</v>
      </c>
      <c r="J6" s="159"/>
      <c r="K6" s="162"/>
      <c r="L6" s="159"/>
      <c r="M6" s="159"/>
      <c r="N6" s="159"/>
      <c r="O6" s="159"/>
      <c r="P6" s="159"/>
      <c r="Q6" s="6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</row>
    <row r="7" spans="1:39" ht="15.75" customHeight="1" thickBot="1">
      <c r="A7" s="157"/>
      <c r="B7" s="163"/>
      <c r="C7" s="159"/>
      <c r="D7" s="169" t="s">
        <v>277</v>
      </c>
      <c r="E7" s="171" t="s">
        <v>88</v>
      </c>
      <c r="F7" s="159"/>
      <c r="G7" s="159"/>
      <c r="H7" s="159"/>
      <c r="I7" s="172" t="str">
        <f>+'Ceník STRAVA'!$I$10</f>
        <v>V</v>
      </c>
      <c r="J7" s="159"/>
      <c r="K7" s="159"/>
      <c r="L7" s="163">
        <f t="shared" ref="L7:P7" si="0">SUM(L10:L1129)</f>
        <v>0</v>
      </c>
      <c r="M7" s="163">
        <f t="shared" si="0"/>
        <v>0</v>
      </c>
      <c r="N7" s="163">
        <f t="shared" si="0"/>
        <v>0</v>
      </c>
      <c r="O7" s="163">
        <f t="shared" si="0"/>
        <v>0</v>
      </c>
      <c r="P7" s="163">
        <f t="shared" si="0"/>
        <v>0</v>
      </c>
      <c r="Q7" s="6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</row>
    <row r="8" spans="1:39" ht="15.75" customHeight="1">
      <c r="A8" s="164"/>
      <c r="B8" s="164" t="str">
        <f>+IF(AB507&gt;0,AB507&amp;" krát překročena kapacita místnosti, první překročení je v "&amp;AC507,"")</f>
        <v/>
      </c>
      <c r="C8" s="165"/>
      <c r="F8" s="165"/>
      <c r="G8" s="165"/>
      <c r="H8" s="165"/>
      <c r="I8" s="173" t="str">
        <f>+'Ceník STRAVA'!$J$10</f>
        <v>-</v>
      </c>
      <c r="J8" s="165"/>
      <c r="K8" s="166"/>
      <c r="L8" s="167"/>
      <c r="M8" s="167"/>
      <c r="N8" s="167"/>
      <c r="O8" s="167"/>
      <c r="P8" s="167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</row>
    <row r="9" spans="1:39" ht="46.5" customHeight="1">
      <c r="A9" s="22" t="s">
        <v>35</v>
      </c>
      <c r="B9" s="22" t="s">
        <v>42</v>
      </c>
      <c r="C9" s="22" t="s">
        <v>37</v>
      </c>
      <c r="D9" s="22" t="s">
        <v>43</v>
      </c>
      <c r="E9" s="22" t="s">
        <v>44</v>
      </c>
      <c r="F9" s="22" t="s">
        <v>45</v>
      </c>
      <c r="G9" s="22" t="s">
        <v>46</v>
      </c>
      <c r="H9" s="22" t="s">
        <v>47</v>
      </c>
      <c r="I9" s="22" t="s">
        <v>48</v>
      </c>
      <c r="J9" s="22" t="s">
        <v>0</v>
      </c>
      <c r="K9" s="22" t="s">
        <v>49</v>
      </c>
      <c r="L9" s="22" t="s">
        <v>50</v>
      </c>
      <c r="M9" s="22" t="s">
        <v>51</v>
      </c>
      <c r="N9" s="22" t="s">
        <v>52</v>
      </c>
      <c r="O9" s="22" t="s">
        <v>53</v>
      </c>
      <c r="P9" s="22" t="s">
        <v>54</v>
      </c>
      <c r="Q9" s="22" t="s">
        <v>55</v>
      </c>
      <c r="R9" s="22" t="s">
        <v>56</v>
      </c>
      <c r="S9" s="23" t="s">
        <v>6</v>
      </c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</row>
    <row r="10" spans="1:39" s="151" customFormat="1" ht="15.75" customHeight="1">
      <c r="A10" s="146">
        <v>1</v>
      </c>
      <c r="B10" s="156"/>
      <c r="C10" s="146"/>
      <c r="D10" s="146"/>
      <c r="E10" s="146"/>
      <c r="F10" s="146"/>
      <c r="G10" s="146"/>
      <c r="H10" s="156" t="s">
        <v>62</v>
      </c>
      <c r="I10" s="146" t="s">
        <v>63</v>
      </c>
      <c r="J10" s="146"/>
      <c r="K10" s="146" t="str">
        <f t="shared" ref="K10:K209" si="1">VLOOKUP(I10,$X$509:$Y$562,2,0)&amp;IF(J10="ANO","-R","")</f>
        <v>nic</v>
      </c>
      <c r="L10" s="147">
        <f>+STRAVA!U5</f>
        <v>0</v>
      </c>
      <c r="M10" s="147">
        <f>+UBYTOVANI!AD6</f>
        <v>0</v>
      </c>
      <c r="N10" s="147">
        <f t="shared" ref="N10:N209" si="2">+L10+M10</f>
        <v>0</v>
      </c>
      <c r="O10" s="148"/>
      <c r="P10" s="149">
        <f t="shared" ref="P10:P209" si="3">+N10+O10</f>
        <v>0</v>
      </c>
      <c r="Q10" s="146">
        <f>+UBYTOVANI!F6</f>
        <v>0</v>
      </c>
      <c r="R10" s="146" t="str">
        <f>+UBYTOVANI!G6</f>
        <v>Ceník víkend standard</v>
      </c>
      <c r="S10" s="150" t="str">
        <f t="shared" ref="S10:S209" si="4">+IF(AND(EXACT(K10,K9),J10="ANO"),S9,B10&amp;", ubyt: "&amp;K10)</f>
        <v>, ubyt: nic</v>
      </c>
      <c r="T10" s="150"/>
      <c r="U10" s="150"/>
      <c r="V10" s="150"/>
      <c r="W10" s="150"/>
      <c r="X10" s="150"/>
      <c r="Y10" s="150"/>
      <c r="Z10" s="150"/>
      <c r="AA10" s="150"/>
      <c r="AB10" s="150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</row>
    <row r="11" spans="1:39" ht="15.75" customHeight="1">
      <c r="A11" s="24">
        <f t="shared" ref="A11:A209" si="5">+A10+1</f>
        <v>2</v>
      </c>
      <c r="B11" s="164"/>
      <c r="C11" s="24"/>
      <c r="D11" s="24"/>
      <c r="E11" s="24"/>
      <c r="F11" s="24"/>
      <c r="G11" s="24"/>
      <c r="H11" s="24" t="s">
        <v>62</v>
      </c>
      <c r="I11" s="24" t="s">
        <v>63</v>
      </c>
      <c r="J11" s="24"/>
      <c r="K11" s="24" t="str">
        <f t="shared" si="1"/>
        <v>nic</v>
      </c>
      <c r="L11" s="28">
        <f>+STRAVA!U6</f>
        <v>0</v>
      </c>
      <c r="M11" s="28">
        <f>+UBYTOVANI!AD7</f>
        <v>0</v>
      </c>
      <c r="N11" s="28">
        <f t="shared" si="2"/>
        <v>0</v>
      </c>
      <c r="O11" s="29"/>
      <c r="P11" s="30">
        <f t="shared" si="3"/>
        <v>0</v>
      </c>
      <c r="Q11" s="24">
        <f>+UBYTOVANI!F7</f>
        <v>0</v>
      </c>
      <c r="R11" s="24" t="str">
        <f>+UBYTOVANI!G7</f>
        <v>Ceník víkend standard</v>
      </c>
      <c r="S11" s="13" t="str">
        <f t="shared" si="4"/>
        <v>, ubyt: nic</v>
      </c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</row>
    <row r="12" spans="1:39" s="151" customFormat="1" ht="15.75" customHeight="1">
      <c r="A12" s="146">
        <f t="shared" si="5"/>
        <v>3</v>
      </c>
      <c r="B12" s="146"/>
      <c r="C12" s="146"/>
      <c r="D12" s="146"/>
      <c r="E12" s="146"/>
      <c r="F12" s="146"/>
      <c r="G12" s="146"/>
      <c r="H12" s="146" t="s">
        <v>62</v>
      </c>
      <c r="I12" s="146" t="s">
        <v>63</v>
      </c>
      <c r="J12" s="146"/>
      <c r="K12" s="146" t="str">
        <f t="shared" si="1"/>
        <v>nic</v>
      </c>
      <c r="L12" s="147">
        <f>+STRAVA!U7</f>
        <v>0</v>
      </c>
      <c r="M12" s="147">
        <f>+UBYTOVANI!AD8</f>
        <v>0</v>
      </c>
      <c r="N12" s="147">
        <f t="shared" si="2"/>
        <v>0</v>
      </c>
      <c r="O12" s="148"/>
      <c r="P12" s="149">
        <f t="shared" si="3"/>
        <v>0</v>
      </c>
      <c r="Q12" s="146">
        <f>+UBYTOVANI!F8</f>
        <v>0</v>
      </c>
      <c r="R12" s="146" t="str">
        <f>+UBYTOVANI!G8</f>
        <v>Ceník víkend standard</v>
      </c>
      <c r="S12" s="150" t="str">
        <f t="shared" si="4"/>
        <v>, ubyt: nic</v>
      </c>
      <c r="T12" s="150"/>
      <c r="U12" s="150"/>
      <c r="V12" s="150"/>
      <c r="W12" s="150"/>
      <c r="X12" s="150"/>
      <c r="Y12" s="150"/>
      <c r="Z12" s="150"/>
      <c r="AA12" s="150"/>
      <c r="AB12" s="150"/>
      <c r="AC12" s="150"/>
      <c r="AD12" s="150"/>
      <c r="AE12" s="150"/>
      <c r="AF12" s="150"/>
      <c r="AG12" s="150"/>
      <c r="AH12" s="150"/>
      <c r="AI12" s="150"/>
      <c r="AJ12" s="150"/>
      <c r="AK12" s="150"/>
      <c r="AL12" s="150"/>
      <c r="AM12" s="150"/>
    </row>
    <row r="13" spans="1:39" ht="15.75" customHeight="1">
      <c r="A13" s="24">
        <f t="shared" si="5"/>
        <v>4</v>
      </c>
      <c r="B13" s="24"/>
      <c r="C13" s="24"/>
      <c r="D13" s="24"/>
      <c r="E13" s="24"/>
      <c r="F13" s="24"/>
      <c r="G13" s="24"/>
      <c r="H13" s="24" t="s">
        <v>62</v>
      </c>
      <c r="I13" s="24" t="s">
        <v>63</v>
      </c>
      <c r="J13" s="24"/>
      <c r="K13" s="24" t="str">
        <f t="shared" si="1"/>
        <v>nic</v>
      </c>
      <c r="L13" s="28">
        <f>+STRAVA!U8</f>
        <v>0</v>
      </c>
      <c r="M13" s="28">
        <f>+UBYTOVANI!AD9</f>
        <v>0</v>
      </c>
      <c r="N13" s="28">
        <f t="shared" si="2"/>
        <v>0</v>
      </c>
      <c r="O13" s="29"/>
      <c r="P13" s="30">
        <f t="shared" si="3"/>
        <v>0</v>
      </c>
      <c r="Q13" s="24">
        <f>+UBYTOVANI!F9</f>
        <v>0</v>
      </c>
      <c r="R13" s="24" t="str">
        <f>+UBYTOVANI!G9</f>
        <v>Ceník víkend standard</v>
      </c>
      <c r="S13" s="13" t="str">
        <f t="shared" si="4"/>
        <v>, ubyt: nic</v>
      </c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</row>
    <row r="14" spans="1:39" s="151" customFormat="1" ht="15.75" customHeight="1">
      <c r="A14" s="146">
        <f t="shared" si="5"/>
        <v>5</v>
      </c>
      <c r="B14" s="146"/>
      <c r="C14" s="146"/>
      <c r="D14" s="146"/>
      <c r="E14" s="146"/>
      <c r="F14" s="146"/>
      <c r="G14" s="146"/>
      <c r="H14" s="146" t="s">
        <v>62</v>
      </c>
      <c r="I14" s="146" t="s">
        <v>63</v>
      </c>
      <c r="J14" s="146"/>
      <c r="K14" s="146" t="str">
        <f t="shared" si="1"/>
        <v>nic</v>
      </c>
      <c r="L14" s="147">
        <f>+STRAVA!U9</f>
        <v>0</v>
      </c>
      <c r="M14" s="147">
        <f>+UBYTOVANI!AD10</f>
        <v>0</v>
      </c>
      <c r="N14" s="147">
        <f t="shared" si="2"/>
        <v>0</v>
      </c>
      <c r="O14" s="148"/>
      <c r="P14" s="149">
        <f t="shared" si="3"/>
        <v>0</v>
      </c>
      <c r="Q14" s="146">
        <f>+UBYTOVANI!F10</f>
        <v>0</v>
      </c>
      <c r="R14" s="146" t="str">
        <f>+UBYTOVANI!G10</f>
        <v>Ceník víkend standard</v>
      </c>
      <c r="S14" s="150" t="str">
        <f t="shared" si="4"/>
        <v>, ubyt: nic</v>
      </c>
      <c r="T14" s="150"/>
      <c r="U14" s="150"/>
      <c r="V14" s="150"/>
      <c r="W14" s="150"/>
      <c r="X14" s="150"/>
      <c r="Y14" s="150"/>
      <c r="Z14" s="150"/>
      <c r="AA14" s="150"/>
      <c r="AB14" s="150"/>
      <c r="AC14" s="150"/>
      <c r="AD14" s="150"/>
      <c r="AE14" s="150"/>
      <c r="AF14" s="150"/>
      <c r="AG14" s="150"/>
      <c r="AH14" s="150"/>
      <c r="AI14" s="150"/>
      <c r="AJ14" s="150"/>
      <c r="AK14" s="150"/>
      <c r="AL14" s="150"/>
      <c r="AM14" s="150"/>
    </row>
    <row r="15" spans="1:39" ht="15.75" customHeight="1">
      <c r="A15" s="24">
        <f t="shared" si="5"/>
        <v>6</v>
      </c>
      <c r="B15" s="24"/>
      <c r="C15" s="24"/>
      <c r="D15" s="24"/>
      <c r="E15" s="24"/>
      <c r="F15" s="24"/>
      <c r="G15" s="24"/>
      <c r="H15" s="24" t="s">
        <v>62</v>
      </c>
      <c r="I15" s="24" t="s">
        <v>63</v>
      </c>
      <c r="J15" s="24"/>
      <c r="K15" s="24" t="str">
        <f t="shared" si="1"/>
        <v>nic</v>
      </c>
      <c r="L15" s="28">
        <f>+STRAVA!U10</f>
        <v>0</v>
      </c>
      <c r="M15" s="28">
        <f>+UBYTOVANI!AD11</f>
        <v>0</v>
      </c>
      <c r="N15" s="28">
        <f t="shared" si="2"/>
        <v>0</v>
      </c>
      <c r="O15" s="29"/>
      <c r="P15" s="30">
        <f t="shared" si="3"/>
        <v>0</v>
      </c>
      <c r="Q15" s="24">
        <f>+UBYTOVANI!F11</f>
        <v>0</v>
      </c>
      <c r="R15" s="24" t="str">
        <f>+UBYTOVANI!G11</f>
        <v>Ceník víkend standard</v>
      </c>
      <c r="S15" s="13" t="str">
        <f t="shared" si="4"/>
        <v>, ubyt: nic</v>
      </c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</row>
    <row r="16" spans="1:39" s="151" customFormat="1" ht="15.75" customHeight="1">
      <c r="A16" s="146">
        <f t="shared" si="5"/>
        <v>7</v>
      </c>
      <c r="B16" s="146"/>
      <c r="C16" s="146"/>
      <c r="D16" s="146"/>
      <c r="E16" s="146"/>
      <c r="F16" s="146"/>
      <c r="G16" s="146"/>
      <c r="H16" s="146" t="s">
        <v>62</v>
      </c>
      <c r="I16" s="146" t="s">
        <v>63</v>
      </c>
      <c r="J16" s="146"/>
      <c r="K16" s="146" t="str">
        <f t="shared" si="1"/>
        <v>nic</v>
      </c>
      <c r="L16" s="147">
        <f>+STRAVA!U11</f>
        <v>0</v>
      </c>
      <c r="M16" s="147">
        <f>+UBYTOVANI!AD12</f>
        <v>0</v>
      </c>
      <c r="N16" s="147">
        <f t="shared" si="2"/>
        <v>0</v>
      </c>
      <c r="O16" s="148"/>
      <c r="P16" s="149">
        <f t="shared" si="3"/>
        <v>0</v>
      </c>
      <c r="Q16" s="146">
        <f>+UBYTOVANI!F12</f>
        <v>0</v>
      </c>
      <c r="R16" s="146" t="str">
        <f>+UBYTOVANI!G12</f>
        <v>Ceník víkend standard</v>
      </c>
      <c r="S16" s="150" t="str">
        <f t="shared" si="4"/>
        <v>, ubyt: nic</v>
      </c>
      <c r="T16" s="150"/>
      <c r="U16" s="150"/>
      <c r="V16" s="150"/>
      <c r="W16" s="150"/>
      <c r="X16" s="150"/>
      <c r="Y16" s="150"/>
      <c r="Z16" s="150"/>
      <c r="AA16" s="150"/>
      <c r="AB16" s="150"/>
      <c r="AC16" s="150"/>
      <c r="AD16" s="150"/>
      <c r="AE16" s="150"/>
      <c r="AF16" s="150"/>
      <c r="AG16" s="150"/>
      <c r="AH16" s="150"/>
      <c r="AI16" s="150"/>
      <c r="AJ16" s="150"/>
      <c r="AK16" s="150"/>
      <c r="AL16" s="150"/>
      <c r="AM16" s="150"/>
    </row>
    <row r="17" spans="1:39" ht="15.75" customHeight="1">
      <c r="A17" s="24">
        <f t="shared" si="5"/>
        <v>8</v>
      </c>
      <c r="B17" s="24"/>
      <c r="C17" s="24"/>
      <c r="D17" s="24"/>
      <c r="E17" s="24"/>
      <c r="F17" s="24"/>
      <c r="G17" s="24"/>
      <c r="H17" s="24" t="s">
        <v>62</v>
      </c>
      <c r="I17" s="24" t="s">
        <v>63</v>
      </c>
      <c r="J17" s="24"/>
      <c r="K17" s="24" t="str">
        <f t="shared" si="1"/>
        <v>nic</v>
      </c>
      <c r="L17" s="28">
        <f>+STRAVA!U12</f>
        <v>0</v>
      </c>
      <c r="M17" s="28">
        <f>+UBYTOVANI!AD13</f>
        <v>0</v>
      </c>
      <c r="N17" s="28">
        <f t="shared" si="2"/>
        <v>0</v>
      </c>
      <c r="O17" s="29"/>
      <c r="P17" s="30">
        <f t="shared" si="3"/>
        <v>0</v>
      </c>
      <c r="Q17" s="24">
        <f>+UBYTOVANI!F13</f>
        <v>0</v>
      </c>
      <c r="R17" s="24" t="str">
        <f>+UBYTOVANI!G13</f>
        <v>Ceník víkend standard</v>
      </c>
      <c r="S17" s="13" t="str">
        <f t="shared" si="4"/>
        <v>, ubyt: nic</v>
      </c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</row>
    <row r="18" spans="1:39" s="151" customFormat="1" ht="15.75" customHeight="1">
      <c r="A18" s="146">
        <f t="shared" si="5"/>
        <v>9</v>
      </c>
      <c r="B18" s="146"/>
      <c r="C18" s="146"/>
      <c r="D18" s="146"/>
      <c r="E18" s="146"/>
      <c r="F18" s="146"/>
      <c r="G18" s="146"/>
      <c r="H18" s="146" t="s">
        <v>62</v>
      </c>
      <c r="I18" s="146" t="s">
        <v>63</v>
      </c>
      <c r="J18" s="146"/>
      <c r="K18" s="146" t="str">
        <f t="shared" si="1"/>
        <v>nic</v>
      </c>
      <c r="L18" s="147">
        <f>+STRAVA!U13</f>
        <v>0</v>
      </c>
      <c r="M18" s="147">
        <f>+UBYTOVANI!AD14</f>
        <v>0</v>
      </c>
      <c r="N18" s="147">
        <f t="shared" si="2"/>
        <v>0</v>
      </c>
      <c r="O18" s="148"/>
      <c r="P18" s="149">
        <f t="shared" si="3"/>
        <v>0</v>
      </c>
      <c r="Q18" s="146">
        <f>+UBYTOVANI!F14</f>
        <v>0</v>
      </c>
      <c r="R18" s="146" t="str">
        <f>+UBYTOVANI!G14</f>
        <v>Ceník víkend standard</v>
      </c>
      <c r="S18" s="150" t="str">
        <f t="shared" si="4"/>
        <v>, ubyt: nic</v>
      </c>
      <c r="T18" s="150"/>
      <c r="U18" s="150"/>
      <c r="V18" s="150"/>
      <c r="W18" s="150"/>
      <c r="X18" s="150"/>
      <c r="Y18" s="150"/>
      <c r="Z18" s="150"/>
      <c r="AA18" s="150"/>
      <c r="AB18" s="150"/>
      <c r="AC18" s="150"/>
      <c r="AD18" s="150"/>
      <c r="AE18" s="150"/>
      <c r="AF18" s="150"/>
      <c r="AG18" s="150"/>
      <c r="AH18" s="150"/>
      <c r="AI18" s="150"/>
      <c r="AJ18" s="150"/>
      <c r="AK18" s="150"/>
      <c r="AL18" s="150"/>
      <c r="AM18" s="150"/>
    </row>
    <row r="19" spans="1:39" ht="15.75" customHeight="1">
      <c r="A19" s="24">
        <f t="shared" si="5"/>
        <v>10</v>
      </c>
      <c r="B19" s="24"/>
      <c r="C19" s="24"/>
      <c r="D19" s="24"/>
      <c r="E19" s="24"/>
      <c r="F19" s="24"/>
      <c r="G19" s="24"/>
      <c r="H19" s="24" t="s">
        <v>62</v>
      </c>
      <c r="I19" s="24" t="s">
        <v>63</v>
      </c>
      <c r="J19" s="24"/>
      <c r="K19" s="24" t="str">
        <f t="shared" si="1"/>
        <v>nic</v>
      </c>
      <c r="L19" s="28">
        <f>+STRAVA!U14</f>
        <v>0</v>
      </c>
      <c r="M19" s="28">
        <f>+UBYTOVANI!AD15</f>
        <v>0</v>
      </c>
      <c r="N19" s="28">
        <f t="shared" si="2"/>
        <v>0</v>
      </c>
      <c r="O19" s="29"/>
      <c r="P19" s="30">
        <f t="shared" si="3"/>
        <v>0</v>
      </c>
      <c r="Q19" s="24">
        <f>+UBYTOVANI!F15</f>
        <v>0</v>
      </c>
      <c r="R19" s="24" t="str">
        <f>+UBYTOVANI!G15</f>
        <v>Ceník víkend standard</v>
      </c>
      <c r="S19" s="13" t="str">
        <f t="shared" si="4"/>
        <v>, ubyt: nic</v>
      </c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</row>
    <row r="20" spans="1:39" s="151" customFormat="1" ht="15.75" customHeight="1">
      <c r="A20" s="146">
        <f t="shared" si="5"/>
        <v>11</v>
      </c>
      <c r="B20" s="146"/>
      <c r="C20" s="146"/>
      <c r="D20" s="146"/>
      <c r="E20" s="146"/>
      <c r="F20" s="146"/>
      <c r="G20" s="146"/>
      <c r="H20" s="146" t="s">
        <v>62</v>
      </c>
      <c r="I20" s="146" t="s">
        <v>63</v>
      </c>
      <c r="J20" s="146"/>
      <c r="K20" s="146" t="str">
        <f t="shared" si="1"/>
        <v>nic</v>
      </c>
      <c r="L20" s="147">
        <f>+STRAVA!U15</f>
        <v>0</v>
      </c>
      <c r="M20" s="147">
        <f>+UBYTOVANI!AD16</f>
        <v>0</v>
      </c>
      <c r="N20" s="147">
        <f t="shared" si="2"/>
        <v>0</v>
      </c>
      <c r="O20" s="148"/>
      <c r="P20" s="149">
        <f t="shared" si="3"/>
        <v>0</v>
      </c>
      <c r="Q20" s="146">
        <f>+UBYTOVANI!F16</f>
        <v>0</v>
      </c>
      <c r="R20" s="146" t="str">
        <f>+UBYTOVANI!G16</f>
        <v>Ceník víkend standard</v>
      </c>
      <c r="S20" s="150" t="str">
        <f t="shared" si="4"/>
        <v>, ubyt: nic</v>
      </c>
      <c r="T20" s="150"/>
      <c r="U20" s="150"/>
      <c r="V20" s="150"/>
      <c r="W20" s="150"/>
      <c r="X20" s="150"/>
      <c r="Y20" s="150"/>
      <c r="Z20" s="150"/>
      <c r="AA20" s="150"/>
      <c r="AB20" s="150"/>
      <c r="AC20" s="150"/>
      <c r="AD20" s="150"/>
      <c r="AE20" s="150"/>
      <c r="AF20" s="150"/>
      <c r="AG20" s="150"/>
      <c r="AH20" s="150"/>
      <c r="AI20" s="150"/>
      <c r="AJ20" s="150"/>
      <c r="AK20" s="150"/>
      <c r="AL20" s="150"/>
      <c r="AM20" s="150"/>
    </row>
    <row r="21" spans="1:39" ht="15.75" customHeight="1">
      <c r="A21" s="24">
        <f t="shared" si="5"/>
        <v>12</v>
      </c>
      <c r="B21" s="24"/>
      <c r="C21" s="24"/>
      <c r="D21" s="24"/>
      <c r="E21" s="24"/>
      <c r="F21" s="24"/>
      <c r="G21" s="24"/>
      <c r="H21" s="24" t="s">
        <v>62</v>
      </c>
      <c r="I21" s="24" t="s">
        <v>63</v>
      </c>
      <c r="J21" s="24"/>
      <c r="K21" s="24" t="str">
        <f t="shared" si="1"/>
        <v>nic</v>
      </c>
      <c r="L21" s="28">
        <f>+STRAVA!U16</f>
        <v>0</v>
      </c>
      <c r="M21" s="28">
        <f>+UBYTOVANI!AD17</f>
        <v>0</v>
      </c>
      <c r="N21" s="28">
        <f t="shared" si="2"/>
        <v>0</v>
      </c>
      <c r="O21" s="29"/>
      <c r="P21" s="30">
        <f t="shared" si="3"/>
        <v>0</v>
      </c>
      <c r="Q21" s="24">
        <f>+UBYTOVANI!F17</f>
        <v>0</v>
      </c>
      <c r="R21" s="24" t="str">
        <f>+UBYTOVANI!G17</f>
        <v>Ceník víkend standard</v>
      </c>
      <c r="S21" s="13" t="str">
        <f t="shared" si="4"/>
        <v>, ubyt: nic</v>
      </c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</row>
    <row r="22" spans="1:39" s="151" customFormat="1" ht="15.75" customHeight="1">
      <c r="A22" s="146">
        <f t="shared" si="5"/>
        <v>13</v>
      </c>
      <c r="B22" s="146"/>
      <c r="C22" s="146"/>
      <c r="D22" s="146"/>
      <c r="E22" s="146"/>
      <c r="F22" s="146"/>
      <c r="G22" s="146"/>
      <c r="H22" s="146" t="s">
        <v>62</v>
      </c>
      <c r="I22" s="146" t="s">
        <v>63</v>
      </c>
      <c r="J22" s="146"/>
      <c r="K22" s="146" t="str">
        <f t="shared" si="1"/>
        <v>nic</v>
      </c>
      <c r="L22" s="147">
        <f>+STRAVA!U17</f>
        <v>0</v>
      </c>
      <c r="M22" s="147">
        <f>+UBYTOVANI!AD18</f>
        <v>0</v>
      </c>
      <c r="N22" s="147">
        <f t="shared" si="2"/>
        <v>0</v>
      </c>
      <c r="O22" s="148"/>
      <c r="P22" s="149">
        <f t="shared" si="3"/>
        <v>0</v>
      </c>
      <c r="Q22" s="146">
        <f>+UBYTOVANI!F18</f>
        <v>0</v>
      </c>
      <c r="R22" s="146" t="str">
        <f>+UBYTOVANI!G18</f>
        <v>Ceník víkend standard</v>
      </c>
      <c r="S22" s="150" t="str">
        <f t="shared" si="4"/>
        <v>, ubyt: nic</v>
      </c>
      <c r="T22" s="150"/>
      <c r="U22" s="150"/>
      <c r="V22" s="150"/>
      <c r="W22" s="150"/>
      <c r="X22" s="150"/>
      <c r="Y22" s="150"/>
      <c r="Z22" s="150"/>
      <c r="AA22" s="150"/>
      <c r="AB22" s="150"/>
      <c r="AC22" s="150"/>
      <c r="AD22" s="150"/>
      <c r="AE22" s="150"/>
      <c r="AF22" s="150"/>
      <c r="AG22" s="150"/>
      <c r="AH22" s="150"/>
      <c r="AI22" s="150"/>
      <c r="AJ22" s="150"/>
      <c r="AK22" s="150"/>
      <c r="AL22" s="150"/>
      <c r="AM22" s="150"/>
    </row>
    <row r="23" spans="1:39" ht="15.75" customHeight="1">
      <c r="A23" s="24">
        <f t="shared" si="5"/>
        <v>14</v>
      </c>
      <c r="B23" s="24"/>
      <c r="C23" s="24"/>
      <c r="D23" s="24"/>
      <c r="E23" s="24"/>
      <c r="F23" s="24"/>
      <c r="G23" s="24"/>
      <c r="H23" s="24" t="s">
        <v>62</v>
      </c>
      <c r="I23" s="24" t="s">
        <v>63</v>
      </c>
      <c r="J23" s="24"/>
      <c r="K23" s="24" t="str">
        <f t="shared" si="1"/>
        <v>nic</v>
      </c>
      <c r="L23" s="28">
        <f>+STRAVA!U18</f>
        <v>0</v>
      </c>
      <c r="M23" s="28">
        <f>+UBYTOVANI!AD19</f>
        <v>0</v>
      </c>
      <c r="N23" s="28">
        <f t="shared" si="2"/>
        <v>0</v>
      </c>
      <c r="O23" s="29"/>
      <c r="P23" s="30">
        <f t="shared" si="3"/>
        <v>0</v>
      </c>
      <c r="Q23" s="24">
        <f>+UBYTOVANI!F19</f>
        <v>0</v>
      </c>
      <c r="R23" s="24" t="str">
        <f>+UBYTOVANI!G19</f>
        <v>Ceník víkend standard</v>
      </c>
      <c r="S23" s="13" t="str">
        <f t="shared" si="4"/>
        <v>, ubyt: nic</v>
      </c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</row>
    <row r="24" spans="1:39" s="151" customFormat="1" ht="15.75" customHeight="1">
      <c r="A24" s="146">
        <f t="shared" si="5"/>
        <v>15</v>
      </c>
      <c r="B24" s="146"/>
      <c r="C24" s="146"/>
      <c r="D24" s="146"/>
      <c r="E24" s="146"/>
      <c r="F24" s="146"/>
      <c r="G24" s="146"/>
      <c r="H24" s="146" t="s">
        <v>62</v>
      </c>
      <c r="I24" s="146" t="s">
        <v>63</v>
      </c>
      <c r="J24" s="146"/>
      <c r="K24" s="146" t="str">
        <f t="shared" si="1"/>
        <v>nic</v>
      </c>
      <c r="L24" s="147">
        <f>+STRAVA!U19</f>
        <v>0</v>
      </c>
      <c r="M24" s="147">
        <f>+UBYTOVANI!AD20</f>
        <v>0</v>
      </c>
      <c r="N24" s="147">
        <f t="shared" si="2"/>
        <v>0</v>
      </c>
      <c r="O24" s="148"/>
      <c r="P24" s="149">
        <f t="shared" si="3"/>
        <v>0</v>
      </c>
      <c r="Q24" s="146">
        <f>+UBYTOVANI!F20</f>
        <v>0</v>
      </c>
      <c r="R24" s="146" t="str">
        <f>+UBYTOVANI!G20</f>
        <v>Ceník víkend standard</v>
      </c>
      <c r="S24" s="150" t="str">
        <f t="shared" si="4"/>
        <v>, ubyt: nic</v>
      </c>
      <c r="T24" s="150"/>
      <c r="U24" s="150"/>
      <c r="V24" s="150"/>
      <c r="W24" s="150"/>
      <c r="X24" s="150"/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0"/>
      <c r="AJ24" s="150"/>
      <c r="AK24" s="150"/>
      <c r="AL24" s="150"/>
      <c r="AM24" s="150"/>
    </row>
    <row r="25" spans="1:39" ht="15.75" customHeight="1">
      <c r="A25" s="24">
        <f t="shared" si="5"/>
        <v>16</v>
      </c>
      <c r="B25" s="24"/>
      <c r="C25" s="24"/>
      <c r="D25" s="24"/>
      <c r="E25" s="24"/>
      <c r="F25" s="24"/>
      <c r="G25" s="24"/>
      <c r="H25" s="24" t="s">
        <v>62</v>
      </c>
      <c r="I25" s="24" t="s">
        <v>63</v>
      </c>
      <c r="J25" s="24"/>
      <c r="K25" s="24" t="str">
        <f t="shared" si="1"/>
        <v>nic</v>
      </c>
      <c r="L25" s="28">
        <f>+STRAVA!U20</f>
        <v>0</v>
      </c>
      <c r="M25" s="28">
        <f>+UBYTOVANI!AD21</f>
        <v>0</v>
      </c>
      <c r="N25" s="28">
        <f t="shared" si="2"/>
        <v>0</v>
      </c>
      <c r="O25" s="29"/>
      <c r="P25" s="30">
        <f t="shared" si="3"/>
        <v>0</v>
      </c>
      <c r="Q25" s="24">
        <f>+UBYTOVANI!F21</f>
        <v>0</v>
      </c>
      <c r="R25" s="24" t="str">
        <f>+UBYTOVANI!G21</f>
        <v>Ceník víkend standard</v>
      </c>
      <c r="S25" s="13" t="str">
        <f t="shared" si="4"/>
        <v>, ubyt: nic</v>
      </c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</row>
    <row r="26" spans="1:39" s="151" customFormat="1" ht="15.75" customHeight="1">
      <c r="A26" s="146">
        <f t="shared" si="5"/>
        <v>17</v>
      </c>
      <c r="B26" s="146"/>
      <c r="C26" s="146"/>
      <c r="D26" s="146"/>
      <c r="E26" s="146"/>
      <c r="F26" s="146"/>
      <c r="G26" s="146"/>
      <c r="H26" s="146" t="s">
        <v>62</v>
      </c>
      <c r="I26" s="146" t="s">
        <v>63</v>
      </c>
      <c r="J26" s="146"/>
      <c r="K26" s="146" t="str">
        <f t="shared" si="1"/>
        <v>nic</v>
      </c>
      <c r="L26" s="147">
        <f>+STRAVA!U21</f>
        <v>0</v>
      </c>
      <c r="M26" s="147">
        <f>+UBYTOVANI!AD22</f>
        <v>0</v>
      </c>
      <c r="N26" s="147">
        <f t="shared" si="2"/>
        <v>0</v>
      </c>
      <c r="O26" s="148"/>
      <c r="P26" s="149">
        <f t="shared" si="3"/>
        <v>0</v>
      </c>
      <c r="Q26" s="146">
        <f>+UBYTOVANI!F22</f>
        <v>0</v>
      </c>
      <c r="R26" s="146" t="str">
        <f>+UBYTOVANI!G22</f>
        <v>Ceník víkend standard</v>
      </c>
      <c r="S26" s="150" t="str">
        <f t="shared" si="4"/>
        <v>, ubyt: nic</v>
      </c>
      <c r="T26" s="150"/>
      <c r="U26" s="150"/>
      <c r="V26" s="150"/>
      <c r="W26" s="150"/>
      <c r="X26" s="150"/>
      <c r="Y26" s="150"/>
      <c r="Z26" s="150"/>
      <c r="AA26" s="150"/>
      <c r="AB26" s="150"/>
      <c r="AC26" s="150"/>
      <c r="AD26" s="150"/>
      <c r="AE26" s="150"/>
      <c r="AF26" s="150"/>
      <c r="AG26" s="150"/>
      <c r="AH26" s="150"/>
      <c r="AI26" s="150"/>
      <c r="AJ26" s="150"/>
      <c r="AK26" s="150"/>
      <c r="AL26" s="150"/>
      <c r="AM26" s="150"/>
    </row>
    <row r="27" spans="1:39" ht="15.75" customHeight="1">
      <c r="A27" s="24">
        <f t="shared" si="5"/>
        <v>18</v>
      </c>
      <c r="B27" s="24"/>
      <c r="C27" s="24"/>
      <c r="D27" s="24"/>
      <c r="E27" s="24"/>
      <c r="F27" s="24"/>
      <c r="G27" s="24"/>
      <c r="H27" s="24" t="s">
        <v>62</v>
      </c>
      <c r="I27" s="24" t="s">
        <v>63</v>
      </c>
      <c r="J27" s="24"/>
      <c r="K27" s="24" t="str">
        <f t="shared" si="1"/>
        <v>nic</v>
      </c>
      <c r="L27" s="28">
        <f>+STRAVA!U22</f>
        <v>0</v>
      </c>
      <c r="M27" s="28">
        <f>+UBYTOVANI!AD23</f>
        <v>0</v>
      </c>
      <c r="N27" s="28">
        <f t="shared" si="2"/>
        <v>0</v>
      </c>
      <c r="O27" s="29"/>
      <c r="P27" s="30">
        <f t="shared" si="3"/>
        <v>0</v>
      </c>
      <c r="Q27" s="24">
        <f>+UBYTOVANI!F23</f>
        <v>0</v>
      </c>
      <c r="R27" s="24" t="str">
        <f>+UBYTOVANI!G23</f>
        <v>Ceník víkend standard</v>
      </c>
      <c r="S27" s="13" t="str">
        <f t="shared" si="4"/>
        <v>, ubyt: nic</v>
      </c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</row>
    <row r="28" spans="1:39" s="151" customFormat="1" ht="15.75" customHeight="1">
      <c r="A28" s="146">
        <f t="shared" si="5"/>
        <v>19</v>
      </c>
      <c r="B28" s="146"/>
      <c r="C28" s="146"/>
      <c r="D28" s="146"/>
      <c r="E28" s="146"/>
      <c r="F28" s="146"/>
      <c r="G28" s="146"/>
      <c r="H28" s="146" t="s">
        <v>62</v>
      </c>
      <c r="I28" s="146" t="s">
        <v>63</v>
      </c>
      <c r="J28" s="146"/>
      <c r="K28" s="146" t="str">
        <f t="shared" si="1"/>
        <v>nic</v>
      </c>
      <c r="L28" s="147">
        <f>+STRAVA!U23</f>
        <v>0</v>
      </c>
      <c r="M28" s="147">
        <f>+UBYTOVANI!AD24</f>
        <v>0</v>
      </c>
      <c r="N28" s="147">
        <f t="shared" si="2"/>
        <v>0</v>
      </c>
      <c r="O28" s="148"/>
      <c r="P28" s="149">
        <f t="shared" si="3"/>
        <v>0</v>
      </c>
      <c r="Q28" s="146">
        <f>+UBYTOVANI!F24</f>
        <v>0</v>
      </c>
      <c r="R28" s="146" t="str">
        <f>+UBYTOVANI!G24</f>
        <v>Ceník víkend standard</v>
      </c>
      <c r="S28" s="150" t="str">
        <f t="shared" si="4"/>
        <v>, ubyt: nic</v>
      </c>
      <c r="T28" s="150"/>
      <c r="U28" s="150"/>
      <c r="V28" s="150"/>
      <c r="W28" s="150"/>
      <c r="X28" s="150"/>
      <c r="Y28" s="150"/>
      <c r="Z28" s="150"/>
      <c r="AA28" s="150"/>
      <c r="AB28" s="150"/>
      <c r="AC28" s="150"/>
      <c r="AD28" s="150"/>
      <c r="AE28" s="150"/>
      <c r="AF28" s="150"/>
      <c r="AG28" s="150"/>
      <c r="AH28" s="150"/>
      <c r="AI28" s="150"/>
      <c r="AJ28" s="150"/>
      <c r="AK28" s="150"/>
      <c r="AL28" s="150"/>
      <c r="AM28" s="150"/>
    </row>
    <row r="29" spans="1:39" ht="15.75" customHeight="1">
      <c r="A29" s="24">
        <f t="shared" si="5"/>
        <v>20</v>
      </c>
      <c r="B29" s="24"/>
      <c r="C29" s="24"/>
      <c r="D29" s="24"/>
      <c r="E29" s="24"/>
      <c r="F29" s="24"/>
      <c r="G29" s="24"/>
      <c r="H29" s="24" t="s">
        <v>62</v>
      </c>
      <c r="I29" s="24" t="s">
        <v>63</v>
      </c>
      <c r="J29" s="24"/>
      <c r="K29" s="24" t="str">
        <f t="shared" si="1"/>
        <v>nic</v>
      </c>
      <c r="L29" s="28">
        <f>+STRAVA!U24</f>
        <v>0</v>
      </c>
      <c r="M29" s="28">
        <f>+UBYTOVANI!AD25</f>
        <v>0</v>
      </c>
      <c r="N29" s="28">
        <f t="shared" si="2"/>
        <v>0</v>
      </c>
      <c r="O29" s="29"/>
      <c r="P29" s="30">
        <f t="shared" si="3"/>
        <v>0</v>
      </c>
      <c r="Q29" s="24">
        <f>+UBYTOVANI!F25</f>
        <v>0</v>
      </c>
      <c r="R29" s="24" t="str">
        <f>+UBYTOVANI!G25</f>
        <v>Ceník víkend standard</v>
      </c>
      <c r="S29" s="13" t="str">
        <f t="shared" si="4"/>
        <v>, ubyt: nic</v>
      </c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</row>
    <row r="30" spans="1:39" s="151" customFormat="1" ht="15.75" customHeight="1">
      <c r="A30" s="146">
        <f t="shared" si="5"/>
        <v>21</v>
      </c>
      <c r="B30" s="146"/>
      <c r="C30" s="146"/>
      <c r="D30" s="146"/>
      <c r="E30" s="146"/>
      <c r="F30" s="146"/>
      <c r="G30" s="146"/>
      <c r="H30" s="146" t="s">
        <v>62</v>
      </c>
      <c r="I30" s="146" t="s">
        <v>63</v>
      </c>
      <c r="J30" s="146"/>
      <c r="K30" s="146" t="str">
        <f t="shared" si="1"/>
        <v>nic</v>
      </c>
      <c r="L30" s="147">
        <f>+STRAVA!U25</f>
        <v>0</v>
      </c>
      <c r="M30" s="147">
        <f>+UBYTOVANI!AD26</f>
        <v>0</v>
      </c>
      <c r="N30" s="147">
        <f t="shared" si="2"/>
        <v>0</v>
      </c>
      <c r="O30" s="148"/>
      <c r="P30" s="149">
        <f t="shared" si="3"/>
        <v>0</v>
      </c>
      <c r="Q30" s="146">
        <f>+UBYTOVANI!F26</f>
        <v>0</v>
      </c>
      <c r="R30" s="146" t="str">
        <f>+UBYTOVANI!G26</f>
        <v>Ceník víkend standard</v>
      </c>
      <c r="S30" s="150" t="str">
        <f t="shared" si="4"/>
        <v>, ubyt: nic</v>
      </c>
      <c r="T30" s="150"/>
      <c r="U30" s="150"/>
      <c r="V30" s="150"/>
      <c r="W30" s="150"/>
      <c r="X30" s="150"/>
      <c r="Y30" s="150"/>
      <c r="Z30" s="150"/>
      <c r="AA30" s="150"/>
      <c r="AB30" s="150"/>
      <c r="AC30" s="150"/>
      <c r="AD30" s="150"/>
      <c r="AE30" s="150"/>
      <c r="AF30" s="150"/>
      <c r="AG30" s="150"/>
      <c r="AH30" s="150"/>
      <c r="AI30" s="150"/>
      <c r="AJ30" s="150"/>
      <c r="AK30" s="150"/>
      <c r="AL30" s="150"/>
      <c r="AM30" s="150"/>
    </row>
    <row r="31" spans="1:39" ht="15.75" customHeight="1">
      <c r="A31" s="24">
        <f t="shared" si="5"/>
        <v>22</v>
      </c>
      <c r="B31" s="24"/>
      <c r="C31" s="24"/>
      <c r="D31" s="24"/>
      <c r="E31" s="24"/>
      <c r="F31" s="24"/>
      <c r="G31" s="24"/>
      <c r="H31" s="24" t="s">
        <v>62</v>
      </c>
      <c r="I31" s="24" t="s">
        <v>63</v>
      </c>
      <c r="J31" s="24"/>
      <c r="K31" s="24" t="str">
        <f t="shared" si="1"/>
        <v>nic</v>
      </c>
      <c r="L31" s="28">
        <f>+STRAVA!U26</f>
        <v>0</v>
      </c>
      <c r="M31" s="28">
        <f>+UBYTOVANI!AD27</f>
        <v>0</v>
      </c>
      <c r="N31" s="28">
        <f t="shared" si="2"/>
        <v>0</v>
      </c>
      <c r="O31" s="29"/>
      <c r="P31" s="30">
        <f t="shared" si="3"/>
        <v>0</v>
      </c>
      <c r="Q31" s="24">
        <f>+UBYTOVANI!F27</f>
        <v>0</v>
      </c>
      <c r="R31" s="24" t="str">
        <f>+UBYTOVANI!G27</f>
        <v>Ceník víkend standard</v>
      </c>
      <c r="S31" s="13" t="str">
        <f t="shared" si="4"/>
        <v>, ubyt: nic</v>
      </c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</row>
    <row r="32" spans="1:39" s="151" customFormat="1" ht="15.75" customHeight="1">
      <c r="A32" s="146">
        <f t="shared" si="5"/>
        <v>23</v>
      </c>
      <c r="B32" s="146"/>
      <c r="C32" s="146"/>
      <c r="D32" s="146"/>
      <c r="E32" s="146"/>
      <c r="F32" s="146"/>
      <c r="G32" s="146"/>
      <c r="H32" s="146" t="s">
        <v>62</v>
      </c>
      <c r="I32" s="146" t="s">
        <v>63</v>
      </c>
      <c r="J32" s="146"/>
      <c r="K32" s="146" t="str">
        <f t="shared" si="1"/>
        <v>nic</v>
      </c>
      <c r="L32" s="147">
        <f>+STRAVA!U27</f>
        <v>0</v>
      </c>
      <c r="M32" s="147">
        <f>+UBYTOVANI!AD28</f>
        <v>0</v>
      </c>
      <c r="N32" s="147">
        <f t="shared" si="2"/>
        <v>0</v>
      </c>
      <c r="O32" s="148"/>
      <c r="P32" s="149">
        <f t="shared" si="3"/>
        <v>0</v>
      </c>
      <c r="Q32" s="146">
        <f>+UBYTOVANI!F28</f>
        <v>0</v>
      </c>
      <c r="R32" s="146" t="str">
        <f>+UBYTOVANI!G28</f>
        <v>Ceník víkend standard</v>
      </c>
      <c r="S32" s="150" t="str">
        <f t="shared" si="4"/>
        <v>, ubyt: nic</v>
      </c>
      <c r="T32" s="150"/>
      <c r="U32" s="150"/>
      <c r="V32" s="150"/>
      <c r="W32" s="150"/>
      <c r="X32" s="150"/>
      <c r="Y32" s="150"/>
      <c r="Z32" s="150"/>
      <c r="AA32" s="150"/>
      <c r="AB32" s="150"/>
      <c r="AC32" s="150"/>
      <c r="AD32" s="150"/>
      <c r="AE32" s="150"/>
      <c r="AF32" s="150"/>
      <c r="AG32" s="150"/>
      <c r="AH32" s="150"/>
      <c r="AI32" s="150"/>
      <c r="AJ32" s="150"/>
      <c r="AK32" s="150"/>
      <c r="AL32" s="150"/>
      <c r="AM32" s="150"/>
    </row>
    <row r="33" spans="1:39" ht="15.75" customHeight="1">
      <c r="A33" s="24">
        <f t="shared" si="5"/>
        <v>24</v>
      </c>
      <c r="B33" s="24"/>
      <c r="C33" s="24"/>
      <c r="D33" s="24"/>
      <c r="E33" s="24"/>
      <c r="F33" s="24"/>
      <c r="G33" s="24"/>
      <c r="H33" s="24" t="s">
        <v>62</v>
      </c>
      <c r="I33" s="24" t="s">
        <v>63</v>
      </c>
      <c r="J33" s="24"/>
      <c r="K33" s="24" t="str">
        <f t="shared" si="1"/>
        <v>nic</v>
      </c>
      <c r="L33" s="28">
        <f>+STRAVA!U28</f>
        <v>0</v>
      </c>
      <c r="M33" s="28">
        <f>+UBYTOVANI!AD29</f>
        <v>0</v>
      </c>
      <c r="N33" s="28">
        <f t="shared" si="2"/>
        <v>0</v>
      </c>
      <c r="O33" s="29"/>
      <c r="P33" s="30">
        <f t="shared" si="3"/>
        <v>0</v>
      </c>
      <c r="Q33" s="24">
        <f>+UBYTOVANI!F29</f>
        <v>0</v>
      </c>
      <c r="R33" s="24" t="str">
        <f>+UBYTOVANI!G29</f>
        <v>Ceník víkend standard</v>
      </c>
      <c r="S33" s="13" t="str">
        <f t="shared" si="4"/>
        <v>, ubyt: nic</v>
      </c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</row>
    <row r="34" spans="1:39" s="151" customFormat="1" ht="15.75" customHeight="1">
      <c r="A34" s="146">
        <f t="shared" si="5"/>
        <v>25</v>
      </c>
      <c r="B34" s="146"/>
      <c r="C34" s="146"/>
      <c r="D34" s="146"/>
      <c r="E34" s="146"/>
      <c r="F34" s="146"/>
      <c r="G34" s="146"/>
      <c r="H34" s="146" t="s">
        <v>62</v>
      </c>
      <c r="I34" s="146" t="s">
        <v>63</v>
      </c>
      <c r="J34" s="146"/>
      <c r="K34" s="146" t="str">
        <f t="shared" si="1"/>
        <v>nic</v>
      </c>
      <c r="L34" s="147">
        <f>+STRAVA!U29</f>
        <v>0</v>
      </c>
      <c r="M34" s="147">
        <f>+UBYTOVANI!AD30</f>
        <v>0</v>
      </c>
      <c r="N34" s="147">
        <f t="shared" si="2"/>
        <v>0</v>
      </c>
      <c r="O34" s="148"/>
      <c r="P34" s="149">
        <f t="shared" si="3"/>
        <v>0</v>
      </c>
      <c r="Q34" s="146">
        <f>+UBYTOVANI!F30</f>
        <v>0</v>
      </c>
      <c r="R34" s="146" t="str">
        <f>+UBYTOVANI!G30</f>
        <v>Ceník víkend standard</v>
      </c>
      <c r="S34" s="150" t="str">
        <f t="shared" si="4"/>
        <v>, ubyt: nic</v>
      </c>
      <c r="T34" s="150"/>
      <c r="U34" s="150"/>
      <c r="V34" s="150"/>
      <c r="W34" s="150"/>
      <c r="X34" s="150"/>
      <c r="Y34" s="150"/>
      <c r="Z34" s="150"/>
      <c r="AA34" s="150"/>
      <c r="AB34" s="150"/>
      <c r="AC34" s="150"/>
      <c r="AD34" s="150"/>
      <c r="AE34" s="150"/>
      <c r="AF34" s="150"/>
      <c r="AG34" s="150"/>
      <c r="AH34" s="150"/>
      <c r="AI34" s="150"/>
      <c r="AJ34" s="150"/>
      <c r="AK34" s="150"/>
      <c r="AL34" s="150"/>
      <c r="AM34" s="150"/>
    </row>
    <row r="35" spans="1:39" ht="15.75" customHeight="1">
      <c r="A35" s="24">
        <f t="shared" si="5"/>
        <v>26</v>
      </c>
      <c r="B35" s="24"/>
      <c r="C35" s="24"/>
      <c r="D35" s="24"/>
      <c r="E35" s="24"/>
      <c r="F35" s="24"/>
      <c r="G35" s="24"/>
      <c r="H35" s="24" t="s">
        <v>62</v>
      </c>
      <c r="I35" s="24" t="s">
        <v>63</v>
      </c>
      <c r="J35" s="24"/>
      <c r="K35" s="24" t="str">
        <f t="shared" si="1"/>
        <v>nic</v>
      </c>
      <c r="L35" s="28">
        <f>+STRAVA!U30</f>
        <v>0</v>
      </c>
      <c r="M35" s="28">
        <f>+UBYTOVANI!AD31</f>
        <v>0</v>
      </c>
      <c r="N35" s="28">
        <f t="shared" si="2"/>
        <v>0</v>
      </c>
      <c r="O35" s="29"/>
      <c r="P35" s="30">
        <f t="shared" si="3"/>
        <v>0</v>
      </c>
      <c r="Q35" s="24">
        <f>+UBYTOVANI!F31</f>
        <v>0</v>
      </c>
      <c r="R35" s="24" t="str">
        <f>+UBYTOVANI!G31</f>
        <v>Ceník víkend standard</v>
      </c>
      <c r="S35" s="13" t="str">
        <f t="shared" si="4"/>
        <v>, ubyt: nic</v>
      </c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</row>
    <row r="36" spans="1:39" s="151" customFormat="1" ht="15.75" customHeight="1">
      <c r="A36" s="146">
        <f t="shared" si="5"/>
        <v>27</v>
      </c>
      <c r="B36" s="146"/>
      <c r="C36" s="146"/>
      <c r="D36" s="146"/>
      <c r="E36" s="146"/>
      <c r="F36" s="146"/>
      <c r="G36" s="146"/>
      <c r="H36" s="146" t="s">
        <v>62</v>
      </c>
      <c r="I36" s="146" t="s">
        <v>63</v>
      </c>
      <c r="J36" s="146"/>
      <c r="K36" s="146" t="str">
        <f t="shared" si="1"/>
        <v>nic</v>
      </c>
      <c r="L36" s="147">
        <f>+STRAVA!U31</f>
        <v>0</v>
      </c>
      <c r="M36" s="147">
        <f>+UBYTOVANI!AD32</f>
        <v>0</v>
      </c>
      <c r="N36" s="147">
        <f t="shared" si="2"/>
        <v>0</v>
      </c>
      <c r="O36" s="148"/>
      <c r="P36" s="149">
        <f t="shared" si="3"/>
        <v>0</v>
      </c>
      <c r="Q36" s="146">
        <f>+UBYTOVANI!F32</f>
        <v>0</v>
      </c>
      <c r="R36" s="146" t="str">
        <f>+UBYTOVANI!G32</f>
        <v>Ceník víkend standard</v>
      </c>
      <c r="S36" s="150" t="str">
        <f t="shared" si="4"/>
        <v>, ubyt: nic</v>
      </c>
      <c r="T36" s="150"/>
      <c r="U36" s="150"/>
      <c r="V36" s="150"/>
      <c r="W36" s="150"/>
      <c r="X36" s="150"/>
      <c r="Y36" s="150"/>
      <c r="Z36" s="150"/>
      <c r="AA36" s="150"/>
      <c r="AB36" s="150"/>
      <c r="AC36" s="150"/>
      <c r="AD36" s="150"/>
      <c r="AE36" s="150"/>
      <c r="AF36" s="150"/>
      <c r="AG36" s="150"/>
      <c r="AH36" s="150"/>
      <c r="AI36" s="150"/>
      <c r="AJ36" s="150"/>
      <c r="AK36" s="150"/>
      <c r="AL36" s="150"/>
      <c r="AM36" s="150"/>
    </row>
    <row r="37" spans="1:39" ht="15.75" customHeight="1">
      <c r="A37" s="24">
        <f t="shared" si="5"/>
        <v>28</v>
      </c>
      <c r="B37" s="24"/>
      <c r="C37" s="24"/>
      <c r="D37" s="24"/>
      <c r="E37" s="24"/>
      <c r="F37" s="24"/>
      <c r="G37" s="24"/>
      <c r="H37" s="24" t="s">
        <v>62</v>
      </c>
      <c r="I37" s="24" t="s">
        <v>63</v>
      </c>
      <c r="J37" s="24"/>
      <c r="K37" s="24" t="str">
        <f t="shared" si="1"/>
        <v>nic</v>
      </c>
      <c r="L37" s="28">
        <f>+STRAVA!U32</f>
        <v>0</v>
      </c>
      <c r="M37" s="28">
        <f>+UBYTOVANI!AD33</f>
        <v>0</v>
      </c>
      <c r="N37" s="28">
        <f t="shared" si="2"/>
        <v>0</v>
      </c>
      <c r="O37" s="29"/>
      <c r="P37" s="30">
        <f t="shared" si="3"/>
        <v>0</v>
      </c>
      <c r="Q37" s="24">
        <f>+UBYTOVANI!F33</f>
        <v>0</v>
      </c>
      <c r="R37" s="24" t="str">
        <f>+UBYTOVANI!G33</f>
        <v>Ceník víkend standard</v>
      </c>
      <c r="S37" s="13" t="str">
        <f t="shared" si="4"/>
        <v>, ubyt: nic</v>
      </c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</row>
    <row r="38" spans="1:39" s="151" customFormat="1" ht="15.75" customHeight="1">
      <c r="A38" s="146">
        <f t="shared" si="5"/>
        <v>29</v>
      </c>
      <c r="B38" s="146"/>
      <c r="C38" s="146"/>
      <c r="D38" s="146"/>
      <c r="E38" s="146"/>
      <c r="F38" s="146"/>
      <c r="G38" s="146"/>
      <c r="H38" s="146" t="s">
        <v>62</v>
      </c>
      <c r="I38" s="146" t="s">
        <v>63</v>
      </c>
      <c r="J38" s="146"/>
      <c r="K38" s="146" t="str">
        <f t="shared" si="1"/>
        <v>nic</v>
      </c>
      <c r="L38" s="147">
        <f>+STRAVA!U33</f>
        <v>0</v>
      </c>
      <c r="M38" s="147">
        <f>+UBYTOVANI!AD34</f>
        <v>0</v>
      </c>
      <c r="N38" s="147">
        <f t="shared" si="2"/>
        <v>0</v>
      </c>
      <c r="O38" s="148"/>
      <c r="P38" s="149">
        <f t="shared" si="3"/>
        <v>0</v>
      </c>
      <c r="Q38" s="146">
        <f>+UBYTOVANI!F34</f>
        <v>0</v>
      </c>
      <c r="R38" s="146" t="str">
        <f>+UBYTOVANI!G34</f>
        <v>Ceník víkend standard</v>
      </c>
      <c r="S38" s="150" t="str">
        <f t="shared" si="4"/>
        <v>, ubyt: nic</v>
      </c>
      <c r="T38" s="150"/>
      <c r="U38" s="150"/>
      <c r="V38" s="150"/>
      <c r="W38" s="150"/>
      <c r="X38" s="150"/>
      <c r="Y38" s="150"/>
      <c r="Z38" s="150"/>
      <c r="AA38" s="150"/>
      <c r="AB38" s="150"/>
      <c r="AC38" s="150"/>
      <c r="AD38" s="150"/>
      <c r="AE38" s="150"/>
      <c r="AF38" s="150"/>
      <c r="AG38" s="150"/>
      <c r="AH38" s="150"/>
      <c r="AI38" s="150"/>
      <c r="AJ38" s="150"/>
      <c r="AK38" s="150"/>
      <c r="AL38" s="150"/>
      <c r="AM38" s="150"/>
    </row>
    <row r="39" spans="1:39" ht="15.75" customHeight="1">
      <c r="A39" s="24">
        <f t="shared" si="5"/>
        <v>30</v>
      </c>
      <c r="B39" s="24"/>
      <c r="C39" s="24"/>
      <c r="D39" s="24"/>
      <c r="E39" s="24"/>
      <c r="F39" s="24"/>
      <c r="G39" s="24"/>
      <c r="H39" s="24" t="s">
        <v>62</v>
      </c>
      <c r="I39" s="24" t="s">
        <v>63</v>
      </c>
      <c r="J39" s="24"/>
      <c r="K39" s="24" t="str">
        <f t="shared" si="1"/>
        <v>nic</v>
      </c>
      <c r="L39" s="28">
        <f>+STRAVA!U34</f>
        <v>0</v>
      </c>
      <c r="M39" s="28">
        <f>+UBYTOVANI!AD35</f>
        <v>0</v>
      </c>
      <c r="N39" s="28">
        <f t="shared" si="2"/>
        <v>0</v>
      </c>
      <c r="O39" s="29"/>
      <c r="P39" s="30">
        <f t="shared" si="3"/>
        <v>0</v>
      </c>
      <c r="Q39" s="24">
        <f>+UBYTOVANI!F35</f>
        <v>0</v>
      </c>
      <c r="R39" s="24" t="str">
        <f>+UBYTOVANI!G35</f>
        <v>Ceník víkend standard</v>
      </c>
      <c r="S39" s="13" t="str">
        <f t="shared" si="4"/>
        <v>, ubyt: nic</v>
      </c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</row>
    <row r="40" spans="1:39" s="151" customFormat="1" ht="15.75" customHeight="1">
      <c r="A40" s="146">
        <f t="shared" si="5"/>
        <v>31</v>
      </c>
      <c r="B40" s="146"/>
      <c r="C40" s="146"/>
      <c r="D40" s="146"/>
      <c r="E40" s="146"/>
      <c r="F40" s="146"/>
      <c r="G40" s="146"/>
      <c r="H40" s="146" t="s">
        <v>62</v>
      </c>
      <c r="I40" s="146" t="s">
        <v>63</v>
      </c>
      <c r="J40" s="146"/>
      <c r="K40" s="146" t="str">
        <f t="shared" si="1"/>
        <v>nic</v>
      </c>
      <c r="L40" s="147">
        <f>+STRAVA!U35</f>
        <v>0</v>
      </c>
      <c r="M40" s="147">
        <f>+UBYTOVANI!AD36</f>
        <v>0</v>
      </c>
      <c r="N40" s="147">
        <f t="shared" si="2"/>
        <v>0</v>
      </c>
      <c r="O40" s="148"/>
      <c r="P40" s="149">
        <f t="shared" si="3"/>
        <v>0</v>
      </c>
      <c r="Q40" s="146">
        <f>+UBYTOVANI!F36</f>
        <v>0</v>
      </c>
      <c r="R40" s="146" t="str">
        <f>+UBYTOVANI!G36</f>
        <v>Ceník víkend standard</v>
      </c>
      <c r="S40" s="150" t="str">
        <f t="shared" si="4"/>
        <v>, ubyt: nic</v>
      </c>
      <c r="T40" s="150"/>
      <c r="U40" s="150"/>
      <c r="V40" s="150"/>
      <c r="W40" s="150"/>
      <c r="X40" s="150"/>
      <c r="Y40" s="150"/>
      <c r="Z40" s="150"/>
      <c r="AA40" s="150"/>
      <c r="AB40" s="150"/>
      <c r="AC40" s="150"/>
      <c r="AD40" s="150"/>
      <c r="AE40" s="150"/>
      <c r="AF40" s="150"/>
      <c r="AG40" s="150"/>
      <c r="AH40" s="150"/>
      <c r="AI40" s="150"/>
      <c r="AJ40" s="150"/>
      <c r="AK40" s="150"/>
      <c r="AL40" s="150"/>
      <c r="AM40" s="150"/>
    </row>
    <row r="41" spans="1:39" ht="15.75" customHeight="1">
      <c r="A41" s="24">
        <f t="shared" si="5"/>
        <v>32</v>
      </c>
      <c r="B41" s="24"/>
      <c r="C41" s="24"/>
      <c r="D41" s="24"/>
      <c r="E41" s="24"/>
      <c r="F41" s="24"/>
      <c r="G41" s="24"/>
      <c r="H41" s="24" t="s">
        <v>62</v>
      </c>
      <c r="I41" s="24" t="s">
        <v>63</v>
      </c>
      <c r="J41" s="24"/>
      <c r="K41" s="24" t="str">
        <f t="shared" si="1"/>
        <v>nic</v>
      </c>
      <c r="L41" s="28">
        <f>+STRAVA!U36</f>
        <v>0</v>
      </c>
      <c r="M41" s="28">
        <f>+UBYTOVANI!AD37</f>
        <v>0</v>
      </c>
      <c r="N41" s="28">
        <f t="shared" si="2"/>
        <v>0</v>
      </c>
      <c r="O41" s="29"/>
      <c r="P41" s="30">
        <f t="shared" si="3"/>
        <v>0</v>
      </c>
      <c r="Q41" s="24">
        <f>+UBYTOVANI!F37</f>
        <v>0</v>
      </c>
      <c r="R41" s="24" t="str">
        <f>+UBYTOVANI!G37</f>
        <v>Ceník víkend standard</v>
      </c>
      <c r="S41" s="13" t="str">
        <f t="shared" si="4"/>
        <v>, ubyt: nic</v>
      </c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</row>
    <row r="42" spans="1:39" s="151" customFormat="1" ht="15.75" customHeight="1">
      <c r="A42" s="146">
        <f t="shared" si="5"/>
        <v>33</v>
      </c>
      <c r="B42" s="146"/>
      <c r="C42" s="146"/>
      <c r="D42" s="146"/>
      <c r="E42" s="146"/>
      <c r="F42" s="146"/>
      <c r="G42" s="146"/>
      <c r="H42" s="146" t="s">
        <v>62</v>
      </c>
      <c r="I42" s="146" t="s">
        <v>63</v>
      </c>
      <c r="J42" s="146"/>
      <c r="K42" s="146" t="str">
        <f t="shared" si="1"/>
        <v>nic</v>
      </c>
      <c r="L42" s="147">
        <f>+STRAVA!U37</f>
        <v>0</v>
      </c>
      <c r="M42" s="147">
        <f>+UBYTOVANI!AD38</f>
        <v>0</v>
      </c>
      <c r="N42" s="147">
        <f t="shared" si="2"/>
        <v>0</v>
      </c>
      <c r="O42" s="148"/>
      <c r="P42" s="149">
        <f t="shared" si="3"/>
        <v>0</v>
      </c>
      <c r="Q42" s="146">
        <f>+UBYTOVANI!F38</f>
        <v>0</v>
      </c>
      <c r="R42" s="146" t="str">
        <f>+UBYTOVANI!G38</f>
        <v>Ceník víkend standard</v>
      </c>
      <c r="S42" s="150" t="str">
        <f t="shared" si="4"/>
        <v>, ubyt: nic</v>
      </c>
      <c r="T42" s="150"/>
      <c r="U42" s="150"/>
      <c r="V42" s="150"/>
      <c r="W42" s="150"/>
      <c r="X42" s="150"/>
      <c r="Y42" s="150"/>
      <c r="Z42" s="150"/>
      <c r="AA42" s="150"/>
      <c r="AB42" s="150"/>
      <c r="AC42" s="150"/>
      <c r="AD42" s="150"/>
      <c r="AE42" s="150"/>
      <c r="AF42" s="150"/>
      <c r="AG42" s="150"/>
      <c r="AH42" s="150"/>
      <c r="AI42" s="150"/>
      <c r="AJ42" s="150"/>
      <c r="AK42" s="150"/>
      <c r="AL42" s="150"/>
      <c r="AM42" s="150"/>
    </row>
    <row r="43" spans="1:39" ht="15.75" customHeight="1">
      <c r="A43" s="24">
        <f t="shared" si="5"/>
        <v>34</v>
      </c>
      <c r="B43" s="24"/>
      <c r="C43" s="24"/>
      <c r="D43" s="24"/>
      <c r="E43" s="24"/>
      <c r="F43" s="24"/>
      <c r="G43" s="24"/>
      <c r="H43" s="24" t="s">
        <v>62</v>
      </c>
      <c r="I43" s="24" t="s">
        <v>63</v>
      </c>
      <c r="J43" s="24"/>
      <c r="K43" s="24" t="str">
        <f t="shared" si="1"/>
        <v>nic</v>
      </c>
      <c r="L43" s="28">
        <f>+STRAVA!U38</f>
        <v>0</v>
      </c>
      <c r="M43" s="28">
        <f>+UBYTOVANI!AD39</f>
        <v>0</v>
      </c>
      <c r="N43" s="28">
        <f t="shared" si="2"/>
        <v>0</v>
      </c>
      <c r="O43" s="29"/>
      <c r="P43" s="30">
        <f t="shared" si="3"/>
        <v>0</v>
      </c>
      <c r="Q43" s="24">
        <f>+UBYTOVANI!F39</f>
        <v>0</v>
      </c>
      <c r="R43" s="24" t="str">
        <f>+UBYTOVANI!G39</f>
        <v>Ceník víkend standard</v>
      </c>
      <c r="S43" s="13" t="str">
        <f t="shared" si="4"/>
        <v>, ubyt: nic</v>
      </c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</row>
    <row r="44" spans="1:39" s="151" customFormat="1" ht="15.75" customHeight="1">
      <c r="A44" s="146">
        <f t="shared" si="5"/>
        <v>35</v>
      </c>
      <c r="B44" s="146"/>
      <c r="C44" s="146"/>
      <c r="D44" s="146"/>
      <c r="E44" s="146"/>
      <c r="F44" s="146"/>
      <c r="G44" s="146"/>
      <c r="H44" s="146" t="s">
        <v>62</v>
      </c>
      <c r="I44" s="146" t="s">
        <v>63</v>
      </c>
      <c r="J44" s="146"/>
      <c r="K44" s="146" t="str">
        <f t="shared" si="1"/>
        <v>nic</v>
      </c>
      <c r="L44" s="147">
        <f>+STRAVA!U39</f>
        <v>0</v>
      </c>
      <c r="M44" s="147">
        <f>+UBYTOVANI!AD40</f>
        <v>0</v>
      </c>
      <c r="N44" s="147">
        <f t="shared" si="2"/>
        <v>0</v>
      </c>
      <c r="O44" s="148"/>
      <c r="P44" s="149">
        <f t="shared" si="3"/>
        <v>0</v>
      </c>
      <c r="Q44" s="146">
        <f>+UBYTOVANI!F40</f>
        <v>0</v>
      </c>
      <c r="R44" s="146" t="str">
        <f>+UBYTOVANI!G40</f>
        <v>Ceník víkend standard</v>
      </c>
      <c r="S44" s="150" t="str">
        <f t="shared" si="4"/>
        <v>, ubyt: nic</v>
      </c>
      <c r="T44" s="150"/>
      <c r="U44" s="150"/>
      <c r="V44" s="150"/>
      <c r="W44" s="150"/>
      <c r="X44" s="150"/>
      <c r="Y44" s="150"/>
      <c r="Z44" s="150"/>
      <c r="AA44" s="150"/>
      <c r="AB44" s="150"/>
      <c r="AC44" s="150"/>
      <c r="AD44" s="150"/>
      <c r="AE44" s="150"/>
      <c r="AF44" s="150"/>
      <c r="AG44" s="150"/>
      <c r="AH44" s="150"/>
      <c r="AI44" s="150"/>
      <c r="AJ44" s="150"/>
      <c r="AK44" s="150"/>
      <c r="AL44" s="150"/>
      <c r="AM44" s="150"/>
    </row>
    <row r="45" spans="1:39" ht="15.75" customHeight="1">
      <c r="A45" s="24">
        <f t="shared" si="5"/>
        <v>36</v>
      </c>
      <c r="B45" s="24"/>
      <c r="C45" s="24"/>
      <c r="D45" s="24"/>
      <c r="E45" s="24"/>
      <c r="F45" s="24"/>
      <c r="G45" s="24"/>
      <c r="H45" s="24" t="s">
        <v>62</v>
      </c>
      <c r="I45" s="24" t="s">
        <v>63</v>
      </c>
      <c r="J45" s="24"/>
      <c r="K45" s="24" t="str">
        <f t="shared" si="1"/>
        <v>nic</v>
      </c>
      <c r="L45" s="28">
        <f>+STRAVA!U40</f>
        <v>0</v>
      </c>
      <c r="M45" s="28">
        <f>+UBYTOVANI!AD41</f>
        <v>0</v>
      </c>
      <c r="N45" s="28">
        <f t="shared" si="2"/>
        <v>0</v>
      </c>
      <c r="O45" s="29"/>
      <c r="P45" s="30">
        <f t="shared" si="3"/>
        <v>0</v>
      </c>
      <c r="Q45" s="24">
        <f>+UBYTOVANI!F41</f>
        <v>0</v>
      </c>
      <c r="R45" s="24" t="str">
        <f>+UBYTOVANI!G41</f>
        <v>Ceník víkend standard</v>
      </c>
      <c r="S45" s="13" t="str">
        <f t="shared" si="4"/>
        <v>, ubyt: nic</v>
      </c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</row>
    <row r="46" spans="1:39" s="151" customFormat="1" ht="15.75" customHeight="1">
      <c r="A46" s="146">
        <f t="shared" si="5"/>
        <v>37</v>
      </c>
      <c r="B46" s="146"/>
      <c r="C46" s="146"/>
      <c r="D46" s="146"/>
      <c r="E46" s="146"/>
      <c r="F46" s="146"/>
      <c r="G46" s="146"/>
      <c r="H46" s="146" t="s">
        <v>62</v>
      </c>
      <c r="I46" s="146" t="s">
        <v>63</v>
      </c>
      <c r="J46" s="146"/>
      <c r="K46" s="146" t="str">
        <f t="shared" si="1"/>
        <v>nic</v>
      </c>
      <c r="L46" s="147">
        <f>+STRAVA!U41</f>
        <v>0</v>
      </c>
      <c r="M46" s="147">
        <f>+UBYTOVANI!AD42</f>
        <v>0</v>
      </c>
      <c r="N46" s="147">
        <f t="shared" si="2"/>
        <v>0</v>
      </c>
      <c r="O46" s="148"/>
      <c r="P46" s="149">
        <f t="shared" si="3"/>
        <v>0</v>
      </c>
      <c r="Q46" s="146">
        <f>+UBYTOVANI!F42</f>
        <v>0</v>
      </c>
      <c r="R46" s="146" t="str">
        <f>+UBYTOVANI!G42</f>
        <v>Ceník víkend standard</v>
      </c>
      <c r="S46" s="150" t="str">
        <f t="shared" si="4"/>
        <v>, ubyt: nic</v>
      </c>
      <c r="T46" s="150"/>
      <c r="U46" s="150"/>
      <c r="V46" s="150"/>
      <c r="W46" s="150"/>
      <c r="X46" s="150"/>
      <c r="Y46" s="150"/>
      <c r="Z46" s="150"/>
      <c r="AA46" s="150"/>
      <c r="AB46" s="150"/>
      <c r="AC46" s="150"/>
      <c r="AD46" s="150"/>
      <c r="AE46" s="150"/>
      <c r="AF46" s="150"/>
      <c r="AG46" s="150"/>
      <c r="AH46" s="150"/>
      <c r="AI46" s="150"/>
      <c r="AJ46" s="150"/>
      <c r="AK46" s="150"/>
      <c r="AL46" s="150"/>
      <c r="AM46" s="150"/>
    </row>
    <row r="47" spans="1:39" ht="15.75" customHeight="1">
      <c r="A47" s="24">
        <f t="shared" si="5"/>
        <v>38</v>
      </c>
      <c r="B47" s="24"/>
      <c r="C47" s="24"/>
      <c r="D47" s="24"/>
      <c r="E47" s="24"/>
      <c r="F47" s="24"/>
      <c r="G47" s="24"/>
      <c r="H47" s="24" t="s">
        <v>62</v>
      </c>
      <c r="I47" s="24" t="s">
        <v>63</v>
      </c>
      <c r="J47" s="24"/>
      <c r="K47" s="24" t="str">
        <f t="shared" si="1"/>
        <v>nic</v>
      </c>
      <c r="L47" s="28">
        <f>+STRAVA!U42</f>
        <v>0</v>
      </c>
      <c r="M47" s="28">
        <f>+UBYTOVANI!AD43</f>
        <v>0</v>
      </c>
      <c r="N47" s="28">
        <f t="shared" si="2"/>
        <v>0</v>
      </c>
      <c r="O47" s="29"/>
      <c r="P47" s="30">
        <f t="shared" si="3"/>
        <v>0</v>
      </c>
      <c r="Q47" s="24">
        <f>+UBYTOVANI!F43</f>
        <v>0</v>
      </c>
      <c r="R47" s="24" t="str">
        <f>+UBYTOVANI!G43</f>
        <v>Ceník víkend standard</v>
      </c>
      <c r="S47" s="13" t="str">
        <f t="shared" si="4"/>
        <v>, ubyt: nic</v>
      </c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</row>
    <row r="48" spans="1:39" s="151" customFormat="1" ht="15.75" customHeight="1">
      <c r="A48" s="146">
        <f t="shared" si="5"/>
        <v>39</v>
      </c>
      <c r="B48" s="146"/>
      <c r="C48" s="146"/>
      <c r="D48" s="146"/>
      <c r="E48" s="146"/>
      <c r="F48" s="146"/>
      <c r="G48" s="146"/>
      <c r="H48" s="146" t="s">
        <v>62</v>
      </c>
      <c r="I48" s="146" t="s">
        <v>63</v>
      </c>
      <c r="J48" s="146"/>
      <c r="K48" s="146" t="str">
        <f t="shared" si="1"/>
        <v>nic</v>
      </c>
      <c r="L48" s="147">
        <f>+STRAVA!U43</f>
        <v>0</v>
      </c>
      <c r="M48" s="147">
        <f>+UBYTOVANI!AD44</f>
        <v>0</v>
      </c>
      <c r="N48" s="147">
        <f t="shared" si="2"/>
        <v>0</v>
      </c>
      <c r="O48" s="148"/>
      <c r="P48" s="149">
        <f t="shared" si="3"/>
        <v>0</v>
      </c>
      <c r="Q48" s="146">
        <f>+UBYTOVANI!F44</f>
        <v>0</v>
      </c>
      <c r="R48" s="146" t="str">
        <f>+UBYTOVANI!G44</f>
        <v>Ceník víkend standard</v>
      </c>
      <c r="S48" s="150" t="str">
        <f t="shared" si="4"/>
        <v>, ubyt: nic</v>
      </c>
      <c r="T48" s="150"/>
      <c r="U48" s="150"/>
      <c r="V48" s="150"/>
      <c r="W48" s="150"/>
      <c r="X48" s="150"/>
      <c r="Y48" s="150"/>
      <c r="Z48" s="150"/>
      <c r="AA48" s="150"/>
      <c r="AB48" s="150"/>
      <c r="AC48" s="150"/>
      <c r="AD48" s="150"/>
      <c r="AE48" s="150"/>
      <c r="AF48" s="150"/>
      <c r="AG48" s="150"/>
      <c r="AH48" s="150"/>
      <c r="AI48" s="150"/>
      <c r="AJ48" s="150"/>
      <c r="AK48" s="150"/>
      <c r="AL48" s="150"/>
      <c r="AM48" s="150"/>
    </row>
    <row r="49" spans="1:39" ht="15.75" customHeight="1">
      <c r="A49" s="24">
        <f t="shared" si="5"/>
        <v>40</v>
      </c>
      <c r="B49" s="24"/>
      <c r="C49" s="24"/>
      <c r="D49" s="24"/>
      <c r="E49" s="24"/>
      <c r="F49" s="24"/>
      <c r="G49" s="24"/>
      <c r="H49" s="24" t="s">
        <v>62</v>
      </c>
      <c r="I49" s="24" t="s">
        <v>63</v>
      </c>
      <c r="J49" s="24"/>
      <c r="K49" s="24" t="str">
        <f t="shared" si="1"/>
        <v>nic</v>
      </c>
      <c r="L49" s="28">
        <f>+STRAVA!U44</f>
        <v>0</v>
      </c>
      <c r="M49" s="28">
        <f>+UBYTOVANI!AD45</f>
        <v>0</v>
      </c>
      <c r="N49" s="28">
        <f t="shared" si="2"/>
        <v>0</v>
      </c>
      <c r="O49" s="29"/>
      <c r="P49" s="30">
        <f t="shared" si="3"/>
        <v>0</v>
      </c>
      <c r="Q49" s="24">
        <f>+UBYTOVANI!F45</f>
        <v>0</v>
      </c>
      <c r="R49" s="24" t="str">
        <f>+UBYTOVANI!G45</f>
        <v>Ceník víkend standard</v>
      </c>
      <c r="S49" s="13" t="str">
        <f t="shared" si="4"/>
        <v>, ubyt: nic</v>
      </c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</row>
    <row r="50" spans="1:39" s="151" customFormat="1" ht="15.75" customHeight="1">
      <c r="A50" s="146">
        <f t="shared" si="5"/>
        <v>41</v>
      </c>
      <c r="B50" s="146"/>
      <c r="C50" s="146"/>
      <c r="D50" s="146"/>
      <c r="E50" s="146"/>
      <c r="F50" s="146"/>
      <c r="G50" s="146"/>
      <c r="H50" s="146" t="s">
        <v>62</v>
      </c>
      <c r="I50" s="146" t="s">
        <v>63</v>
      </c>
      <c r="J50" s="146"/>
      <c r="K50" s="146" t="str">
        <f t="shared" si="1"/>
        <v>nic</v>
      </c>
      <c r="L50" s="147">
        <f>+STRAVA!U45</f>
        <v>0</v>
      </c>
      <c r="M50" s="147">
        <f>+UBYTOVANI!AD46</f>
        <v>0</v>
      </c>
      <c r="N50" s="147">
        <f t="shared" si="2"/>
        <v>0</v>
      </c>
      <c r="O50" s="148"/>
      <c r="P50" s="149">
        <f t="shared" si="3"/>
        <v>0</v>
      </c>
      <c r="Q50" s="146">
        <f>+UBYTOVANI!F46</f>
        <v>0</v>
      </c>
      <c r="R50" s="146" t="str">
        <f>+UBYTOVANI!G46</f>
        <v>Ceník víkend standard</v>
      </c>
      <c r="S50" s="150" t="str">
        <f t="shared" si="4"/>
        <v>, ubyt: nic</v>
      </c>
      <c r="T50" s="150"/>
      <c r="U50" s="150"/>
      <c r="V50" s="150"/>
      <c r="W50" s="150"/>
      <c r="X50" s="150"/>
      <c r="Y50" s="150"/>
      <c r="Z50" s="150"/>
      <c r="AA50" s="150"/>
      <c r="AB50" s="150"/>
      <c r="AC50" s="150"/>
      <c r="AD50" s="150"/>
      <c r="AE50" s="150"/>
      <c r="AF50" s="150"/>
      <c r="AG50" s="150"/>
      <c r="AH50" s="150"/>
      <c r="AI50" s="150"/>
      <c r="AJ50" s="150"/>
      <c r="AK50" s="150"/>
      <c r="AL50" s="150"/>
      <c r="AM50" s="150"/>
    </row>
    <row r="51" spans="1:39" ht="15.75" customHeight="1">
      <c r="A51" s="24">
        <f t="shared" si="5"/>
        <v>42</v>
      </c>
      <c r="B51" s="24"/>
      <c r="C51" s="24"/>
      <c r="D51" s="24"/>
      <c r="E51" s="24"/>
      <c r="F51" s="24"/>
      <c r="G51" s="24"/>
      <c r="H51" s="24" t="s">
        <v>62</v>
      </c>
      <c r="I51" s="24" t="s">
        <v>63</v>
      </c>
      <c r="J51" s="24"/>
      <c r="K51" s="24" t="str">
        <f t="shared" si="1"/>
        <v>nic</v>
      </c>
      <c r="L51" s="28">
        <f>+STRAVA!U46</f>
        <v>0</v>
      </c>
      <c r="M51" s="28">
        <f>+UBYTOVANI!AD47</f>
        <v>0</v>
      </c>
      <c r="N51" s="28">
        <f t="shared" si="2"/>
        <v>0</v>
      </c>
      <c r="O51" s="29"/>
      <c r="P51" s="30">
        <f t="shared" si="3"/>
        <v>0</v>
      </c>
      <c r="Q51" s="24">
        <f>+UBYTOVANI!F47</f>
        <v>0</v>
      </c>
      <c r="R51" s="24" t="str">
        <f>+UBYTOVANI!G47</f>
        <v>Ceník víkend standard</v>
      </c>
      <c r="S51" s="13" t="str">
        <f t="shared" si="4"/>
        <v>, ubyt: nic</v>
      </c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</row>
    <row r="52" spans="1:39" s="151" customFormat="1" ht="15.75" customHeight="1">
      <c r="A52" s="146">
        <f t="shared" si="5"/>
        <v>43</v>
      </c>
      <c r="B52" s="146"/>
      <c r="C52" s="146"/>
      <c r="D52" s="146"/>
      <c r="E52" s="146"/>
      <c r="F52" s="146"/>
      <c r="G52" s="146"/>
      <c r="H52" s="146" t="s">
        <v>62</v>
      </c>
      <c r="I52" s="146" t="s">
        <v>63</v>
      </c>
      <c r="J52" s="146"/>
      <c r="K52" s="146" t="str">
        <f t="shared" si="1"/>
        <v>nic</v>
      </c>
      <c r="L52" s="147">
        <f>+STRAVA!U47</f>
        <v>0</v>
      </c>
      <c r="M52" s="147">
        <f>+UBYTOVANI!AD48</f>
        <v>0</v>
      </c>
      <c r="N52" s="147">
        <f t="shared" si="2"/>
        <v>0</v>
      </c>
      <c r="O52" s="148"/>
      <c r="P52" s="149">
        <f t="shared" si="3"/>
        <v>0</v>
      </c>
      <c r="Q52" s="146">
        <f>+UBYTOVANI!F48</f>
        <v>0</v>
      </c>
      <c r="R52" s="146" t="str">
        <f>+UBYTOVANI!G48</f>
        <v>Ceník víkend standard</v>
      </c>
      <c r="S52" s="150" t="str">
        <f t="shared" si="4"/>
        <v>, ubyt: nic</v>
      </c>
      <c r="T52" s="150"/>
      <c r="U52" s="150"/>
      <c r="V52" s="150"/>
      <c r="W52" s="150"/>
      <c r="X52" s="150"/>
      <c r="Y52" s="150"/>
      <c r="Z52" s="150"/>
      <c r="AA52" s="150"/>
      <c r="AB52" s="150"/>
      <c r="AC52" s="150"/>
      <c r="AD52" s="150"/>
      <c r="AE52" s="150"/>
      <c r="AF52" s="150"/>
      <c r="AG52" s="150"/>
      <c r="AH52" s="150"/>
      <c r="AI52" s="150"/>
      <c r="AJ52" s="150"/>
      <c r="AK52" s="150"/>
      <c r="AL52" s="150"/>
      <c r="AM52" s="150"/>
    </row>
    <row r="53" spans="1:39" ht="15.75" customHeight="1">
      <c r="A53" s="24">
        <f t="shared" si="5"/>
        <v>44</v>
      </c>
      <c r="B53" s="24"/>
      <c r="C53" s="24"/>
      <c r="D53" s="24"/>
      <c r="E53" s="24"/>
      <c r="F53" s="24"/>
      <c r="G53" s="24"/>
      <c r="H53" s="24" t="s">
        <v>62</v>
      </c>
      <c r="I53" s="24" t="s">
        <v>63</v>
      </c>
      <c r="J53" s="24"/>
      <c r="K53" s="24" t="str">
        <f t="shared" si="1"/>
        <v>nic</v>
      </c>
      <c r="L53" s="28">
        <f>+STRAVA!U48</f>
        <v>0</v>
      </c>
      <c r="M53" s="28">
        <f>+UBYTOVANI!AD49</f>
        <v>0</v>
      </c>
      <c r="N53" s="28">
        <f t="shared" si="2"/>
        <v>0</v>
      </c>
      <c r="O53" s="29"/>
      <c r="P53" s="30">
        <f t="shared" si="3"/>
        <v>0</v>
      </c>
      <c r="Q53" s="24">
        <f>+UBYTOVANI!F49</f>
        <v>0</v>
      </c>
      <c r="R53" s="24" t="str">
        <f>+UBYTOVANI!G49</f>
        <v>Ceník víkend standard</v>
      </c>
      <c r="S53" s="13" t="str">
        <f t="shared" si="4"/>
        <v>, ubyt: nic</v>
      </c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</row>
    <row r="54" spans="1:39" s="151" customFormat="1" ht="15.75" customHeight="1">
      <c r="A54" s="146">
        <f t="shared" si="5"/>
        <v>45</v>
      </c>
      <c r="B54" s="146"/>
      <c r="C54" s="146"/>
      <c r="D54" s="146"/>
      <c r="E54" s="146"/>
      <c r="F54" s="146"/>
      <c r="G54" s="146"/>
      <c r="H54" s="146" t="s">
        <v>62</v>
      </c>
      <c r="I54" s="146" t="s">
        <v>63</v>
      </c>
      <c r="J54" s="146"/>
      <c r="K54" s="146" t="str">
        <f t="shared" si="1"/>
        <v>nic</v>
      </c>
      <c r="L54" s="147">
        <f>+STRAVA!U49</f>
        <v>0</v>
      </c>
      <c r="M54" s="147">
        <f>+UBYTOVANI!AD50</f>
        <v>0</v>
      </c>
      <c r="N54" s="147">
        <f t="shared" si="2"/>
        <v>0</v>
      </c>
      <c r="O54" s="148"/>
      <c r="P54" s="149">
        <f t="shared" si="3"/>
        <v>0</v>
      </c>
      <c r="Q54" s="146">
        <f>+UBYTOVANI!F50</f>
        <v>0</v>
      </c>
      <c r="R54" s="146" t="str">
        <f>+UBYTOVANI!G50</f>
        <v>Ceník víkend standard</v>
      </c>
      <c r="S54" s="150" t="str">
        <f t="shared" si="4"/>
        <v>, ubyt: nic</v>
      </c>
      <c r="T54" s="150"/>
      <c r="U54" s="150"/>
      <c r="V54" s="150"/>
      <c r="W54" s="150"/>
      <c r="X54" s="150"/>
      <c r="Y54" s="150"/>
      <c r="Z54" s="150"/>
      <c r="AA54" s="150"/>
      <c r="AB54" s="150"/>
      <c r="AC54" s="150"/>
      <c r="AD54" s="150"/>
      <c r="AE54" s="150"/>
      <c r="AF54" s="150"/>
      <c r="AG54" s="150"/>
      <c r="AH54" s="150"/>
      <c r="AI54" s="150"/>
      <c r="AJ54" s="150"/>
      <c r="AK54" s="150"/>
      <c r="AL54" s="150"/>
      <c r="AM54" s="150"/>
    </row>
    <row r="55" spans="1:39" ht="15.75" customHeight="1">
      <c r="A55" s="24">
        <f t="shared" si="5"/>
        <v>46</v>
      </c>
      <c r="B55" s="24"/>
      <c r="C55" s="24"/>
      <c r="D55" s="24"/>
      <c r="E55" s="24"/>
      <c r="F55" s="24"/>
      <c r="G55" s="24"/>
      <c r="H55" s="24" t="s">
        <v>62</v>
      </c>
      <c r="I55" s="24" t="s">
        <v>63</v>
      </c>
      <c r="J55" s="24"/>
      <c r="K55" s="24" t="str">
        <f t="shared" si="1"/>
        <v>nic</v>
      </c>
      <c r="L55" s="28">
        <f>+STRAVA!U50</f>
        <v>0</v>
      </c>
      <c r="M55" s="28">
        <f>+UBYTOVANI!AD51</f>
        <v>0</v>
      </c>
      <c r="N55" s="28">
        <f t="shared" si="2"/>
        <v>0</v>
      </c>
      <c r="O55" s="29"/>
      <c r="P55" s="30">
        <f t="shared" si="3"/>
        <v>0</v>
      </c>
      <c r="Q55" s="24">
        <f>+UBYTOVANI!F51</f>
        <v>0</v>
      </c>
      <c r="R55" s="24" t="str">
        <f>+UBYTOVANI!G51</f>
        <v>Ceník víkend standard</v>
      </c>
      <c r="S55" s="13" t="str">
        <f t="shared" si="4"/>
        <v>, ubyt: nic</v>
      </c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</row>
    <row r="56" spans="1:39" s="151" customFormat="1" ht="15.75" customHeight="1">
      <c r="A56" s="146">
        <f t="shared" si="5"/>
        <v>47</v>
      </c>
      <c r="B56" s="146"/>
      <c r="C56" s="146"/>
      <c r="D56" s="146"/>
      <c r="E56" s="146"/>
      <c r="F56" s="146"/>
      <c r="G56" s="146"/>
      <c r="H56" s="146" t="s">
        <v>62</v>
      </c>
      <c r="I56" s="146" t="s">
        <v>63</v>
      </c>
      <c r="J56" s="146"/>
      <c r="K56" s="146" t="str">
        <f t="shared" si="1"/>
        <v>nic</v>
      </c>
      <c r="L56" s="147">
        <f>+STRAVA!U51</f>
        <v>0</v>
      </c>
      <c r="M56" s="147">
        <f>+UBYTOVANI!AD52</f>
        <v>0</v>
      </c>
      <c r="N56" s="147">
        <f t="shared" si="2"/>
        <v>0</v>
      </c>
      <c r="O56" s="148"/>
      <c r="P56" s="149">
        <f t="shared" si="3"/>
        <v>0</v>
      </c>
      <c r="Q56" s="146">
        <f>+UBYTOVANI!F52</f>
        <v>0</v>
      </c>
      <c r="R56" s="146" t="str">
        <f>+UBYTOVANI!G52</f>
        <v>Ceník víkend standard</v>
      </c>
      <c r="S56" s="150" t="str">
        <f t="shared" si="4"/>
        <v>, ubyt: nic</v>
      </c>
      <c r="T56" s="150"/>
      <c r="U56" s="150"/>
      <c r="V56" s="150"/>
      <c r="W56" s="150"/>
      <c r="X56" s="150"/>
      <c r="Y56" s="150"/>
      <c r="Z56" s="150"/>
      <c r="AA56" s="150"/>
      <c r="AB56" s="150"/>
      <c r="AC56" s="150"/>
      <c r="AD56" s="150"/>
      <c r="AE56" s="150"/>
      <c r="AF56" s="150"/>
      <c r="AG56" s="150"/>
      <c r="AH56" s="150"/>
      <c r="AI56" s="150"/>
      <c r="AJ56" s="150"/>
      <c r="AK56" s="150"/>
      <c r="AL56" s="150"/>
      <c r="AM56" s="150"/>
    </row>
    <row r="57" spans="1:39" ht="15.75" customHeight="1">
      <c r="A57" s="24">
        <f t="shared" si="5"/>
        <v>48</v>
      </c>
      <c r="B57" s="24"/>
      <c r="C57" s="24"/>
      <c r="D57" s="24"/>
      <c r="E57" s="24"/>
      <c r="F57" s="24"/>
      <c r="G57" s="24"/>
      <c r="H57" s="24" t="s">
        <v>62</v>
      </c>
      <c r="I57" s="24" t="s">
        <v>63</v>
      </c>
      <c r="J57" s="24"/>
      <c r="K57" s="24" t="str">
        <f t="shared" si="1"/>
        <v>nic</v>
      </c>
      <c r="L57" s="28">
        <f>+STRAVA!U52</f>
        <v>0</v>
      </c>
      <c r="M57" s="28">
        <f>+UBYTOVANI!AD53</f>
        <v>0</v>
      </c>
      <c r="N57" s="28">
        <f t="shared" si="2"/>
        <v>0</v>
      </c>
      <c r="O57" s="29"/>
      <c r="P57" s="30">
        <f t="shared" si="3"/>
        <v>0</v>
      </c>
      <c r="Q57" s="24">
        <f>+UBYTOVANI!F53</f>
        <v>0</v>
      </c>
      <c r="R57" s="24" t="str">
        <f>+UBYTOVANI!G53</f>
        <v>Ceník víkend standard</v>
      </c>
      <c r="S57" s="13" t="str">
        <f t="shared" si="4"/>
        <v>, ubyt: nic</v>
      </c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</row>
    <row r="58" spans="1:39" s="151" customFormat="1" ht="15.75" customHeight="1">
      <c r="A58" s="146">
        <f t="shared" si="5"/>
        <v>49</v>
      </c>
      <c r="B58" s="146"/>
      <c r="C58" s="146"/>
      <c r="D58" s="146"/>
      <c r="E58" s="146"/>
      <c r="F58" s="146"/>
      <c r="G58" s="146"/>
      <c r="H58" s="146" t="s">
        <v>62</v>
      </c>
      <c r="I58" s="146" t="s">
        <v>63</v>
      </c>
      <c r="J58" s="146"/>
      <c r="K58" s="146" t="str">
        <f t="shared" si="1"/>
        <v>nic</v>
      </c>
      <c r="L58" s="147">
        <f>+STRAVA!U53</f>
        <v>0</v>
      </c>
      <c r="M58" s="147">
        <f>+UBYTOVANI!AD54</f>
        <v>0</v>
      </c>
      <c r="N58" s="147">
        <f t="shared" si="2"/>
        <v>0</v>
      </c>
      <c r="O58" s="148"/>
      <c r="P58" s="149">
        <f t="shared" si="3"/>
        <v>0</v>
      </c>
      <c r="Q58" s="146">
        <f>+UBYTOVANI!F54</f>
        <v>0</v>
      </c>
      <c r="R58" s="146" t="str">
        <f>+UBYTOVANI!G54</f>
        <v>Ceník víkend standard</v>
      </c>
      <c r="S58" s="150" t="str">
        <f t="shared" si="4"/>
        <v>, ubyt: nic</v>
      </c>
      <c r="T58" s="150"/>
      <c r="U58" s="150"/>
      <c r="V58" s="150"/>
      <c r="W58" s="150"/>
      <c r="X58" s="150"/>
      <c r="Y58" s="150"/>
      <c r="Z58" s="150"/>
      <c r="AA58" s="150"/>
      <c r="AB58" s="150"/>
      <c r="AC58" s="150"/>
      <c r="AD58" s="150"/>
      <c r="AE58" s="150"/>
      <c r="AF58" s="150"/>
      <c r="AG58" s="150"/>
      <c r="AH58" s="150"/>
      <c r="AI58" s="150"/>
      <c r="AJ58" s="150"/>
      <c r="AK58" s="150"/>
      <c r="AL58" s="150"/>
      <c r="AM58" s="150"/>
    </row>
    <row r="59" spans="1:39" ht="15.75" customHeight="1">
      <c r="A59" s="24">
        <f t="shared" si="5"/>
        <v>50</v>
      </c>
      <c r="B59" s="24"/>
      <c r="C59" s="24"/>
      <c r="D59" s="24"/>
      <c r="E59" s="24"/>
      <c r="F59" s="24"/>
      <c r="G59" s="24"/>
      <c r="H59" s="24" t="s">
        <v>62</v>
      </c>
      <c r="I59" s="24" t="s">
        <v>63</v>
      </c>
      <c r="J59" s="24"/>
      <c r="K59" s="24" t="str">
        <f t="shared" si="1"/>
        <v>nic</v>
      </c>
      <c r="L59" s="28">
        <f>+STRAVA!U54</f>
        <v>0</v>
      </c>
      <c r="M59" s="28">
        <f>+UBYTOVANI!AD55</f>
        <v>0</v>
      </c>
      <c r="N59" s="28">
        <f t="shared" si="2"/>
        <v>0</v>
      </c>
      <c r="O59" s="29"/>
      <c r="P59" s="30">
        <f t="shared" si="3"/>
        <v>0</v>
      </c>
      <c r="Q59" s="24">
        <f>+UBYTOVANI!F55</f>
        <v>0</v>
      </c>
      <c r="R59" s="24" t="str">
        <f>+UBYTOVANI!G55</f>
        <v>Ceník víkend standard</v>
      </c>
      <c r="S59" s="13" t="str">
        <f t="shared" si="4"/>
        <v>, ubyt: nic</v>
      </c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</row>
    <row r="60" spans="1:39" s="151" customFormat="1" ht="15.75" customHeight="1">
      <c r="A60" s="146">
        <f t="shared" si="5"/>
        <v>51</v>
      </c>
      <c r="B60" s="146"/>
      <c r="C60" s="146"/>
      <c r="D60" s="146"/>
      <c r="E60" s="146"/>
      <c r="F60" s="146"/>
      <c r="G60" s="146"/>
      <c r="H60" s="146" t="s">
        <v>62</v>
      </c>
      <c r="I60" s="146" t="s">
        <v>63</v>
      </c>
      <c r="J60" s="146"/>
      <c r="K60" s="146" t="str">
        <f t="shared" si="1"/>
        <v>nic</v>
      </c>
      <c r="L60" s="147">
        <f>+STRAVA!U55</f>
        <v>0</v>
      </c>
      <c r="M60" s="147">
        <f>+UBYTOVANI!AD56</f>
        <v>0</v>
      </c>
      <c r="N60" s="147">
        <f t="shared" si="2"/>
        <v>0</v>
      </c>
      <c r="O60" s="148"/>
      <c r="P60" s="149">
        <f t="shared" si="3"/>
        <v>0</v>
      </c>
      <c r="Q60" s="146">
        <f>+UBYTOVANI!F56</f>
        <v>0</v>
      </c>
      <c r="R60" s="146" t="str">
        <f>+UBYTOVANI!G56</f>
        <v>Ceník víkend standard</v>
      </c>
      <c r="S60" s="150" t="str">
        <f t="shared" si="4"/>
        <v>, ubyt: nic</v>
      </c>
      <c r="T60" s="150"/>
      <c r="U60" s="150"/>
      <c r="V60" s="150"/>
      <c r="W60" s="150"/>
      <c r="X60" s="150"/>
      <c r="Y60" s="150"/>
      <c r="Z60" s="150"/>
      <c r="AA60" s="150"/>
      <c r="AB60" s="150"/>
      <c r="AC60" s="150"/>
      <c r="AD60" s="150"/>
      <c r="AE60" s="150"/>
      <c r="AF60" s="150"/>
      <c r="AG60" s="150"/>
      <c r="AH60" s="150"/>
      <c r="AI60" s="150"/>
      <c r="AJ60" s="150"/>
      <c r="AK60" s="150"/>
      <c r="AL60" s="150"/>
      <c r="AM60" s="150"/>
    </row>
    <row r="61" spans="1:39" ht="15.75" customHeight="1">
      <c r="A61" s="24">
        <f t="shared" si="5"/>
        <v>52</v>
      </c>
      <c r="B61" s="24"/>
      <c r="C61" s="24"/>
      <c r="D61" s="24"/>
      <c r="E61" s="24"/>
      <c r="F61" s="24"/>
      <c r="G61" s="24"/>
      <c r="H61" s="24" t="s">
        <v>62</v>
      </c>
      <c r="I61" s="24" t="s">
        <v>63</v>
      </c>
      <c r="J61" s="24"/>
      <c r="K61" s="24" t="str">
        <f t="shared" si="1"/>
        <v>nic</v>
      </c>
      <c r="L61" s="28">
        <f>+STRAVA!U56</f>
        <v>0</v>
      </c>
      <c r="M61" s="28">
        <f>+UBYTOVANI!AD57</f>
        <v>0</v>
      </c>
      <c r="N61" s="28">
        <f t="shared" si="2"/>
        <v>0</v>
      </c>
      <c r="O61" s="29"/>
      <c r="P61" s="30">
        <f t="shared" si="3"/>
        <v>0</v>
      </c>
      <c r="Q61" s="24">
        <f>+UBYTOVANI!F57</f>
        <v>0</v>
      </c>
      <c r="R61" s="24" t="str">
        <f>+UBYTOVANI!G57</f>
        <v>Ceník víkend standard</v>
      </c>
      <c r="S61" s="13" t="str">
        <f t="shared" si="4"/>
        <v>, ubyt: nic</v>
      </c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</row>
    <row r="62" spans="1:39" s="151" customFormat="1" ht="15.75" customHeight="1">
      <c r="A62" s="146">
        <f t="shared" si="5"/>
        <v>53</v>
      </c>
      <c r="B62" s="146"/>
      <c r="C62" s="146"/>
      <c r="D62" s="146"/>
      <c r="E62" s="146"/>
      <c r="F62" s="146"/>
      <c r="G62" s="146"/>
      <c r="H62" s="146" t="s">
        <v>62</v>
      </c>
      <c r="I62" s="146" t="s">
        <v>63</v>
      </c>
      <c r="J62" s="146"/>
      <c r="K62" s="146" t="str">
        <f t="shared" si="1"/>
        <v>nic</v>
      </c>
      <c r="L62" s="147">
        <f>+STRAVA!U57</f>
        <v>0</v>
      </c>
      <c r="M62" s="147">
        <f>+UBYTOVANI!AD58</f>
        <v>0</v>
      </c>
      <c r="N62" s="147">
        <f t="shared" si="2"/>
        <v>0</v>
      </c>
      <c r="O62" s="148"/>
      <c r="P62" s="149">
        <f t="shared" si="3"/>
        <v>0</v>
      </c>
      <c r="Q62" s="146">
        <f>+UBYTOVANI!F58</f>
        <v>0</v>
      </c>
      <c r="R62" s="146" t="str">
        <f>+UBYTOVANI!G58</f>
        <v>Ceník víkend standard</v>
      </c>
      <c r="S62" s="150" t="str">
        <f t="shared" si="4"/>
        <v>, ubyt: nic</v>
      </c>
      <c r="T62" s="150"/>
      <c r="U62" s="150"/>
      <c r="V62" s="150"/>
      <c r="W62" s="150"/>
      <c r="X62" s="150"/>
      <c r="Y62" s="150"/>
      <c r="Z62" s="150"/>
      <c r="AA62" s="150"/>
      <c r="AB62" s="150"/>
      <c r="AC62" s="150"/>
      <c r="AD62" s="150"/>
      <c r="AE62" s="150"/>
      <c r="AF62" s="150"/>
      <c r="AG62" s="150"/>
      <c r="AH62" s="150"/>
      <c r="AI62" s="150"/>
      <c r="AJ62" s="150"/>
      <c r="AK62" s="150"/>
      <c r="AL62" s="150"/>
      <c r="AM62" s="150"/>
    </row>
    <row r="63" spans="1:39" ht="15.75" customHeight="1">
      <c r="A63" s="24">
        <f t="shared" si="5"/>
        <v>54</v>
      </c>
      <c r="B63" s="24"/>
      <c r="C63" s="24"/>
      <c r="D63" s="24"/>
      <c r="E63" s="24"/>
      <c r="F63" s="24"/>
      <c r="G63" s="24"/>
      <c r="H63" s="24" t="s">
        <v>62</v>
      </c>
      <c r="I63" s="24" t="s">
        <v>63</v>
      </c>
      <c r="J63" s="24"/>
      <c r="K63" s="24" t="str">
        <f t="shared" si="1"/>
        <v>nic</v>
      </c>
      <c r="L63" s="28">
        <f>+STRAVA!U58</f>
        <v>0</v>
      </c>
      <c r="M63" s="28">
        <f>+UBYTOVANI!AD59</f>
        <v>0</v>
      </c>
      <c r="N63" s="28">
        <f t="shared" si="2"/>
        <v>0</v>
      </c>
      <c r="O63" s="29"/>
      <c r="P63" s="30">
        <f t="shared" si="3"/>
        <v>0</v>
      </c>
      <c r="Q63" s="24">
        <f>+UBYTOVANI!F59</f>
        <v>0</v>
      </c>
      <c r="R63" s="24" t="str">
        <f>+UBYTOVANI!G59</f>
        <v>Ceník víkend standard</v>
      </c>
      <c r="S63" s="13" t="str">
        <f t="shared" si="4"/>
        <v>, ubyt: nic</v>
      </c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</row>
    <row r="64" spans="1:39" s="151" customFormat="1" ht="15.75" customHeight="1">
      <c r="A64" s="146">
        <f t="shared" si="5"/>
        <v>55</v>
      </c>
      <c r="B64" s="146"/>
      <c r="C64" s="146"/>
      <c r="D64" s="146"/>
      <c r="E64" s="146"/>
      <c r="F64" s="146"/>
      <c r="G64" s="146"/>
      <c r="H64" s="146" t="s">
        <v>62</v>
      </c>
      <c r="I64" s="146" t="s">
        <v>63</v>
      </c>
      <c r="J64" s="146"/>
      <c r="K64" s="146" t="str">
        <f t="shared" si="1"/>
        <v>nic</v>
      </c>
      <c r="L64" s="147">
        <f>+STRAVA!U59</f>
        <v>0</v>
      </c>
      <c r="M64" s="147">
        <f>+UBYTOVANI!AD60</f>
        <v>0</v>
      </c>
      <c r="N64" s="147">
        <f t="shared" si="2"/>
        <v>0</v>
      </c>
      <c r="O64" s="148"/>
      <c r="P64" s="149">
        <f t="shared" si="3"/>
        <v>0</v>
      </c>
      <c r="Q64" s="146">
        <f>+UBYTOVANI!F60</f>
        <v>0</v>
      </c>
      <c r="R64" s="146" t="str">
        <f>+UBYTOVANI!G60</f>
        <v>Ceník víkend standard</v>
      </c>
      <c r="S64" s="150" t="str">
        <f t="shared" si="4"/>
        <v>, ubyt: nic</v>
      </c>
      <c r="T64" s="150"/>
      <c r="U64" s="150"/>
      <c r="V64" s="150"/>
      <c r="W64" s="150"/>
      <c r="X64" s="150"/>
      <c r="Y64" s="150"/>
      <c r="Z64" s="150"/>
      <c r="AA64" s="150"/>
      <c r="AB64" s="150"/>
      <c r="AC64" s="150"/>
      <c r="AD64" s="150"/>
      <c r="AE64" s="150"/>
      <c r="AF64" s="150"/>
      <c r="AG64" s="150"/>
      <c r="AH64" s="150"/>
      <c r="AI64" s="150"/>
      <c r="AJ64" s="150"/>
      <c r="AK64" s="150"/>
      <c r="AL64" s="150"/>
      <c r="AM64" s="150"/>
    </row>
    <row r="65" spans="1:39" ht="15.75" customHeight="1">
      <c r="A65" s="24">
        <f t="shared" si="5"/>
        <v>56</v>
      </c>
      <c r="B65" s="24"/>
      <c r="C65" s="24"/>
      <c r="D65" s="24"/>
      <c r="E65" s="24"/>
      <c r="F65" s="24"/>
      <c r="G65" s="24"/>
      <c r="H65" s="24" t="s">
        <v>62</v>
      </c>
      <c r="I65" s="24" t="s">
        <v>63</v>
      </c>
      <c r="J65" s="24"/>
      <c r="K65" s="24" t="str">
        <f t="shared" si="1"/>
        <v>nic</v>
      </c>
      <c r="L65" s="28">
        <f>+STRAVA!U60</f>
        <v>0</v>
      </c>
      <c r="M65" s="28">
        <f>+UBYTOVANI!AD61</f>
        <v>0</v>
      </c>
      <c r="N65" s="28">
        <f t="shared" si="2"/>
        <v>0</v>
      </c>
      <c r="O65" s="29"/>
      <c r="P65" s="30">
        <f t="shared" si="3"/>
        <v>0</v>
      </c>
      <c r="Q65" s="24">
        <f>+UBYTOVANI!F61</f>
        <v>0</v>
      </c>
      <c r="R65" s="24" t="str">
        <f>+UBYTOVANI!G61</f>
        <v>Ceník víkend standard</v>
      </c>
      <c r="S65" s="13" t="str">
        <f t="shared" si="4"/>
        <v>, ubyt: nic</v>
      </c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</row>
    <row r="66" spans="1:39" s="151" customFormat="1" ht="15.75" customHeight="1">
      <c r="A66" s="146">
        <f t="shared" si="5"/>
        <v>57</v>
      </c>
      <c r="B66" s="146"/>
      <c r="C66" s="146"/>
      <c r="D66" s="146"/>
      <c r="E66" s="146"/>
      <c r="F66" s="146"/>
      <c r="G66" s="146"/>
      <c r="H66" s="146" t="s">
        <v>62</v>
      </c>
      <c r="I66" s="146" t="s">
        <v>63</v>
      </c>
      <c r="J66" s="146"/>
      <c r="K66" s="146" t="str">
        <f t="shared" si="1"/>
        <v>nic</v>
      </c>
      <c r="L66" s="147">
        <f>+STRAVA!U61</f>
        <v>0</v>
      </c>
      <c r="M66" s="147">
        <f>+UBYTOVANI!AD62</f>
        <v>0</v>
      </c>
      <c r="N66" s="147">
        <f t="shared" si="2"/>
        <v>0</v>
      </c>
      <c r="O66" s="148"/>
      <c r="P66" s="149">
        <f t="shared" si="3"/>
        <v>0</v>
      </c>
      <c r="Q66" s="146">
        <f>+UBYTOVANI!F62</f>
        <v>0</v>
      </c>
      <c r="R66" s="146" t="str">
        <f>+UBYTOVANI!G62</f>
        <v>Ceník víkend standard</v>
      </c>
      <c r="S66" s="150" t="str">
        <f t="shared" si="4"/>
        <v>, ubyt: nic</v>
      </c>
      <c r="T66" s="150"/>
      <c r="U66" s="150"/>
      <c r="V66" s="150"/>
      <c r="W66" s="150"/>
      <c r="X66" s="150"/>
      <c r="Y66" s="150"/>
      <c r="Z66" s="150"/>
      <c r="AA66" s="150"/>
      <c r="AB66" s="150"/>
      <c r="AC66" s="150"/>
      <c r="AD66" s="150"/>
      <c r="AE66" s="150"/>
      <c r="AF66" s="150"/>
      <c r="AG66" s="150"/>
      <c r="AH66" s="150"/>
      <c r="AI66" s="150"/>
      <c r="AJ66" s="150"/>
      <c r="AK66" s="150"/>
      <c r="AL66" s="150"/>
      <c r="AM66" s="150"/>
    </row>
    <row r="67" spans="1:39" ht="15.75" customHeight="1">
      <c r="A67" s="24">
        <f t="shared" si="5"/>
        <v>58</v>
      </c>
      <c r="B67" s="24"/>
      <c r="C67" s="24"/>
      <c r="D67" s="24"/>
      <c r="E67" s="24"/>
      <c r="F67" s="24"/>
      <c r="G67" s="24"/>
      <c r="H67" s="24" t="s">
        <v>62</v>
      </c>
      <c r="I67" s="24" t="s">
        <v>63</v>
      </c>
      <c r="J67" s="24"/>
      <c r="K67" s="24" t="str">
        <f t="shared" si="1"/>
        <v>nic</v>
      </c>
      <c r="L67" s="28">
        <f>+STRAVA!U62</f>
        <v>0</v>
      </c>
      <c r="M67" s="28">
        <f>+UBYTOVANI!AD63</f>
        <v>0</v>
      </c>
      <c r="N67" s="28">
        <f t="shared" si="2"/>
        <v>0</v>
      </c>
      <c r="O67" s="29"/>
      <c r="P67" s="30">
        <f t="shared" si="3"/>
        <v>0</v>
      </c>
      <c r="Q67" s="24">
        <f>+UBYTOVANI!F63</f>
        <v>0</v>
      </c>
      <c r="R67" s="24" t="str">
        <f>+UBYTOVANI!G63</f>
        <v>Ceník víkend standard</v>
      </c>
      <c r="S67" s="13" t="str">
        <f t="shared" si="4"/>
        <v>, ubyt: nic</v>
      </c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</row>
    <row r="68" spans="1:39" s="151" customFormat="1" ht="15.75" customHeight="1">
      <c r="A68" s="146">
        <f t="shared" si="5"/>
        <v>59</v>
      </c>
      <c r="B68" s="146"/>
      <c r="C68" s="146"/>
      <c r="D68" s="146"/>
      <c r="E68" s="146"/>
      <c r="F68" s="146"/>
      <c r="G68" s="146"/>
      <c r="H68" s="146" t="s">
        <v>62</v>
      </c>
      <c r="I68" s="146" t="s">
        <v>63</v>
      </c>
      <c r="J68" s="146"/>
      <c r="K68" s="146" t="str">
        <f t="shared" si="1"/>
        <v>nic</v>
      </c>
      <c r="L68" s="147">
        <f>+STRAVA!U63</f>
        <v>0</v>
      </c>
      <c r="M68" s="147">
        <f>+UBYTOVANI!AD64</f>
        <v>0</v>
      </c>
      <c r="N68" s="147">
        <f t="shared" si="2"/>
        <v>0</v>
      </c>
      <c r="O68" s="148"/>
      <c r="P68" s="149">
        <f t="shared" si="3"/>
        <v>0</v>
      </c>
      <c r="Q68" s="146">
        <f>+UBYTOVANI!F64</f>
        <v>0</v>
      </c>
      <c r="R68" s="146" t="str">
        <f>+UBYTOVANI!G64</f>
        <v>Ceník víkend standard</v>
      </c>
      <c r="S68" s="150" t="str">
        <f t="shared" si="4"/>
        <v>, ubyt: nic</v>
      </c>
      <c r="T68" s="150"/>
      <c r="U68" s="150"/>
      <c r="V68" s="150"/>
      <c r="W68" s="150"/>
      <c r="X68" s="150"/>
      <c r="Y68" s="150"/>
      <c r="Z68" s="150"/>
      <c r="AA68" s="150"/>
      <c r="AB68" s="150"/>
      <c r="AC68" s="150"/>
      <c r="AD68" s="150"/>
      <c r="AE68" s="150"/>
      <c r="AF68" s="150"/>
      <c r="AG68" s="150"/>
      <c r="AH68" s="150"/>
      <c r="AI68" s="150"/>
      <c r="AJ68" s="150"/>
      <c r="AK68" s="150"/>
      <c r="AL68" s="150"/>
      <c r="AM68" s="150"/>
    </row>
    <row r="69" spans="1:39" ht="15.75" customHeight="1">
      <c r="A69" s="24">
        <f t="shared" si="5"/>
        <v>60</v>
      </c>
      <c r="B69" s="24"/>
      <c r="C69" s="24"/>
      <c r="D69" s="24"/>
      <c r="E69" s="24"/>
      <c r="F69" s="24"/>
      <c r="G69" s="24"/>
      <c r="H69" s="24" t="s">
        <v>62</v>
      </c>
      <c r="I69" s="24" t="s">
        <v>63</v>
      </c>
      <c r="J69" s="24"/>
      <c r="K69" s="24" t="str">
        <f t="shared" si="1"/>
        <v>nic</v>
      </c>
      <c r="L69" s="28">
        <f>+STRAVA!U64</f>
        <v>0</v>
      </c>
      <c r="M69" s="28">
        <f>+UBYTOVANI!AD65</f>
        <v>0</v>
      </c>
      <c r="N69" s="28">
        <f t="shared" si="2"/>
        <v>0</v>
      </c>
      <c r="O69" s="29"/>
      <c r="P69" s="30">
        <f t="shared" si="3"/>
        <v>0</v>
      </c>
      <c r="Q69" s="24">
        <f>+UBYTOVANI!F65</f>
        <v>0</v>
      </c>
      <c r="R69" s="24" t="str">
        <f>+UBYTOVANI!G65</f>
        <v>Ceník víkend standard</v>
      </c>
      <c r="S69" s="13" t="str">
        <f t="shared" si="4"/>
        <v>, ubyt: nic</v>
      </c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</row>
    <row r="70" spans="1:39" s="151" customFormat="1" ht="15.75" customHeight="1">
      <c r="A70" s="146">
        <f t="shared" si="5"/>
        <v>61</v>
      </c>
      <c r="B70" s="146"/>
      <c r="C70" s="146"/>
      <c r="D70" s="146"/>
      <c r="E70" s="146"/>
      <c r="F70" s="146"/>
      <c r="G70" s="146"/>
      <c r="H70" s="146" t="s">
        <v>62</v>
      </c>
      <c r="I70" s="146" t="s">
        <v>63</v>
      </c>
      <c r="J70" s="146"/>
      <c r="K70" s="146" t="str">
        <f t="shared" si="1"/>
        <v>nic</v>
      </c>
      <c r="L70" s="147">
        <f>+STRAVA!U65</f>
        <v>0</v>
      </c>
      <c r="M70" s="147">
        <f>+UBYTOVANI!AD66</f>
        <v>0</v>
      </c>
      <c r="N70" s="147">
        <f t="shared" si="2"/>
        <v>0</v>
      </c>
      <c r="O70" s="148"/>
      <c r="P70" s="149">
        <f t="shared" si="3"/>
        <v>0</v>
      </c>
      <c r="Q70" s="146">
        <f>+UBYTOVANI!F66</f>
        <v>0</v>
      </c>
      <c r="R70" s="146" t="str">
        <f>+UBYTOVANI!G66</f>
        <v>Ceník víkend standard</v>
      </c>
      <c r="S70" s="150" t="str">
        <f t="shared" si="4"/>
        <v>, ubyt: nic</v>
      </c>
      <c r="T70" s="150"/>
      <c r="U70" s="150"/>
      <c r="V70" s="150"/>
      <c r="W70" s="150"/>
      <c r="X70" s="150"/>
      <c r="Y70" s="150"/>
      <c r="Z70" s="150"/>
      <c r="AA70" s="150"/>
      <c r="AB70" s="150"/>
      <c r="AC70" s="150"/>
      <c r="AD70" s="150"/>
      <c r="AE70" s="150"/>
      <c r="AF70" s="150"/>
      <c r="AG70" s="150"/>
      <c r="AH70" s="150"/>
      <c r="AI70" s="150"/>
      <c r="AJ70" s="150"/>
      <c r="AK70" s="150"/>
      <c r="AL70" s="150"/>
      <c r="AM70" s="150"/>
    </row>
    <row r="71" spans="1:39" ht="15.75" customHeight="1">
      <c r="A71" s="24">
        <f t="shared" si="5"/>
        <v>62</v>
      </c>
      <c r="B71" s="24"/>
      <c r="C71" s="24"/>
      <c r="D71" s="24"/>
      <c r="E71" s="24"/>
      <c r="F71" s="24"/>
      <c r="G71" s="24"/>
      <c r="H71" s="24" t="s">
        <v>62</v>
      </c>
      <c r="I71" s="24" t="s">
        <v>63</v>
      </c>
      <c r="J71" s="24"/>
      <c r="K71" s="24" t="str">
        <f t="shared" si="1"/>
        <v>nic</v>
      </c>
      <c r="L71" s="28">
        <f>+STRAVA!U66</f>
        <v>0</v>
      </c>
      <c r="M71" s="28">
        <f>+UBYTOVANI!AD67</f>
        <v>0</v>
      </c>
      <c r="N71" s="28">
        <f t="shared" si="2"/>
        <v>0</v>
      </c>
      <c r="O71" s="29"/>
      <c r="P71" s="30">
        <f t="shared" si="3"/>
        <v>0</v>
      </c>
      <c r="Q71" s="24">
        <f>+UBYTOVANI!F67</f>
        <v>0</v>
      </c>
      <c r="R71" s="24" t="str">
        <f>+UBYTOVANI!G67</f>
        <v>Ceník víkend standard</v>
      </c>
      <c r="S71" s="13" t="str">
        <f t="shared" si="4"/>
        <v>, ubyt: nic</v>
      </c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</row>
    <row r="72" spans="1:39" s="151" customFormat="1" ht="15.75" customHeight="1">
      <c r="A72" s="146">
        <f t="shared" si="5"/>
        <v>63</v>
      </c>
      <c r="B72" s="146"/>
      <c r="C72" s="146"/>
      <c r="D72" s="146"/>
      <c r="E72" s="146"/>
      <c r="F72" s="146"/>
      <c r="G72" s="146"/>
      <c r="H72" s="146" t="s">
        <v>62</v>
      </c>
      <c r="I72" s="146" t="s">
        <v>63</v>
      </c>
      <c r="J72" s="146"/>
      <c r="K72" s="146" t="str">
        <f t="shared" si="1"/>
        <v>nic</v>
      </c>
      <c r="L72" s="147">
        <f>+STRAVA!U67</f>
        <v>0</v>
      </c>
      <c r="M72" s="147">
        <f>+UBYTOVANI!AD68</f>
        <v>0</v>
      </c>
      <c r="N72" s="147">
        <f t="shared" si="2"/>
        <v>0</v>
      </c>
      <c r="O72" s="148"/>
      <c r="P72" s="149">
        <f t="shared" si="3"/>
        <v>0</v>
      </c>
      <c r="Q72" s="146">
        <f>+UBYTOVANI!F68</f>
        <v>0</v>
      </c>
      <c r="R72" s="146" t="str">
        <f>+UBYTOVANI!G68</f>
        <v>Ceník víkend standard</v>
      </c>
      <c r="S72" s="150" t="str">
        <f t="shared" si="4"/>
        <v>, ubyt: nic</v>
      </c>
      <c r="T72" s="150"/>
      <c r="U72" s="150"/>
      <c r="V72" s="150"/>
      <c r="W72" s="150"/>
      <c r="X72" s="150"/>
      <c r="Y72" s="150"/>
      <c r="Z72" s="150"/>
      <c r="AA72" s="150"/>
      <c r="AB72" s="150"/>
      <c r="AC72" s="150"/>
      <c r="AD72" s="150"/>
      <c r="AE72" s="150"/>
      <c r="AF72" s="150"/>
      <c r="AG72" s="150"/>
      <c r="AH72" s="150"/>
      <c r="AI72" s="150"/>
      <c r="AJ72" s="150"/>
      <c r="AK72" s="150"/>
      <c r="AL72" s="150"/>
      <c r="AM72" s="150"/>
    </row>
    <row r="73" spans="1:39" ht="15.75" customHeight="1">
      <c r="A73" s="24">
        <f t="shared" si="5"/>
        <v>64</v>
      </c>
      <c r="B73" s="24"/>
      <c r="C73" s="24"/>
      <c r="D73" s="24"/>
      <c r="E73" s="24"/>
      <c r="F73" s="24"/>
      <c r="G73" s="24"/>
      <c r="H73" s="24" t="s">
        <v>62</v>
      </c>
      <c r="I73" s="24" t="s">
        <v>63</v>
      </c>
      <c r="J73" s="24"/>
      <c r="K73" s="24" t="str">
        <f t="shared" si="1"/>
        <v>nic</v>
      </c>
      <c r="L73" s="28">
        <f>+STRAVA!U68</f>
        <v>0</v>
      </c>
      <c r="M73" s="28">
        <f>+UBYTOVANI!AD69</f>
        <v>0</v>
      </c>
      <c r="N73" s="28">
        <f t="shared" si="2"/>
        <v>0</v>
      </c>
      <c r="O73" s="29"/>
      <c r="P73" s="30">
        <f t="shared" si="3"/>
        <v>0</v>
      </c>
      <c r="Q73" s="24">
        <f>+UBYTOVANI!F69</f>
        <v>0</v>
      </c>
      <c r="R73" s="24" t="str">
        <f>+UBYTOVANI!G69</f>
        <v>Ceník víkend standard</v>
      </c>
      <c r="S73" s="13" t="str">
        <f t="shared" si="4"/>
        <v>, ubyt: nic</v>
      </c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</row>
    <row r="74" spans="1:39" s="151" customFormat="1" ht="15.75" customHeight="1">
      <c r="A74" s="146">
        <f t="shared" si="5"/>
        <v>65</v>
      </c>
      <c r="B74" s="146"/>
      <c r="C74" s="146"/>
      <c r="D74" s="146"/>
      <c r="E74" s="146"/>
      <c r="F74" s="146"/>
      <c r="G74" s="146"/>
      <c r="H74" s="146" t="s">
        <v>62</v>
      </c>
      <c r="I74" s="146" t="s">
        <v>63</v>
      </c>
      <c r="J74" s="146"/>
      <c r="K74" s="146" t="str">
        <f t="shared" si="1"/>
        <v>nic</v>
      </c>
      <c r="L74" s="147">
        <f>+STRAVA!U69</f>
        <v>0</v>
      </c>
      <c r="M74" s="147">
        <f>+UBYTOVANI!AD70</f>
        <v>0</v>
      </c>
      <c r="N74" s="147">
        <f t="shared" si="2"/>
        <v>0</v>
      </c>
      <c r="O74" s="148"/>
      <c r="P74" s="149">
        <f t="shared" si="3"/>
        <v>0</v>
      </c>
      <c r="Q74" s="146">
        <f>+UBYTOVANI!F70</f>
        <v>0</v>
      </c>
      <c r="R74" s="146" t="str">
        <f>+UBYTOVANI!G70</f>
        <v>Ceník víkend standard</v>
      </c>
      <c r="S74" s="150" t="str">
        <f t="shared" si="4"/>
        <v>, ubyt: nic</v>
      </c>
      <c r="T74" s="150"/>
      <c r="U74" s="150"/>
      <c r="V74" s="150"/>
      <c r="W74" s="150"/>
      <c r="X74" s="150"/>
      <c r="Y74" s="150"/>
      <c r="Z74" s="150"/>
      <c r="AA74" s="150"/>
      <c r="AB74" s="150"/>
      <c r="AC74" s="150"/>
      <c r="AD74" s="150"/>
      <c r="AE74" s="150"/>
      <c r="AF74" s="150"/>
      <c r="AG74" s="150"/>
      <c r="AH74" s="150"/>
      <c r="AI74" s="150"/>
      <c r="AJ74" s="150"/>
      <c r="AK74" s="150"/>
      <c r="AL74" s="150"/>
      <c r="AM74" s="150"/>
    </row>
    <row r="75" spans="1:39" ht="15.75" customHeight="1">
      <c r="A75" s="24">
        <f t="shared" si="5"/>
        <v>66</v>
      </c>
      <c r="B75" s="24"/>
      <c r="C75" s="24"/>
      <c r="D75" s="24"/>
      <c r="E75" s="24"/>
      <c r="F75" s="24"/>
      <c r="G75" s="24"/>
      <c r="H75" s="24" t="s">
        <v>62</v>
      </c>
      <c r="I75" s="24" t="s">
        <v>63</v>
      </c>
      <c r="J75" s="24"/>
      <c r="K75" s="24" t="str">
        <f t="shared" si="1"/>
        <v>nic</v>
      </c>
      <c r="L75" s="28">
        <f>+STRAVA!U70</f>
        <v>0</v>
      </c>
      <c r="M75" s="28">
        <f>+UBYTOVANI!AD71</f>
        <v>0</v>
      </c>
      <c r="N75" s="28">
        <f t="shared" si="2"/>
        <v>0</v>
      </c>
      <c r="O75" s="29"/>
      <c r="P75" s="30">
        <f t="shared" si="3"/>
        <v>0</v>
      </c>
      <c r="Q75" s="24">
        <f>+UBYTOVANI!F71</f>
        <v>0</v>
      </c>
      <c r="R75" s="24" t="str">
        <f>+UBYTOVANI!G71</f>
        <v>Ceník víkend standard</v>
      </c>
      <c r="S75" s="13" t="str">
        <f t="shared" si="4"/>
        <v>, ubyt: nic</v>
      </c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</row>
    <row r="76" spans="1:39" s="151" customFormat="1" ht="15.75" customHeight="1">
      <c r="A76" s="146">
        <f t="shared" si="5"/>
        <v>67</v>
      </c>
      <c r="B76" s="146"/>
      <c r="C76" s="146"/>
      <c r="D76" s="146"/>
      <c r="E76" s="146"/>
      <c r="F76" s="146"/>
      <c r="G76" s="146"/>
      <c r="H76" s="146" t="s">
        <v>62</v>
      </c>
      <c r="I76" s="146" t="s">
        <v>63</v>
      </c>
      <c r="J76" s="146"/>
      <c r="K76" s="146" t="str">
        <f t="shared" si="1"/>
        <v>nic</v>
      </c>
      <c r="L76" s="147">
        <f>+STRAVA!U71</f>
        <v>0</v>
      </c>
      <c r="M76" s="147">
        <f>+UBYTOVANI!AD72</f>
        <v>0</v>
      </c>
      <c r="N76" s="147">
        <f t="shared" si="2"/>
        <v>0</v>
      </c>
      <c r="O76" s="148"/>
      <c r="P76" s="149">
        <f t="shared" si="3"/>
        <v>0</v>
      </c>
      <c r="Q76" s="146">
        <f>+UBYTOVANI!F72</f>
        <v>0</v>
      </c>
      <c r="R76" s="146" t="str">
        <f>+UBYTOVANI!G72</f>
        <v>Ceník víkend standard</v>
      </c>
      <c r="S76" s="150" t="str">
        <f t="shared" si="4"/>
        <v>, ubyt: nic</v>
      </c>
      <c r="T76" s="150"/>
      <c r="U76" s="150"/>
      <c r="V76" s="150"/>
      <c r="W76" s="150"/>
      <c r="X76" s="150"/>
      <c r="Y76" s="150"/>
      <c r="Z76" s="150"/>
      <c r="AA76" s="150"/>
      <c r="AB76" s="150"/>
      <c r="AC76" s="150"/>
      <c r="AD76" s="150"/>
      <c r="AE76" s="150"/>
      <c r="AF76" s="150"/>
      <c r="AG76" s="150"/>
      <c r="AH76" s="150"/>
      <c r="AI76" s="150"/>
      <c r="AJ76" s="150"/>
      <c r="AK76" s="150"/>
      <c r="AL76" s="150"/>
      <c r="AM76" s="150"/>
    </row>
    <row r="77" spans="1:39" ht="15.75" customHeight="1">
      <c r="A77" s="24">
        <f t="shared" si="5"/>
        <v>68</v>
      </c>
      <c r="B77" s="24"/>
      <c r="C77" s="24"/>
      <c r="D77" s="24"/>
      <c r="E77" s="24"/>
      <c r="F77" s="24"/>
      <c r="G77" s="24"/>
      <c r="H77" s="24" t="s">
        <v>62</v>
      </c>
      <c r="I77" s="24" t="s">
        <v>63</v>
      </c>
      <c r="J77" s="24"/>
      <c r="K77" s="24" t="str">
        <f t="shared" si="1"/>
        <v>nic</v>
      </c>
      <c r="L77" s="28">
        <f>+STRAVA!U72</f>
        <v>0</v>
      </c>
      <c r="M77" s="28">
        <f>+UBYTOVANI!AD73</f>
        <v>0</v>
      </c>
      <c r="N77" s="28">
        <f t="shared" si="2"/>
        <v>0</v>
      </c>
      <c r="O77" s="29"/>
      <c r="P77" s="30">
        <f t="shared" si="3"/>
        <v>0</v>
      </c>
      <c r="Q77" s="24">
        <f>+UBYTOVANI!F73</f>
        <v>0</v>
      </c>
      <c r="R77" s="24" t="str">
        <f>+UBYTOVANI!G73</f>
        <v>Ceník víkend standard</v>
      </c>
      <c r="S77" s="13" t="str">
        <f t="shared" si="4"/>
        <v>, ubyt: nic</v>
      </c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</row>
    <row r="78" spans="1:39" s="151" customFormat="1" ht="15.75" customHeight="1">
      <c r="A78" s="146">
        <f t="shared" si="5"/>
        <v>69</v>
      </c>
      <c r="B78" s="146"/>
      <c r="C78" s="146"/>
      <c r="D78" s="146"/>
      <c r="E78" s="146"/>
      <c r="F78" s="146"/>
      <c r="G78" s="146"/>
      <c r="H78" s="146" t="s">
        <v>62</v>
      </c>
      <c r="I78" s="146" t="s">
        <v>63</v>
      </c>
      <c r="J78" s="146"/>
      <c r="K78" s="146" t="str">
        <f t="shared" si="1"/>
        <v>nic</v>
      </c>
      <c r="L78" s="147">
        <f>+STRAVA!U73</f>
        <v>0</v>
      </c>
      <c r="M78" s="147">
        <f>+UBYTOVANI!AD74</f>
        <v>0</v>
      </c>
      <c r="N78" s="147">
        <f t="shared" si="2"/>
        <v>0</v>
      </c>
      <c r="O78" s="148"/>
      <c r="P78" s="149">
        <f t="shared" si="3"/>
        <v>0</v>
      </c>
      <c r="Q78" s="146">
        <f>+UBYTOVANI!F74</f>
        <v>0</v>
      </c>
      <c r="R78" s="146" t="str">
        <f>+UBYTOVANI!G74</f>
        <v>Ceník víkend standard</v>
      </c>
      <c r="S78" s="150" t="str">
        <f t="shared" si="4"/>
        <v>, ubyt: nic</v>
      </c>
      <c r="T78" s="150"/>
      <c r="U78" s="150"/>
      <c r="V78" s="150"/>
      <c r="W78" s="150"/>
      <c r="X78" s="150"/>
      <c r="Y78" s="150"/>
      <c r="Z78" s="150"/>
      <c r="AA78" s="150"/>
      <c r="AB78" s="150"/>
      <c r="AC78" s="150"/>
      <c r="AD78" s="150"/>
      <c r="AE78" s="150"/>
      <c r="AF78" s="150"/>
      <c r="AG78" s="150"/>
      <c r="AH78" s="150"/>
      <c r="AI78" s="150"/>
      <c r="AJ78" s="150"/>
      <c r="AK78" s="150"/>
      <c r="AL78" s="150"/>
      <c r="AM78" s="150"/>
    </row>
    <row r="79" spans="1:39" ht="15.75" customHeight="1">
      <c r="A79" s="24">
        <f t="shared" si="5"/>
        <v>70</v>
      </c>
      <c r="B79" s="24"/>
      <c r="C79" s="24"/>
      <c r="D79" s="24"/>
      <c r="E79" s="24"/>
      <c r="F79" s="24"/>
      <c r="G79" s="24"/>
      <c r="H79" s="24" t="s">
        <v>62</v>
      </c>
      <c r="I79" s="24" t="s">
        <v>63</v>
      </c>
      <c r="J79" s="24"/>
      <c r="K79" s="24" t="str">
        <f t="shared" si="1"/>
        <v>nic</v>
      </c>
      <c r="L79" s="28">
        <f>+STRAVA!U74</f>
        <v>0</v>
      </c>
      <c r="M79" s="28">
        <f>+UBYTOVANI!AD75</f>
        <v>0</v>
      </c>
      <c r="N79" s="28">
        <f t="shared" si="2"/>
        <v>0</v>
      </c>
      <c r="O79" s="29"/>
      <c r="P79" s="30">
        <f t="shared" si="3"/>
        <v>0</v>
      </c>
      <c r="Q79" s="24">
        <f>+UBYTOVANI!F75</f>
        <v>0</v>
      </c>
      <c r="R79" s="24" t="str">
        <f>+UBYTOVANI!G75</f>
        <v>Ceník víkend standard</v>
      </c>
      <c r="S79" s="13" t="str">
        <f t="shared" si="4"/>
        <v>, ubyt: nic</v>
      </c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</row>
    <row r="80" spans="1:39" s="151" customFormat="1" ht="15.75" customHeight="1">
      <c r="A80" s="146">
        <f t="shared" si="5"/>
        <v>71</v>
      </c>
      <c r="B80" s="146"/>
      <c r="C80" s="146"/>
      <c r="D80" s="146"/>
      <c r="E80" s="146"/>
      <c r="F80" s="146"/>
      <c r="G80" s="146"/>
      <c r="H80" s="146" t="s">
        <v>62</v>
      </c>
      <c r="I80" s="146" t="s">
        <v>63</v>
      </c>
      <c r="J80" s="146"/>
      <c r="K80" s="146" t="str">
        <f t="shared" si="1"/>
        <v>nic</v>
      </c>
      <c r="L80" s="147">
        <f>+STRAVA!U75</f>
        <v>0</v>
      </c>
      <c r="M80" s="147">
        <f>+UBYTOVANI!AD76</f>
        <v>0</v>
      </c>
      <c r="N80" s="147">
        <f t="shared" si="2"/>
        <v>0</v>
      </c>
      <c r="O80" s="148"/>
      <c r="P80" s="149">
        <f t="shared" si="3"/>
        <v>0</v>
      </c>
      <c r="Q80" s="146">
        <f>+UBYTOVANI!F76</f>
        <v>0</v>
      </c>
      <c r="R80" s="146" t="str">
        <f>+UBYTOVANI!G76</f>
        <v>Ceník víkend standard</v>
      </c>
      <c r="S80" s="150" t="str">
        <f t="shared" si="4"/>
        <v>, ubyt: nic</v>
      </c>
      <c r="T80" s="150"/>
      <c r="U80" s="150"/>
      <c r="V80" s="150"/>
      <c r="W80" s="150"/>
      <c r="X80" s="150"/>
      <c r="Y80" s="150"/>
      <c r="Z80" s="150"/>
      <c r="AA80" s="150"/>
      <c r="AB80" s="150"/>
      <c r="AC80" s="150"/>
      <c r="AD80" s="150"/>
      <c r="AE80" s="150"/>
      <c r="AF80" s="150"/>
      <c r="AG80" s="150"/>
      <c r="AH80" s="150"/>
      <c r="AI80" s="150"/>
      <c r="AJ80" s="150"/>
      <c r="AK80" s="150"/>
      <c r="AL80" s="150"/>
      <c r="AM80" s="150"/>
    </row>
    <row r="81" spans="1:39" ht="15.75" customHeight="1">
      <c r="A81" s="24">
        <f t="shared" si="5"/>
        <v>72</v>
      </c>
      <c r="B81" s="24"/>
      <c r="C81" s="24"/>
      <c r="D81" s="24"/>
      <c r="E81" s="24"/>
      <c r="F81" s="24"/>
      <c r="G81" s="24"/>
      <c r="H81" s="24" t="s">
        <v>62</v>
      </c>
      <c r="I81" s="24" t="s">
        <v>63</v>
      </c>
      <c r="J81" s="24"/>
      <c r="K81" s="24" t="str">
        <f t="shared" si="1"/>
        <v>nic</v>
      </c>
      <c r="L81" s="28">
        <f>+STRAVA!U76</f>
        <v>0</v>
      </c>
      <c r="M81" s="28">
        <f>+UBYTOVANI!AD77</f>
        <v>0</v>
      </c>
      <c r="N81" s="28">
        <f t="shared" si="2"/>
        <v>0</v>
      </c>
      <c r="O81" s="29"/>
      <c r="P81" s="30">
        <f t="shared" si="3"/>
        <v>0</v>
      </c>
      <c r="Q81" s="24">
        <f>+UBYTOVANI!F77</f>
        <v>0</v>
      </c>
      <c r="R81" s="24" t="str">
        <f>+UBYTOVANI!G77</f>
        <v>Ceník víkend standard</v>
      </c>
      <c r="S81" s="13" t="str">
        <f t="shared" si="4"/>
        <v>, ubyt: nic</v>
      </c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</row>
    <row r="82" spans="1:39" s="151" customFormat="1" ht="15.75" customHeight="1">
      <c r="A82" s="146">
        <f t="shared" si="5"/>
        <v>73</v>
      </c>
      <c r="B82" s="146"/>
      <c r="C82" s="146"/>
      <c r="D82" s="146"/>
      <c r="E82" s="146"/>
      <c r="F82" s="146"/>
      <c r="G82" s="146"/>
      <c r="H82" s="146" t="s">
        <v>62</v>
      </c>
      <c r="I82" s="146" t="s">
        <v>63</v>
      </c>
      <c r="J82" s="146"/>
      <c r="K82" s="146" t="str">
        <f t="shared" si="1"/>
        <v>nic</v>
      </c>
      <c r="L82" s="147">
        <f>+STRAVA!U77</f>
        <v>0</v>
      </c>
      <c r="M82" s="147">
        <f>+UBYTOVANI!AD78</f>
        <v>0</v>
      </c>
      <c r="N82" s="147">
        <f t="shared" si="2"/>
        <v>0</v>
      </c>
      <c r="O82" s="148"/>
      <c r="P82" s="149">
        <f t="shared" si="3"/>
        <v>0</v>
      </c>
      <c r="Q82" s="146">
        <f>+UBYTOVANI!F78</f>
        <v>0</v>
      </c>
      <c r="R82" s="146" t="str">
        <f>+UBYTOVANI!G78</f>
        <v>Ceník víkend standard</v>
      </c>
      <c r="S82" s="150" t="str">
        <f t="shared" si="4"/>
        <v>, ubyt: nic</v>
      </c>
      <c r="T82" s="150"/>
      <c r="U82" s="150"/>
      <c r="V82" s="150"/>
      <c r="W82" s="150"/>
      <c r="X82" s="150"/>
      <c r="Y82" s="150"/>
      <c r="Z82" s="150"/>
      <c r="AA82" s="150"/>
      <c r="AB82" s="150"/>
      <c r="AC82" s="150"/>
      <c r="AD82" s="150"/>
      <c r="AE82" s="150"/>
      <c r="AF82" s="150"/>
      <c r="AG82" s="150"/>
      <c r="AH82" s="150"/>
      <c r="AI82" s="150"/>
      <c r="AJ82" s="150"/>
      <c r="AK82" s="150"/>
      <c r="AL82" s="150"/>
      <c r="AM82" s="150"/>
    </row>
    <row r="83" spans="1:39" ht="15.75" customHeight="1">
      <c r="A83" s="24">
        <f t="shared" si="5"/>
        <v>74</v>
      </c>
      <c r="B83" s="24"/>
      <c r="C83" s="24"/>
      <c r="D83" s="24"/>
      <c r="E83" s="24"/>
      <c r="F83" s="24"/>
      <c r="G83" s="24"/>
      <c r="H83" s="24" t="s">
        <v>62</v>
      </c>
      <c r="I83" s="24" t="s">
        <v>63</v>
      </c>
      <c r="J83" s="24"/>
      <c r="K83" s="24" t="str">
        <f t="shared" si="1"/>
        <v>nic</v>
      </c>
      <c r="L83" s="28">
        <f>+STRAVA!U78</f>
        <v>0</v>
      </c>
      <c r="M83" s="28">
        <f>+UBYTOVANI!AD79</f>
        <v>0</v>
      </c>
      <c r="N83" s="28">
        <f t="shared" si="2"/>
        <v>0</v>
      </c>
      <c r="O83" s="29"/>
      <c r="P83" s="30">
        <f t="shared" si="3"/>
        <v>0</v>
      </c>
      <c r="Q83" s="24">
        <f>+UBYTOVANI!F79</f>
        <v>0</v>
      </c>
      <c r="R83" s="24" t="str">
        <f>+UBYTOVANI!G79</f>
        <v>Ceník víkend standard</v>
      </c>
      <c r="S83" s="13" t="str">
        <f t="shared" si="4"/>
        <v>, ubyt: nic</v>
      </c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</row>
    <row r="84" spans="1:39" s="151" customFormat="1" ht="15.75" customHeight="1">
      <c r="A84" s="146">
        <f t="shared" si="5"/>
        <v>75</v>
      </c>
      <c r="B84" s="146"/>
      <c r="C84" s="146"/>
      <c r="D84" s="146"/>
      <c r="E84" s="146"/>
      <c r="F84" s="146"/>
      <c r="G84" s="146"/>
      <c r="H84" s="146" t="s">
        <v>62</v>
      </c>
      <c r="I84" s="146" t="s">
        <v>63</v>
      </c>
      <c r="J84" s="146"/>
      <c r="K84" s="146" t="str">
        <f t="shared" si="1"/>
        <v>nic</v>
      </c>
      <c r="L84" s="147">
        <f>+STRAVA!U79</f>
        <v>0</v>
      </c>
      <c r="M84" s="147">
        <f>+UBYTOVANI!AD80</f>
        <v>0</v>
      </c>
      <c r="N84" s="147">
        <f t="shared" si="2"/>
        <v>0</v>
      </c>
      <c r="O84" s="148"/>
      <c r="P84" s="149">
        <f t="shared" si="3"/>
        <v>0</v>
      </c>
      <c r="Q84" s="146">
        <f>+UBYTOVANI!F80</f>
        <v>0</v>
      </c>
      <c r="R84" s="146" t="str">
        <f>+UBYTOVANI!G80</f>
        <v>Ceník víkend standard</v>
      </c>
      <c r="S84" s="150" t="str">
        <f t="shared" si="4"/>
        <v>, ubyt: nic</v>
      </c>
      <c r="T84" s="150"/>
      <c r="U84" s="150"/>
      <c r="V84" s="150"/>
      <c r="W84" s="150"/>
      <c r="X84" s="150"/>
      <c r="Y84" s="150"/>
      <c r="Z84" s="150"/>
      <c r="AA84" s="150"/>
      <c r="AB84" s="150"/>
      <c r="AC84" s="150"/>
      <c r="AD84" s="150"/>
      <c r="AE84" s="150"/>
      <c r="AF84" s="150"/>
      <c r="AG84" s="150"/>
      <c r="AH84" s="150"/>
      <c r="AI84" s="150"/>
      <c r="AJ84" s="150"/>
      <c r="AK84" s="150"/>
      <c r="AL84" s="150"/>
      <c r="AM84" s="150"/>
    </row>
    <row r="85" spans="1:39" ht="15.75" customHeight="1">
      <c r="A85" s="24">
        <f t="shared" si="5"/>
        <v>76</v>
      </c>
      <c r="B85" s="24"/>
      <c r="C85" s="24"/>
      <c r="D85" s="24"/>
      <c r="E85" s="24"/>
      <c r="F85" s="24"/>
      <c r="G85" s="24"/>
      <c r="H85" s="24" t="s">
        <v>62</v>
      </c>
      <c r="I85" s="24" t="s">
        <v>63</v>
      </c>
      <c r="J85" s="24"/>
      <c r="K85" s="24" t="str">
        <f t="shared" si="1"/>
        <v>nic</v>
      </c>
      <c r="L85" s="28">
        <f>+STRAVA!U80</f>
        <v>0</v>
      </c>
      <c r="M85" s="28">
        <f>+UBYTOVANI!AD81</f>
        <v>0</v>
      </c>
      <c r="N85" s="28">
        <f t="shared" si="2"/>
        <v>0</v>
      </c>
      <c r="O85" s="29"/>
      <c r="P85" s="30">
        <f t="shared" si="3"/>
        <v>0</v>
      </c>
      <c r="Q85" s="24">
        <f>+UBYTOVANI!F81</f>
        <v>0</v>
      </c>
      <c r="R85" s="24" t="str">
        <f>+UBYTOVANI!G81</f>
        <v>Ceník víkend standard</v>
      </c>
      <c r="S85" s="13" t="str">
        <f t="shared" si="4"/>
        <v>, ubyt: nic</v>
      </c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</row>
    <row r="86" spans="1:39" s="151" customFormat="1" ht="15.75" customHeight="1">
      <c r="A86" s="146">
        <f t="shared" si="5"/>
        <v>77</v>
      </c>
      <c r="B86" s="146"/>
      <c r="C86" s="146"/>
      <c r="D86" s="146"/>
      <c r="E86" s="146"/>
      <c r="F86" s="146"/>
      <c r="G86" s="146"/>
      <c r="H86" s="146" t="s">
        <v>62</v>
      </c>
      <c r="I86" s="146" t="s">
        <v>63</v>
      </c>
      <c r="J86" s="146"/>
      <c r="K86" s="146" t="str">
        <f t="shared" si="1"/>
        <v>nic</v>
      </c>
      <c r="L86" s="147">
        <f>+STRAVA!U81</f>
        <v>0</v>
      </c>
      <c r="M86" s="147">
        <f>+UBYTOVANI!AD82</f>
        <v>0</v>
      </c>
      <c r="N86" s="147">
        <f t="shared" si="2"/>
        <v>0</v>
      </c>
      <c r="O86" s="148"/>
      <c r="P86" s="149">
        <f t="shared" si="3"/>
        <v>0</v>
      </c>
      <c r="Q86" s="146">
        <f>+UBYTOVANI!F82</f>
        <v>0</v>
      </c>
      <c r="R86" s="146" t="str">
        <f>+UBYTOVANI!G82</f>
        <v>Ceník víkend standard</v>
      </c>
      <c r="S86" s="150" t="str">
        <f t="shared" si="4"/>
        <v>, ubyt: nic</v>
      </c>
      <c r="T86" s="150"/>
      <c r="U86" s="150"/>
      <c r="V86" s="150"/>
      <c r="W86" s="150"/>
      <c r="X86" s="150"/>
      <c r="Y86" s="150"/>
      <c r="Z86" s="150"/>
      <c r="AA86" s="150"/>
      <c r="AB86" s="150"/>
      <c r="AC86" s="150"/>
      <c r="AD86" s="150"/>
      <c r="AE86" s="150"/>
      <c r="AF86" s="150"/>
      <c r="AG86" s="150"/>
      <c r="AH86" s="150"/>
      <c r="AI86" s="150"/>
      <c r="AJ86" s="150"/>
      <c r="AK86" s="150"/>
      <c r="AL86" s="150"/>
      <c r="AM86" s="150"/>
    </row>
    <row r="87" spans="1:39" ht="15.75" customHeight="1">
      <c r="A87" s="24">
        <f t="shared" si="5"/>
        <v>78</v>
      </c>
      <c r="B87" s="24"/>
      <c r="C87" s="24"/>
      <c r="D87" s="24"/>
      <c r="E87" s="24"/>
      <c r="F87" s="24"/>
      <c r="G87" s="24"/>
      <c r="H87" s="24" t="s">
        <v>62</v>
      </c>
      <c r="I87" s="24" t="s">
        <v>63</v>
      </c>
      <c r="J87" s="24"/>
      <c r="K87" s="24" t="str">
        <f t="shared" si="1"/>
        <v>nic</v>
      </c>
      <c r="L87" s="28">
        <f>+STRAVA!U82</f>
        <v>0</v>
      </c>
      <c r="M87" s="28">
        <f>+UBYTOVANI!AD83</f>
        <v>0</v>
      </c>
      <c r="N87" s="28">
        <f t="shared" si="2"/>
        <v>0</v>
      </c>
      <c r="O87" s="29"/>
      <c r="P87" s="30">
        <f t="shared" si="3"/>
        <v>0</v>
      </c>
      <c r="Q87" s="24">
        <f>+UBYTOVANI!F83</f>
        <v>0</v>
      </c>
      <c r="R87" s="24" t="str">
        <f>+UBYTOVANI!G83</f>
        <v>Ceník víkend standard</v>
      </c>
      <c r="S87" s="13" t="str">
        <f t="shared" si="4"/>
        <v>, ubyt: nic</v>
      </c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</row>
    <row r="88" spans="1:39" s="151" customFormat="1" ht="15.75" customHeight="1">
      <c r="A88" s="146">
        <f t="shared" si="5"/>
        <v>79</v>
      </c>
      <c r="B88" s="146"/>
      <c r="C88" s="146"/>
      <c r="D88" s="146"/>
      <c r="E88" s="146"/>
      <c r="F88" s="146"/>
      <c r="G88" s="146"/>
      <c r="H88" s="146" t="s">
        <v>62</v>
      </c>
      <c r="I88" s="146" t="s">
        <v>63</v>
      </c>
      <c r="J88" s="146"/>
      <c r="K88" s="146" t="str">
        <f t="shared" si="1"/>
        <v>nic</v>
      </c>
      <c r="L88" s="147">
        <f>+STRAVA!U83</f>
        <v>0</v>
      </c>
      <c r="M88" s="147">
        <f>+UBYTOVANI!AD84</f>
        <v>0</v>
      </c>
      <c r="N88" s="147">
        <f t="shared" si="2"/>
        <v>0</v>
      </c>
      <c r="O88" s="148"/>
      <c r="P88" s="149">
        <f t="shared" si="3"/>
        <v>0</v>
      </c>
      <c r="Q88" s="146">
        <f>+UBYTOVANI!F84</f>
        <v>0</v>
      </c>
      <c r="R88" s="146" t="str">
        <f>+UBYTOVANI!G84</f>
        <v>Ceník víkend standard</v>
      </c>
      <c r="S88" s="150" t="str">
        <f t="shared" si="4"/>
        <v>, ubyt: nic</v>
      </c>
      <c r="T88" s="150"/>
      <c r="U88" s="150"/>
      <c r="V88" s="150"/>
      <c r="W88" s="150"/>
      <c r="X88" s="150"/>
      <c r="Y88" s="150"/>
      <c r="Z88" s="150"/>
      <c r="AA88" s="150"/>
      <c r="AB88" s="150"/>
      <c r="AC88" s="150"/>
      <c r="AD88" s="150"/>
      <c r="AE88" s="150"/>
      <c r="AF88" s="150"/>
      <c r="AG88" s="150"/>
      <c r="AH88" s="150"/>
      <c r="AI88" s="150"/>
      <c r="AJ88" s="150"/>
      <c r="AK88" s="150"/>
      <c r="AL88" s="150"/>
      <c r="AM88" s="150"/>
    </row>
    <row r="89" spans="1:39" ht="15.75" customHeight="1">
      <c r="A89" s="24">
        <f t="shared" si="5"/>
        <v>80</v>
      </c>
      <c r="B89" s="24"/>
      <c r="C89" s="24"/>
      <c r="D89" s="24"/>
      <c r="E89" s="24"/>
      <c r="F89" s="24"/>
      <c r="G89" s="24"/>
      <c r="H89" s="24" t="s">
        <v>62</v>
      </c>
      <c r="I89" s="24" t="s">
        <v>63</v>
      </c>
      <c r="J89" s="24"/>
      <c r="K89" s="24" t="str">
        <f t="shared" si="1"/>
        <v>nic</v>
      </c>
      <c r="L89" s="28">
        <f>+STRAVA!U84</f>
        <v>0</v>
      </c>
      <c r="M89" s="28">
        <f>+UBYTOVANI!AD85</f>
        <v>0</v>
      </c>
      <c r="N89" s="28">
        <f t="shared" si="2"/>
        <v>0</v>
      </c>
      <c r="O89" s="29"/>
      <c r="P89" s="30">
        <f t="shared" si="3"/>
        <v>0</v>
      </c>
      <c r="Q89" s="24">
        <f>+UBYTOVANI!F85</f>
        <v>0</v>
      </c>
      <c r="R89" s="24" t="str">
        <f>+UBYTOVANI!G85</f>
        <v>Ceník víkend standard</v>
      </c>
      <c r="S89" s="13" t="str">
        <f t="shared" si="4"/>
        <v>, ubyt: nic</v>
      </c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</row>
    <row r="90" spans="1:39" s="151" customFormat="1" ht="15.75" customHeight="1">
      <c r="A90" s="146">
        <f t="shared" si="5"/>
        <v>81</v>
      </c>
      <c r="B90" s="146"/>
      <c r="C90" s="146"/>
      <c r="D90" s="146"/>
      <c r="E90" s="146"/>
      <c r="F90" s="146"/>
      <c r="G90" s="146"/>
      <c r="H90" s="146" t="s">
        <v>62</v>
      </c>
      <c r="I90" s="146" t="s">
        <v>63</v>
      </c>
      <c r="J90" s="146"/>
      <c r="K90" s="146" t="str">
        <f t="shared" si="1"/>
        <v>nic</v>
      </c>
      <c r="L90" s="147">
        <f>+STRAVA!U85</f>
        <v>0</v>
      </c>
      <c r="M90" s="147">
        <f>+UBYTOVANI!AD86</f>
        <v>0</v>
      </c>
      <c r="N90" s="147">
        <f t="shared" si="2"/>
        <v>0</v>
      </c>
      <c r="O90" s="148"/>
      <c r="P90" s="149">
        <f t="shared" si="3"/>
        <v>0</v>
      </c>
      <c r="Q90" s="146">
        <f>+UBYTOVANI!F86</f>
        <v>0</v>
      </c>
      <c r="R90" s="146" t="str">
        <f>+UBYTOVANI!G86</f>
        <v>Ceník víkend standard</v>
      </c>
      <c r="S90" s="150" t="str">
        <f t="shared" si="4"/>
        <v>, ubyt: nic</v>
      </c>
      <c r="T90" s="150"/>
      <c r="U90" s="150"/>
      <c r="V90" s="150"/>
      <c r="W90" s="150"/>
      <c r="X90" s="150"/>
      <c r="Y90" s="150"/>
      <c r="Z90" s="150"/>
      <c r="AA90" s="150"/>
      <c r="AB90" s="150"/>
      <c r="AC90" s="150"/>
      <c r="AD90" s="150"/>
      <c r="AE90" s="150"/>
      <c r="AF90" s="150"/>
      <c r="AG90" s="150"/>
      <c r="AH90" s="150"/>
      <c r="AI90" s="150"/>
      <c r="AJ90" s="150"/>
      <c r="AK90" s="150"/>
      <c r="AL90" s="150"/>
      <c r="AM90" s="150"/>
    </row>
    <row r="91" spans="1:39" ht="15.75" customHeight="1">
      <c r="A91" s="24">
        <f t="shared" si="5"/>
        <v>82</v>
      </c>
      <c r="B91" s="24"/>
      <c r="C91" s="24"/>
      <c r="D91" s="24"/>
      <c r="E91" s="24"/>
      <c r="F91" s="24"/>
      <c r="G91" s="24"/>
      <c r="H91" s="24" t="s">
        <v>62</v>
      </c>
      <c r="I91" s="24" t="s">
        <v>63</v>
      </c>
      <c r="J91" s="24"/>
      <c r="K91" s="24" t="str">
        <f t="shared" si="1"/>
        <v>nic</v>
      </c>
      <c r="L91" s="28">
        <f>+STRAVA!U86</f>
        <v>0</v>
      </c>
      <c r="M91" s="28">
        <f>+UBYTOVANI!AD87</f>
        <v>0</v>
      </c>
      <c r="N91" s="28">
        <f t="shared" si="2"/>
        <v>0</v>
      </c>
      <c r="O91" s="29"/>
      <c r="P91" s="30">
        <f t="shared" si="3"/>
        <v>0</v>
      </c>
      <c r="Q91" s="24">
        <f>+UBYTOVANI!F87</f>
        <v>0</v>
      </c>
      <c r="R91" s="24" t="str">
        <f>+UBYTOVANI!G87</f>
        <v>Ceník víkend standard</v>
      </c>
      <c r="S91" s="13" t="str">
        <f t="shared" si="4"/>
        <v>, ubyt: nic</v>
      </c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</row>
    <row r="92" spans="1:39" s="151" customFormat="1" ht="15.75" customHeight="1">
      <c r="A92" s="146">
        <f t="shared" si="5"/>
        <v>83</v>
      </c>
      <c r="B92" s="146"/>
      <c r="C92" s="146"/>
      <c r="D92" s="146"/>
      <c r="E92" s="146"/>
      <c r="F92" s="146"/>
      <c r="G92" s="146"/>
      <c r="H92" s="146" t="s">
        <v>62</v>
      </c>
      <c r="I92" s="146" t="s">
        <v>63</v>
      </c>
      <c r="J92" s="146"/>
      <c r="K92" s="146" t="str">
        <f t="shared" si="1"/>
        <v>nic</v>
      </c>
      <c r="L92" s="147">
        <f>+STRAVA!U87</f>
        <v>0</v>
      </c>
      <c r="M92" s="147">
        <f>+UBYTOVANI!AD88</f>
        <v>0</v>
      </c>
      <c r="N92" s="147">
        <f t="shared" si="2"/>
        <v>0</v>
      </c>
      <c r="O92" s="148"/>
      <c r="P92" s="149">
        <f t="shared" si="3"/>
        <v>0</v>
      </c>
      <c r="Q92" s="146">
        <f>+UBYTOVANI!F88</f>
        <v>0</v>
      </c>
      <c r="R92" s="146" t="str">
        <f>+UBYTOVANI!G88</f>
        <v>Ceník víkend standard</v>
      </c>
      <c r="S92" s="150" t="str">
        <f t="shared" si="4"/>
        <v>, ubyt: nic</v>
      </c>
      <c r="T92" s="150"/>
      <c r="U92" s="150"/>
      <c r="V92" s="150"/>
      <c r="W92" s="150"/>
      <c r="X92" s="150"/>
      <c r="Y92" s="150"/>
      <c r="Z92" s="150"/>
      <c r="AA92" s="150"/>
      <c r="AB92" s="150"/>
      <c r="AC92" s="150"/>
      <c r="AD92" s="150"/>
      <c r="AE92" s="150"/>
      <c r="AF92" s="150"/>
      <c r="AG92" s="150"/>
      <c r="AH92" s="150"/>
      <c r="AI92" s="150"/>
      <c r="AJ92" s="150"/>
      <c r="AK92" s="150"/>
      <c r="AL92" s="150"/>
      <c r="AM92" s="150"/>
    </row>
    <row r="93" spans="1:39" ht="15.75" customHeight="1">
      <c r="A93" s="24">
        <f t="shared" si="5"/>
        <v>84</v>
      </c>
      <c r="B93" s="24"/>
      <c r="C93" s="24"/>
      <c r="D93" s="24"/>
      <c r="E93" s="24"/>
      <c r="F93" s="24"/>
      <c r="G93" s="24"/>
      <c r="H93" s="24" t="s">
        <v>62</v>
      </c>
      <c r="I93" s="24" t="s">
        <v>63</v>
      </c>
      <c r="J93" s="24"/>
      <c r="K93" s="24" t="str">
        <f t="shared" si="1"/>
        <v>nic</v>
      </c>
      <c r="L93" s="28">
        <f>+STRAVA!U88</f>
        <v>0</v>
      </c>
      <c r="M93" s="28">
        <f>+UBYTOVANI!AD89</f>
        <v>0</v>
      </c>
      <c r="N93" s="28">
        <f t="shared" si="2"/>
        <v>0</v>
      </c>
      <c r="O93" s="29"/>
      <c r="P93" s="30">
        <f t="shared" si="3"/>
        <v>0</v>
      </c>
      <c r="Q93" s="24">
        <f>+UBYTOVANI!F89</f>
        <v>0</v>
      </c>
      <c r="R93" s="24" t="str">
        <f>+UBYTOVANI!G89</f>
        <v>Ceník víkend standard</v>
      </c>
      <c r="S93" s="13" t="str">
        <f t="shared" si="4"/>
        <v>, ubyt: nic</v>
      </c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</row>
    <row r="94" spans="1:39" s="151" customFormat="1" ht="15.75" customHeight="1">
      <c r="A94" s="146">
        <f t="shared" si="5"/>
        <v>85</v>
      </c>
      <c r="B94" s="146"/>
      <c r="C94" s="146"/>
      <c r="D94" s="146"/>
      <c r="E94" s="146"/>
      <c r="F94" s="146"/>
      <c r="G94" s="146"/>
      <c r="H94" s="146" t="s">
        <v>62</v>
      </c>
      <c r="I94" s="146" t="s">
        <v>63</v>
      </c>
      <c r="J94" s="146"/>
      <c r="K94" s="146" t="str">
        <f t="shared" si="1"/>
        <v>nic</v>
      </c>
      <c r="L94" s="147">
        <f>+STRAVA!U89</f>
        <v>0</v>
      </c>
      <c r="M94" s="147">
        <f>+UBYTOVANI!AD90</f>
        <v>0</v>
      </c>
      <c r="N94" s="147">
        <f t="shared" si="2"/>
        <v>0</v>
      </c>
      <c r="O94" s="148"/>
      <c r="P94" s="149">
        <f t="shared" si="3"/>
        <v>0</v>
      </c>
      <c r="Q94" s="146">
        <f>+UBYTOVANI!F90</f>
        <v>0</v>
      </c>
      <c r="R94" s="146" t="str">
        <f>+UBYTOVANI!G90</f>
        <v>Ceník víkend standard</v>
      </c>
      <c r="S94" s="150" t="str">
        <f t="shared" si="4"/>
        <v>, ubyt: nic</v>
      </c>
      <c r="T94" s="150"/>
      <c r="U94" s="150"/>
      <c r="V94" s="150"/>
      <c r="W94" s="150"/>
      <c r="X94" s="150"/>
      <c r="Y94" s="150"/>
      <c r="Z94" s="150"/>
      <c r="AA94" s="150"/>
      <c r="AB94" s="150"/>
      <c r="AC94" s="150"/>
      <c r="AD94" s="150"/>
      <c r="AE94" s="150"/>
      <c r="AF94" s="150"/>
      <c r="AG94" s="150"/>
      <c r="AH94" s="150"/>
      <c r="AI94" s="150"/>
      <c r="AJ94" s="150"/>
      <c r="AK94" s="150"/>
      <c r="AL94" s="150"/>
      <c r="AM94" s="150"/>
    </row>
    <row r="95" spans="1:39" ht="15.75" customHeight="1">
      <c r="A95" s="24">
        <f t="shared" si="5"/>
        <v>86</v>
      </c>
      <c r="B95" s="24"/>
      <c r="C95" s="24"/>
      <c r="D95" s="24"/>
      <c r="E95" s="24"/>
      <c r="F95" s="24"/>
      <c r="G95" s="24"/>
      <c r="H95" s="24" t="s">
        <v>62</v>
      </c>
      <c r="I95" s="24" t="s">
        <v>63</v>
      </c>
      <c r="J95" s="24"/>
      <c r="K95" s="24" t="str">
        <f t="shared" si="1"/>
        <v>nic</v>
      </c>
      <c r="L95" s="28">
        <f>+STRAVA!U90</f>
        <v>0</v>
      </c>
      <c r="M95" s="28">
        <f>+UBYTOVANI!AD91</f>
        <v>0</v>
      </c>
      <c r="N95" s="28">
        <f t="shared" si="2"/>
        <v>0</v>
      </c>
      <c r="O95" s="29"/>
      <c r="P95" s="30">
        <f t="shared" si="3"/>
        <v>0</v>
      </c>
      <c r="Q95" s="24">
        <f>+UBYTOVANI!F91</f>
        <v>0</v>
      </c>
      <c r="R95" s="24" t="str">
        <f>+UBYTOVANI!G91</f>
        <v>Ceník víkend standard</v>
      </c>
      <c r="S95" s="13" t="str">
        <f t="shared" si="4"/>
        <v>, ubyt: nic</v>
      </c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</row>
    <row r="96" spans="1:39" s="151" customFormat="1" ht="15.75" customHeight="1">
      <c r="A96" s="146">
        <f t="shared" si="5"/>
        <v>87</v>
      </c>
      <c r="B96" s="146"/>
      <c r="C96" s="146"/>
      <c r="D96" s="146"/>
      <c r="E96" s="146"/>
      <c r="F96" s="146"/>
      <c r="G96" s="146"/>
      <c r="H96" s="146" t="s">
        <v>62</v>
      </c>
      <c r="I96" s="146" t="s">
        <v>63</v>
      </c>
      <c r="J96" s="146"/>
      <c r="K96" s="146" t="str">
        <f t="shared" si="1"/>
        <v>nic</v>
      </c>
      <c r="L96" s="147">
        <f>+STRAVA!U91</f>
        <v>0</v>
      </c>
      <c r="M96" s="147">
        <f>+UBYTOVANI!AD92</f>
        <v>0</v>
      </c>
      <c r="N96" s="147">
        <f t="shared" si="2"/>
        <v>0</v>
      </c>
      <c r="O96" s="148"/>
      <c r="P96" s="149">
        <f t="shared" si="3"/>
        <v>0</v>
      </c>
      <c r="Q96" s="146">
        <f>+UBYTOVANI!F92</f>
        <v>0</v>
      </c>
      <c r="R96" s="146" t="str">
        <f>+UBYTOVANI!G92</f>
        <v>Ceník víkend standard</v>
      </c>
      <c r="S96" s="150" t="str">
        <f t="shared" si="4"/>
        <v>, ubyt: nic</v>
      </c>
      <c r="T96" s="150"/>
      <c r="U96" s="150"/>
      <c r="V96" s="150"/>
      <c r="W96" s="150"/>
      <c r="X96" s="150"/>
      <c r="Y96" s="150"/>
      <c r="Z96" s="150"/>
      <c r="AA96" s="150"/>
      <c r="AB96" s="150"/>
      <c r="AC96" s="150"/>
      <c r="AD96" s="150"/>
      <c r="AE96" s="150"/>
      <c r="AF96" s="150"/>
      <c r="AG96" s="150"/>
      <c r="AH96" s="150"/>
      <c r="AI96" s="150"/>
      <c r="AJ96" s="150"/>
      <c r="AK96" s="150"/>
      <c r="AL96" s="150"/>
      <c r="AM96" s="150"/>
    </row>
    <row r="97" spans="1:39" ht="15.75" customHeight="1">
      <c r="A97" s="24">
        <f t="shared" si="5"/>
        <v>88</v>
      </c>
      <c r="B97" s="24"/>
      <c r="C97" s="24"/>
      <c r="D97" s="24"/>
      <c r="E97" s="24"/>
      <c r="F97" s="24"/>
      <c r="G97" s="24"/>
      <c r="H97" s="24" t="s">
        <v>62</v>
      </c>
      <c r="I97" s="24" t="s">
        <v>63</v>
      </c>
      <c r="J97" s="24"/>
      <c r="K97" s="24" t="str">
        <f t="shared" si="1"/>
        <v>nic</v>
      </c>
      <c r="L97" s="28">
        <f>+STRAVA!U92</f>
        <v>0</v>
      </c>
      <c r="M97" s="28">
        <f>+UBYTOVANI!AD93</f>
        <v>0</v>
      </c>
      <c r="N97" s="28">
        <f t="shared" si="2"/>
        <v>0</v>
      </c>
      <c r="O97" s="29"/>
      <c r="P97" s="30">
        <f t="shared" si="3"/>
        <v>0</v>
      </c>
      <c r="Q97" s="24">
        <f>+UBYTOVANI!F93</f>
        <v>0</v>
      </c>
      <c r="R97" s="24" t="str">
        <f>+UBYTOVANI!G93</f>
        <v>Ceník víkend standard</v>
      </c>
      <c r="S97" s="13" t="str">
        <f t="shared" si="4"/>
        <v>, ubyt: nic</v>
      </c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</row>
    <row r="98" spans="1:39" s="151" customFormat="1" ht="15.75" customHeight="1">
      <c r="A98" s="146">
        <f t="shared" si="5"/>
        <v>89</v>
      </c>
      <c r="B98" s="146"/>
      <c r="C98" s="146"/>
      <c r="D98" s="146"/>
      <c r="E98" s="146"/>
      <c r="F98" s="146"/>
      <c r="G98" s="146"/>
      <c r="H98" s="146" t="s">
        <v>62</v>
      </c>
      <c r="I98" s="146" t="s">
        <v>63</v>
      </c>
      <c r="J98" s="146"/>
      <c r="K98" s="146" t="str">
        <f t="shared" si="1"/>
        <v>nic</v>
      </c>
      <c r="L98" s="147">
        <f>+STRAVA!U93</f>
        <v>0</v>
      </c>
      <c r="M98" s="147">
        <f>+UBYTOVANI!AD94</f>
        <v>0</v>
      </c>
      <c r="N98" s="147">
        <f t="shared" si="2"/>
        <v>0</v>
      </c>
      <c r="O98" s="148"/>
      <c r="P98" s="149">
        <f t="shared" si="3"/>
        <v>0</v>
      </c>
      <c r="Q98" s="146">
        <f>+UBYTOVANI!F94</f>
        <v>0</v>
      </c>
      <c r="R98" s="146" t="str">
        <f>+UBYTOVANI!G94</f>
        <v>Ceník víkend standard</v>
      </c>
      <c r="S98" s="150" t="str">
        <f t="shared" si="4"/>
        <v>, ubyt: nic</v>
      </c>
      <c r="T98" s="150"/>
      <c r="U98" s="150"/>
      <c r="V98" s="150"/>
      <c r="W98" s="150"/>
      <c r="X98" s="150"/>
      <c r="Y98" s="150"/>
      <c r="Z98" s="150"/>
      <c r="AA98" s="150"/>
      <c r="AB98" s="150"/>
      <c r="AC98" s="150"/>
      <c r="AD98" s="150"/>
      <c r="AE98" s="150"/>
      <c r="AF98" s="150"/>
      <c r="AG98" s="150"/>
      <c r="AH98" s="150"/>
      <c r="AI98" s="150"/>
      <c r="AJ98" s="150"/>
      <c r="AK98" s="150"/>
      <c r="AL98" s="150"/>
      <c r="AM98" s="150"/>
    </row>
    <row r="99" spans="1:39" ht="15.75" customHeight="1">
      <c r="A99" s="24">
        <f t="shared" si="5"/>
        <v>90</v>
      </c>
      <c r="B99" s="24"/>
      <c r="C99" s="24"/>
      <c r="D99" s="24"/>
      <c r="E99" s="24"/>
      <c r="F99" s="24"/>
      <c r="G99" s="24"/>
      <c r="H99" s="24" t="s">
        <v>62</v>
      </c>
      <c r="I99" s="24" t="s">
        <v>63</v>
      </c>
      <c r="J99" s="24"/>
      <c r="K99" s="24" t="str">
        <f t="shared" si="1"/>
        <v>nic</v>
      </c>
      <c r="L99" s="28">
        <f>+STRAVA!U94</f>
        <v>0</v>
      </c>
      <c r="M99" s="28">
        <f>+UBYTOVANI!AD95</f>
        <v>0</v>
      </c>
      <c r="N99" s="28">
        <f t="shared" si="2"/>
        <v>0</v>
      </c>
      <c r="O99" s="29"/>
      <c r="P99" s="30">
        <f t="shared" si="3"/>
        <v>0</v>
      </c>
      <c r="Q99" s="24">
        <f>+UBYTOVANI!F95</f>
        <v>0</v>
      </c>
      <c r="R99" s="24" t="str">
        <f>+UBYTOVANI!G95</f>
        <v>Ceník víkend standard</v>
      </c>
      <c r="S99" s="13" t="str">
        <f t="shared" si="4"/>
        <v>, ubyt: nic</v>
      </c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</row>
    <row r="100" spans="1:39" s="151" customFormat="1" ht="15.75" customHeight="1">
      <c r="A100" s="146">
        <f t="shared" si="5"/>
        <v>91</v>
      </c>
      <c r="B100" s="146"/>
      <c r="C100" s="146"/>
      <c r="D100" s="146"/>
      <c r="E100" s="146"/>
      <c r="F100" s="146"/>
      <c r="G100" s="146"/>
      <c r="H100" s="146" t="s">
        <v>62</v>
      </c>
      <c r="I100" s="146" t="s">
        <v>63</v>
      </c>
      <c r="J100" s="146"/>
      <c r="K100" s="146" t="str">
        <f t="shared" si="1"/>
        <v>nic</v>
      </c>
      <c r="L100" s="147">
        <f>+STRAVA!U95</f>
        <v>0</v>
      </c>
      <c r="M100" s="147">
        <f>+UBYTOVANI!AD96</f>
        <v>0</v>
      </c>
      <c r="N100" s="147">
        <f t="shared" si="2"/>
        <v>0</v>
      </c>
      <c r="O100" s="148"/>
      <c r="P100" s="149">
        <f t="shared" si="3"/>
        <v>0</v>
      </c>
      <c r="Q100" s="146">
        <f>+UBYTOVANI!F96</f>
        <v>0</v>
      </c>
      <c r="R100" s="146" t="str">
        <f>+UBYTOVANI!G96</f>
        <v>Ceník víkend standard</v>
      </c>
      <c r="S100" s="150" t="str">
        <f t="shared" si="4"/>
        <v>, ubyt: nic</v>
      </c>
      <c r="T100" s="150"/>
      <c r="U100" s="150"/>
      <c r="V100" s="150"/>
      <c r="W100" s="150"/>
      <c r="X100" s="150"/>
      <c r="Y100" s="150"/>
      <c r="Z100" s="150"/>
      <c r="AA100" s="150"/>
      <c r="AB100" s="150"/>
      <c r="AC100" s="150"/>
      <c r="AD100" s="150"/>
      <c r="AE100" s="150"/>
      <c r="AF100" s="150"/>
      <c r="AG100" s="150"/>
      <c r="AH100" s="150"/>
      <c r="AI100" s="150"/>
      <c r="AJ100" s="150"/>
      <c r="AK100" s="150"/>
      <c r="AL100" s="150"/>
      <c r="AM100" s="150"/>
    </row>
    <row r="101" spans="1:39" ht="15.75" customHeight="1">
      <c r="A101" s="24">
        <f t="shared" si="5"/>
        <v>92</v>
      </c>
      <c r="B101" s="24"/>
      <c r="C101" s="24"/>
      <c r="D101" s="24"/>
      <c r="E101" s="24"/>
      <c r="F101" s="24"/>
      <c r="G101" s="24"/>
      <c r="H101" s="24" t="s">
        <v>62</v>
      </c>
      <c r="I101" s="24" t="s">
        <v>63</v>
      </c>
      <c r="J101" s="24"/>
      <c r="K101" s="24" t="str">
        <f t="shared" si="1"/>
        <v>nic</v>
      </c>
      <c r="L101" s="28">
        <f>+STRAVA!U96</f>
        <v>0</v>
      </c>
      <c r="M101" s="28">
        <f>+UBYTOVANI!AD97</f>
        <v>0</v>
      </c>
      <c r="N101" s="28">
        <f t="shared" si="2"/>
        <v>0</v>
      </c>
      <c r="O101" s="29"/>
      <c r="P101" s="30">
        <f t="shared" si="3"/>
        <v>0</v>
      </c>
      <c r="Q101" s="24">
        <f>+UBYTOVANI!F97</f>
        <v>0</v>
      </c>
      <c r="R101" s="24" t="str">
        <f>+UBYTOVANI!G97</f>
        <v>Ceník víkend standard</v>
      </c>
      <c r="S101" s="13" t="str">
        <f t="shared" si="4"/>
        <v>, ubyt: nic</v>
      </c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</row>
    <row r="102" spans="1:39" s="151" customFormat="1" ht="15.75" customHeight="1">
      <c r="A102" s="146">
        <f t="shared" si="5"/>
        <v>93</v>
      </c>
      <c r="B102" s="146"/>
      <c r="C102" s="146"/>
      <c r="D102" s="146"/>
      <c r="E102" s="146"/>
      <c r="F102" s="146"/>
      <c r="G102" s="146"/>
      <c r="H102" s="146" t="s">
        <v>62</v>
      </c>
      <c r="I102" s="146" t="s">
        <v>63</v>
      </c>
      <c r="J102" s="146"/>
      <c r="K102" s="146" t="str">
        <f t="shared" si="1"/>
        <v>nic</v>
      </c>
      <c r="L102" s="147">
        <f>+STRAVA!U97</f>
        <v>0</v>
      </c>
      <c r="M102" s="147">
        <f>+UBYTOVANI!AD98</f>
        <v>0</v>
      </c>
      <c r="N102" s="147">
        <f t="shared" si="2"/>
        <v>0</v>
      </c>
      <c r="O102" s="148"/>
      <c r="P102" s="149">
        <f t="shared" si="3"/>
        <v>0</v>
      </c>
      <c r="Q102" s="146">
        <f>+UBYTOVANI!F98</f>
        <v>0</v>
      </c>
      <c r="R102" s="146" t="str">
        <f>+UBYTOVANI!G98</f>
        <v>Ceník víkend standard</v>
      </c>
      <c r="S102" s="150" t="str">
        <f t="shared" si="4"/>
        <v>, ubyt: nic</v>
      </c>
      <c r="T102" s="150"/>
      <c r="U102" s="150"/>
      <c r="V102" s="150"/>
      <c r="W102" s="150"/>
      <c r="X102" s="150"/>
      <c r="Y102" s="150"/>
      <c r="Z102" s="150"/>
      <c r="AA102" s="150"/>
      <c r="AB102" s="150"/>
      <c r="AC102" s="150"/>
      <c r="AD102" s="150"/>
      <c r="AE102" s="150"/>
      <c r="AF102" s="150"/>
      <c r="AG102" s="150"/>
      <c r="AH102" s="150"/>
      <c r="AI102" s="150"/>
      <c r="AJ102" s="150"/>
      <c r="AK102" s="150"/>
      <c r="AL102" s="150"/>
      <c r="AM102" s="150"/>
    </row>
    <row r="103" spans="1:39" ht="15.75" customHeight="1">
      <c r="A103" s="24">
        <f t="shared" si="5"/>
        <v>94</v>
      </c>
      <c r="B103" s="24"/>
      <c r="C103" s="24"/>
      <c r="D103" s="24"/>
      <c r="E103" s="24"/>
      <c r="F103" s="24"/>
      <c r="G103" s="24"/>
      <c r="H103" s="24" t="s">
        <v>62</v>
      </c>
      <c r="I103" s="24" t="s">
        <v>63</v>
      </c>
      <c r="J103" s="24"/>
      <c r="K103" s="24" t="str">
        <f t="shared" si="1"/>
        <v>nic</v>
      </c>
      <c r="L103" s="28">
        <f>+STRAVA!U98</f>
        <v>0</v>
      </c>
      <c r="M103" s="28">
        <f>+UBYTOVANI!AD99</f>
        <v>0</v>
      </c>
      <c r="N103" s="28">
        <f t="shared" si="2"/>
        <v>0</v>
      </c>
      <c r="O103" s="29"/>
      <c r="P103" s="30">
        <f t="shared" si="3"/>
        <v>0</v>
      </c>
      <c r="Q103" s="24">
        <f>+UBYTOVANI!F99</f>
        <v>0</v>
      </c>
      <c r="R103" s="24" t="str">
        <f>+UBYTOVANI!G99</f>
        <v>Ceník víkend standard</v>
      </c>
      <c r="S103" s="13" t="str">
        <f t="shared" si="4"/>
        <v>, ubyt: nic</v>
      </c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</row>
    <row r="104" spans="1:39" s="151" customFormat="1" ht="15.75" customHeight="1">
      <c r="A104" s="146">
        <f t="shared" si="5"/>
        <v>95</v>
      </c>
      <c r="B104" s="146"/>
      <c r="C104" s="146"/>
      <c r="D104" s="146"/>
      <c r="E104" s="146"/>
      <c r="F104" s="146"/>
      <c r="G104" s="146"/>
      <c r="H104" s="146" t="s">
        <v>62</v>
      </c>
      <c r="I104" s="146" t="s">
        <v>63</v>
      </c>
      <c r="J104" s="146"/>
      <c r="K104" s="146" t="str">
        <f t="shared" si="1"/>
        <v>nic</v>
      </c>
      <c r="L104" s="147">
        <f>+STRAVA!U99</f>
        <v>0</v>
      </c>
      <c r="M104" s="147">
        <f>+UBYTOVANI!AD100</f>
        <v>0</v>
      </c>
      <c r="N104" s="147">
        <f t="shared" si="2"/>
        <v>0</v>
      </c>
      <c r="O104" s="148"/>
      <c r="P104" s="149">
        <f t="shared" si="3"/>
        <v>0</v>
      </c>
      <c r="Q104" s="146">
        <f>+UBYTOVANI!F100</f>
        <v>0</v>
      </c>
      <c r="R104" s="146" t="str">
        <f>+UBYTOVANI!G100</f>
        <v>Ceník víkend standard</v>
      </c>
      <c r="S104" s="150" t="str">
        <f t="shared" si="4"/>
        <v>, ubyt: nic</v>
      </c>
      <c r="T104" s="150"/>
      <c r="U104" s="150"/>
      <c r="V104" s="150"/>
      <c r="W104" s="150"/>
      <c r="X104" s="150"/>
      <c r="Y104" s="150"/>
      <c r="Z104" s="150"/>
      <c r="AA104" s="150"/>
      <c r="AB104" s="150"/>
      <c r="AC104" s="150"/>
      <c r="AD104" s="150"/>
      <c r="AE104" s="150"/>
      <c r="AF104" s="150"/>
      <c r="AG104" s="150"/>
      <c r="AH104" s="150"/>
      <c r="AI104" s="150"/>
      <c r="AJ104" s="150"/>
      <c r="AK104" s="150"/>
      <c r="AL104" s="150"/>
      <c r="AM104" s="150"/>
    </row>
    <row r="105" spans="1:39" ht="15.75" customHeight="1">
      <c r="A105" s="24">
        <f t="shared" si="5"/>
        <v>96</v>
      </c>
      <c r="B105" s="24"/>
      <c r="C105" s="24"/>
      <c r="D105" s="24"/>
      <c r="E105" s="24"/>
      <c r="F105" s="24"/>
      <c r="G105" s="24"/>
      <c r="H105" s="24" t="s">
        <v>62</v>
      </c>
      <c r="I105" s="24" t="s">
        <v>63</v>
      </c>
      <c r="J105" s="24"/>
      <c r="K105" s="24" t="str">
        <f t="shared" si="1"/>
        <v>nic</v>
      </c>
      <c r="L105" s="28">
        <f>+STRAVA!U100</f>
        <v>0</v>
      </c>
      <c r="M105" s="28">
        <f>+UBYTOVANI!AD101</f>
        <v>0</v>
      </c>
      <c r="N105" s="28">
        <f t="shared" si="2"/>
        <v>0</v>
      </c>
      <c r="O105" s="29"/>
      <c r="P105" s="30">
        <f t="shared" si="3"/>
        <v>0</v>
      </c>
      <c r="Q105" s="24">
        <f>+UBYTOVANI!F101</f>
        <v>0</v>
      </c>
      <c r="R105" s="24" t="str">
        <f>+UBYTOVANI!G101</f>
        <v>Ceník víkend standard</v>
      </c>
      <c r="S105" s="13" t="str">
        <f t="shared" si="4"/>
        <v>, ubyt: nic</v>
      </c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</row>
    <row r="106" spans="1:39" s="151" customFormat="1" ht="15.75" customHeight="1">
      <c r="A106" s="146">
        <f t="shared" si="5"/>
        <v>97</v>
      </c>
      <c r="B106" s="146"/>
      <c r="C106" s="146"/>
      <c r="D106" s="146"/>
      <c r="E106" s="146"/>
      <c r="F106" s="146"/>
      <c r="G106" s="146"/>
      <c r="H106" s="146" t="s">
        <v>62</v>
      </c>
      <c r="I106" s="146" t="s">
        <v>63</v>
      </c>
      <c r="J106" s="146"/>
      <c r="K106" s="146" t="str">
        <f t="shared" si="1"/>
        <v>nic</v>
      </c>
      <c r="L106" s="147">
        <f>+STRAVA!U101</f>
        <v>0</v>
      </c>
      <c r="M106" s="147">
        <f>+UBYTOVANI!AD102</f>
        <v>0</v>
      </c>
      <c r="N106" s="147">
        <f t="shared" si="2"/>
        <v>0</v>
      </c>
      <c r="O106" s="148"/>
      <c r="P106" s="149">
        <f t="shared" si="3"/>
        <v>0</v>
      </c>
      <c r="Q106" s="146">
        <f>+UBYTOVANI!F102</f>
        <v>0</v>
      </c>
      <c r="R106" s="146" t="str">
        <f>+UBYTOVANI!G102</f>
        <v>Ceník víkend standard</v>
      </c>
      <c r="S106" s="150" t="str">
        <f t="shared" si="4"/>
        <v>, ubyt: nic</v>
      </c>
      <c r="T106" s="150"/>
      <c r="U106" s="150"/>
      <c r="V106" s="150"/>
      <c r="W106" s="150"/>
      <c r="X106" s="150"/>
      <c r="Y106" s="150"/>
      <c r="Z106" s="150"/>
      <c r="AA106" s="150"/>
      <c r="AB106" s="150"/>
      <c r="AC106" s="150"/>
      <c r="AD106" s="150"/>
      <c r="AE106" s="150"/>
      <c r="AF106" s="150"/>
      <c r="AG106" s="150"/>
      <c r="AH106" s="150"/>
      <c r="AI106" s="150"/>
      <c r="AJ106" s="150"/>
      <c r="AK106" s="150"/>
      <c r="AL106" s="150"/>
      <c r="AM106" s="150"/>
    </row>
    <row r="107" spans="1:39" ht="15.75" customHeight="1">
      <c r="A107" s="24">
        <f t="shared" si="5"/>
        <v>98</v>
      </c>
      <c r="B107" s="24"/>
      <c r="C107" s="24"/>
      <c r="D107" s="24"/>
      <c r="E107" s="24"/>
      <c r="F107" s="24"/>
      <c r="G107" s="24"/>
      <c r="H107" s="24" t="s">
        <v>62</v>
      </c>
      <c r="I107" s="24" t="s">
        <v>63</v>
      </c>
      <c r="J107" s="24"/>
      <c r="K107" s="24" t="str">
        <f t="shared" si="1"/>
        <v>nic</v>
      </c>
      <c r="L107" s="28">
        <f>+STRAVA!U102</f>
        <v>0</v>
      </c>
      <c r="M107" s="28">
        <f>+UBYTOVANI!AD103</f>
        <v>0</v>
      </c>
      <c r="N107" s="28">
        <f t="shared" si="2"/>
        <v>0</v>
      </c>
      <c r="O107" s="29"/>
      <c r="P107" s="30">
        <f t="shared" si="3"/>
        <v>0</v>
      </c>
      <c r="Q107" s="24">
        <f>+UBYTOVANI!F103</f>
        <v>0</v>
      </c>
      <c r="R107" s="24" t="str">
        <f>+UBYTOVANI!G103</f>
        <v>Ceník víkend standard</v>
      </c>
      <c r="S107" s="13" t="str">
        <f t="shared" si="4"/>
        <v>, ubyt: nic</v>
      </c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</row>
    <row r="108" spans="1:39" s="151" customFormat="1" ht="15.75" customHeight="1">
      <c r="A108" s="146">
        <f t="shared" si="5"/>
        <v>99</v>
      </c>
      <c r="B108" s="146"/>
      <c r="C108" s="146"/>
      <c r="D108" s="146"/>
      <c r="E108" s="146"/>
      <c r="F108" s="146"/>
      <c r="G108" s="146"/>
      <c r="H108" s="146" t="s">
        <v>62</v>
      </c>
      <c r="I108" s="146" t="s">
        <v>63</v>
      </c>
      <c r="J108" s="146"/>
      <c r="K108" s="146" t="str">
        <f t="shared" si="1"/>
        <v>nic</v>
      </c>
      <c r="L108" s="147">
        <f>+STRAVA!U103</f>
        <v>0</v>
      </c>
      <c r="M108" s="147">
        <f>+UBYTOVANI!AD104</f>
        <v>0</v>
      </c>
      <c r="N108" s="147">
        <f t="shared" si="2"/>
        <v>0</v>
      </c>
      <c r="O108" s="148"/>
      <c r="P108" s="149">
        <f t="shared" si="3"/>
        <v>0</v>
      </c>
      <c r="Q108" s="146">
        <f>+UBYTOVANI!F104</f>
        <v>0</v>
      </c>
      <c r="R108" s="146" t="str">
        <f>+UBYTOVANI!G104</f>
        <v>Ceník víkend standard</v>
      </c>
      <c r="S108" s="150" t="str">
        <f t="shared" si="4"/>
        <v>, ubyt: nic</v>
      </c>
      <c r="T108" s="150"/>
      <c r="U108" s="150"/>
      <c r="V108" s="150"/>
      <c r="W108" s="150"/>
      <c r="X108" s="150"/>
      <c r="Y108" s="150"/>
      <c r="Z108" s="150"/>
      <c r="AA108" s="150"/>
      <c r="AB108" s="150"/>
      <c r="AC108" s="150"/>
      <c r="AD108" s="150"/>
      <c r="AE108" s="150"/>
      <c r="AF108" s="150"/>
      <c r="AG108" s="150"/>
      <c r="AH108" s="150"/>
      <c r="AI108" s="150"/>
      <c r="AJ108" s="150"/>
      <c r="AK108" s="150"/>
      <c r="AL108" s="150"/>
      <c r="AM108" s="150"/>
    </row>
    <row r="109" spans="1:39" ht="15.75" customHeight="1">
      <c r="A109" s="24">
        <f t="shared" si="5"/>
        <v>100</v>
      </c>
      <c r="B109" s="24"/>
      <c r="C109" s="24"/>
      <c r="D109" s="24"/>
      <c r="E109" s="24"/>
      <c r="F109" s="24"/>
      <c r="G109" s="24"/>
      <c r="H109" s="24" t="s">
        <v>62</v>
      </c>
      <c r="I109" s="24" t="s">
        <v>63</v>
      </c>
      <c r="J109" s="24"/>
      <c r="K109" s="24" t="str">
        <f t="shared" si="1"/>
        <v>nic</v>
      </c>
      <c r="L109" s="28">
        <f>+STRAVA!U104</f>
        <v>0</v>
      </c>
      <c r="M109" s="28">
        <f>+UBYTOVANI!AD105</f>
        <v>0</v>
      </c>
      <c r="N109" s="28">
        <f t="shared" si="2"/>
        <v>0</v>
      </c>
      <c r="O109" s="29"/>
      <c r="P109" s="30">
        <f t="shared" si="3"/>
        <v>0</v>
      </c>
      <c r="Q109" s="24">
        <f>+UBYTOVANI!F105</f>
        <v>0</v>
      </c>
      <c r="R109" s="24" t="str">
        <f>+UBYTOVANI!G105</f>
        <v>Ceník víkend standard</v>
      </c>
      <c r="S109" s="13" t="str">
        <f t="shared" si="4"/>
        <v>, ubyt: nic</v>
      </c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</row>
    <row r="110" spans="1:39" s="151" customFormat="1" ht="15.75" customHeight="1">
      <c r="A110" s="146">
        <f t="shared" si="5"/>
        <v>101</v>
      </c>
      <c r="B110" s="146"/>
      <c r="C110" s="146"/>
      <c r="D110" s="146"/>
      <c r="E110" s="146"/>
      <c r="F110" s="146"/>
      <c r="G110" s="146"/>
      <c r="H110" s="146" t="s">
        <v>62</v>
      </c>
      <c r="I110" s="146" t="s">
        <v>63</v>
      </c>
      <c r="J110" s="146"/>
      <c r="K110" s="146" t="str">
        <f t="shared" si="1"/>
        <v>nic</v>
      </c>
      <c r="L110" s="147">
        <f>+STRAVA!U105</f>
        <v>0</v>
      </c>
      <c r="M110" s="147">
        <f>+UBYTOVANI!AD106</f>
        <v>0</v>
      </c>
      <c r="N110" s="147">
        <f t="shared" si="2"/>
        <v>0</v>
      </c>
      <c r="O110" s="148"/>
      <c r="P110" s="149">
        <f t="shared" si="3"/>
        <v>0</v>
      </c>
      <c r="Q110" s="146">
        <f>+UBYTOVANI!F106</f>
        <v>0</v>
      </c>
      <c r="R110" s="146" t="str">
        <f>+UBYTOVANI!G106</f>
        <v>Ceník víkend standard</v>
      </c>
      <c r="S110" s="150" t="str">
        <f t="shared" si="4"/>
        <v>, ubyt: nic</v>
      </c>
      <c r="T110" s="150"/>
      <c r="U110" s="150"/>
      <c r="V110" s="150"/>
      <c r="W110" s="150"/>
      <c r="X110" s="150"/>
      <c r="Y110" s="150"/>
      <c r="Z110" s="150"/>
      <c r="AA110" s="150"/>
      <c r="AB110" s="150"/>
      <c r="AC110" s="150"/>
      <c r="AD110" s="150"/>
      <c r="AE110" s="150"/>
      <c r="AF110" s="150"/>
      <c r="AG110" s="150"/>
      <c r="AH110" s="150"/>
      <c r="AI110" s="150"/>
      <c r="AJ110" s="150"/>
      <c r="AK110" s="150"/>
      <c r="AL110" s="150"/>
      <c r="AM110" s="150"/>
    </row>
    <row r="111" spans="1:39" ht="15.75" customHeight="1">
      <c r="A111" s="24">
        <f t="shared" si="5"/>
        <v>102</v>
      </c>
      <c r="B111" s="24"/>
      <c r="C111" s="24"/>
      <c r="D111" s="24"/>
      <c r="E111" s="24"/>
      <c r="F111" s="24"/>
      <c r="G111" s="24"/>
      <c r="H111" s="24" t="s">
        <v>62</v>
      </c>
      <c r="I111" s="24" t="s">
        <v>63</v>
      </c>
      <c r="J111" s="24"/>
      <c r="K111" s="24" t="str">
        <f t="shared" si="1"/>
        <v>nic</v>
      </c>
      <c r="L111" s="28">
        <f>+STRAVA!U106</f>
        <v>0</v>
      </c>
      <c r="M111" s="28">
        <f>+UBYTOVANI!AD107</f>
        <v>0</v>
      </c>
      <c r="N111" s="28">
        <f t="shared" si="2"/>
        <v>0</v>
      </c>
      <c r="O111" s="29"/>
      <c r="P111" s="30">
        <f t="shared" si="3"/>
        <v>0</v>
      </c>
      <c r="Q111" s="24">
        <f>+UBYTOVANI!F107</f>
        <v>0</v>
      </c>
      <c r="R111" s="24" t="str">
        <f>+UBYTOVANI!G107</f>
        <v>Ceník víkend standard</v>
      </c>
      <c r="S111" s="13" t="str">
        <f t="shared" si="4"/>
        <v>, ubyt: nic</v>
      </c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</row>
    <row r="112" spans="1:39" s="151" customFormat="1" ht="15.75" customHeight="1">
      <c r="A112" s="146">
        <f t="shared" si="5"/>
        <v>103</v>
      </c>
      <c r="B112" s="146"/>
      <c r="C112" s="146"/>
      <c r="D112" s="146"/>
      <c r="E112" s="146"/>
      <c r="F112" s="146"/>
      <c r="G112" s="146"/>
      <c r="H112" s="146" t="s">
        <v>62</v>
      </c>
      <c r="I112" s="146" t="s">
        <v>63</v>
      </c>
      <c r="J112" s="146"/>
      <c r="K112" s="146" t="str">
        <f t="shared" si="1"/>
        <v>nic</v>
      </c>
      <c r="L112" s="147">
        <f>+STRAVA!U107</f>
        <v>0</v>
      </c>
      <c r="M112" s="147">
        <f>+UBYTOVANI!AD108</f>
        <v>0</v>
      </c>
      <c r="N112" s="147">
        <f t="shared" si="2"/>
        <v>0</v>
      </c>
      <c r="O112" s="148"/>
      <c r="P112" s="149">
        <f t="shared" si="3"/>
        <v>0</v>
      </c>
      <c r="Q112" s="146">
        <f>+UBYTOVANI!F108</f>
        <v>0</v>
      </c>
      <c r="R112" s="146" t="str">
        <f>+UBYTOVANI!G108</f>
        <v>Ceník víkend standard</v>
      </c>
      <c r="S112" s="150" t="str">
        <f t="shared" si="4"/>
        <v>, ubyt: nic</v>
      </c>
      <c r="T112" s="150"/>
      <c r="U112" s="150"/>
      <c r="V112" s="150"/>
      <c r="W112" s="150"/>
      <c r="X112" s="150"/>
      <c r="Y112" s="150"/>
      <c r="Z112" s="150"/>
      <c r="AA112" s="150"/>
      <c r="AB112" s="150"/>
      <c r="AC112" s="150"/>
      <c r="AD112" s="150"/>
      <c r="AE112" s="150"/>
      <c r="AF112" s="150"/>
      <c r="AG112" s="150"/>
      <c r="AH112" s="150"/>
      <c r="AI112" s="150"/>
      <c r="AJ112" s="150"/>
      <c r="AK112" s="150"/>
      <c r="AL112" s="150"/>
      <c r="AM112" s="150"/>
    </row>
    <row r="113" spans="1:39" ht="15.75" customHeight="1">
      <c r="A113" s="24">
        <f t="shared" si="5"/>
        <v>104</v>
      </c>
      <c r="B113" s="24"/>
      <c r="C113" s="24"/>
      <c r="D113" s="24"/>
      <c r="E113" s="24"/>
      <c r="F113" s="24"/>
      <c r="G113" s="24"/>
      <c r="H113" s="24" t="s">
        <v>62</v>
      </c>
      <c r="I113" s="24" t="s">
        <v>63</v>
      </c>
      <c r="J113" s="24"/>
      <c r="K113" s="24" t="str">
        <f t="shared" si="1"/>
        <v>nic</v>
      </c>
      <c r="L113" s="28">
        <f>+STRAVA!U108</f>
        <v>0</v>
      </c>
      <c r="M113" s="28">
        <f>+UBYTOVANI!AD109</f>
        <v>0</v>
      </c>
      <c r="N113" s="28">
        <f t="shared" si="2"/>
        <v>0</v>
      </c>
      <c r="O113" s="29"/>
      <c r="P113" s="30">
        <f t="shared" si="3"/>
        <v>0</v>
      </c>
      <c r="Q113" s="24">
        <f>+UBYTOVANI!F109</f>
        <v>0</v>
      </c>
      <c r="R113" s="24" t="str">
        <f>+UBYTOVANI!G109</f>
        <v>Ceník víkend standard</v>
      </c>
      <c r="S113" s="13" t="str">
        <f t="shared" si="4"/>
        <v>, ubyt: nic</v>
      </c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</row>
    <row r="114" spans="1:39" s="151" customFormat="1" ht="15.75" customHeight="1">
      <c r="A114" s="146">
        <f t="shared" si="5"/>
        <v>105</v>
      </c>
      <c r="B114" s="146"/>
      <c r="C114" s="146"/>
      <c r="D114" s="146"/>
      <c r="E114" s="146"/>
      <c r="F114" s="146"/>
      <c r="G114" s="146"/>
      <c r="H114" s="146" t="s">
        <v>62</v>
      </c>
      <c r="I114" s="146" t="s">
        <v>63</v>
      </c>
      <c r="J114" s="146"/>
      <c r="K114" s="146" t="str">
        <f t="shared" si="1"/>
        <v>nic</v>
      </c>
      <c r="L114" s="147">
        <f>+STRAVA!U109</f>
        <v>0</v>
      </c>
      <c r="M114" s="147">
        <f>+UBYTOVANI!AD110</f>
        <v>0</v>
      </c>
      <c r="N114" s="147">
        <f t="shared" si="2"/>
        <v>0</v>
      </c>
      <c r="O114" s="148"/>
      <c r="P114" s="149">
        <f t="shared" si="3"/>
        <v>0</v>
      </c>
      <c r="Q114" s="146">
        <f>+UBYTOVANI!F110</f>
        <v>0</v>
      </c>
      <c r="R114" s="146" t="str">
        <f>+UBYTOVANI!G110</f>
        <v>Ceník víkend standard</v>
      </c>
      <c r="S114" s="150" t="str">
        <f t="shared" si="4"/>
        <v>, ubyt: nic</v>
      </c>
      <c r="T114" s="150"/>
      <c r="U114" s="150"/>
      <c r="V114" s="150"/>
      <c r="W114" s="150"/>
      <c r="X114" s="150"/>
      <c r="Y114" s="150"/>
      <c r="Z114" s="150"/>
      <c r="AA114" s="150"/>
      <c r="AB114" s="150"/>
      <c r="AC114" s="150"/>
      <c r="AD114" s="150"/>
      <c r="AE114" s="150"/>
      <c r="AF114" s="150"/>
      <c r="AG114" s="150"/>
      <c r="AH114" s="150"/>
      <c r="AI114" s="150"/>
      <c r="AJ114" s="150"/>
      <c r="AK114" s="150"/>
      <c r="AL114" s="150"/>
      <c r="AM114" s="150"/>
    </row>
    <row r="115" spans="1:39" ht="15.75" customHeight="1">
      <c r="A115" s="24">
        <f t="shared" si="5"/>
        <v>106</v>
      </c>
      <c r="B115" s="24"/>
      <c r="C115" s="24"/>
      <c r="D115" s="24"/>
      <c r="E115" s="24"/>
      <c r="F115" s="24"/>
      <c r="G115" s="24"/>
      <c r="H115" s="24" t="s">
        <v>62</v>
      </c>
      <c r="I115" s="24" t="s">
        <v>63</v>
      </c>
      <c r="J115" s="24"/>
      <c r="K115" s="24" t="str">
        <f t="shared" si="1"/>
        <v>nic</v>
      </c>
      <c r="L115" s="28">
        <f>+STRAVA!U110</f>
        <v>0</v>
      </c>
      <c r="M115" s="28">
        <f>+UBYTOVANI!AD111</f>
        <v>0</v>
      </c>
      <c r="N115" s="28">
        <f t="shared" si="2"/>
        <v>0</v>
      </c>
      <c r="O115" s="29"/>
      <c r="P115" s="30">
        <f t="shared" si="3"/>
        <v>0</v>
      </c>
      <c r="Q115" s="24">
        <f>+UBYTOVANI!F111</f>
        <v>0</v>
      </c>
      <c r="R115" s="24" t="str">
        <f>+UBYTOVANI!G111</f>
        <v>Ceník víkend standard</v>
      </c>
      <c r="S115" s="13" t="str">
        <f t="shared" si="4"/>
        <v>, ubyt: nic</v>
      </c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</row>
    <row r="116" spans="1:39" s="151" customFormat="1" ht="15.75" customHeight="1">
      <c r="A116" s="146">
        <f t="shared" si="5"/>
        <v>107</v>
      </c>
      <c r="B116" s="146"/>
      <c r="C116" s="146"/>
      <c r="D116" s="146"/>
      <c r="E116" s="146"/>
      <c r="F116" s="146"/>
      <c r="G116" s="146"/>
      <c r="H116" s="146" t="s">
        <v>62</v>
      </c>
      <c r="I116" s="146" t="s">
        <v>63</v>
      </c>
      <c r="J116" s="146"/>
      <c r="K116" s="146" t="str">
        <f t="shared" si="1"/>
        <v>nic</v>
      </c>
      <c r="L116" s="147">
        <f>+STRAVA!U111</f>
        <v>0</v>
      </c>
      <c r="M116" s="147">
        <f>+UBYTOVANI!AD112</f>
        <v>0</v>
      </c>
      <c r="N116" s="147">
        <f t="shared" si="2"/>
        <v>0</v>
      </c>
      <c r="O116" s="148"/>
      <c r="P116" s="149">
        <f t="shared" si="3"/>
        <v>0</v>
      </c>
      <c r="Q116" s="146">
        <f>+UBYTOVANI!F112</f>
        <v>0</v>
      </c>
      <c r="R116" s="146" t="str">
        <f>+UBYTOVANI!G112</f>
        <v>Ceník víkend standard</v>
      </c>
      <c r="S116" s="150" t="str">
        <f t="shared" si="4"/>
        <v>, ubyt: nic</v>
      </c>
      <c r="T116" s="150"/>
      <c r="U116" s="150"/>
      <c r="V116" s="150"/>
      <c r="W116" s="150"/>
      <c r="X116" s="150"/>
      <c r="Y116" s="150"/>
      <c r="Z116" s="150"/>
      <c r="AA116" s="150"/>
      <c r="AB116" s="150"/>
      <c r="AC116" s="150"/>
      <c r="AD116" s="150"/>
      <c r="AE116" s="150"/>
      <c r="AF116" s="150"/>
      <c r="AG116" s="150"/>
      <c r="AH116" s="150"/>
      <c r="AI116" s="150"/>
      <c r="AJ116" s="150"/>
      <c r="AK116" s="150"/>
      <c r="AL116" s="150"/>
      <c r="AM116" s="150"/>
    </row>
    <row r="117" spans="1:39" ht="15.75" customHeight="1">
      <c r="A117" s="24">
        <f t="shared" si="5"/>
        <v>108</v>
      </c>
      <c r="B117" s="24"/>
      <c r="C117" s="24"/>
      <c r="D117" s="24"/>
      <c r="E117" s="24"/>
      <c r="F117" s="24"/>
      <c r="G117" s="24"/>
      <c r="H117" s="24" t="s">
        <v>62</v>
      </c>
      <c r="I117" s="24" t="s">
        <v>63</v>
      </c>
      <c r="J117" s="24"/>
      <c r="K117" s="24" t="str">
        <f t="shared" si="1"/>
        <v>nic</v>
      </c>
      <c r="L117" s="28">
        <f>+STRAVA!U112</f>
        <v>0</v>
      </c>
      <c r="M117" s="28">
        <f>+UBYTOVANI!AD113</f>
        <v>0</v>
      </c>
      <c r="N117" s="28">
        <f t="shared" si="2"/>
        <v>0</v>
      </c>
      <c r="O117" s="29"/>
      <c r="P117" s="30">
        <f t="shared" si="3"/>
        <v>0</v>
      </c>
      <c r="Q117" s="24">
        <f>+UBYTOVANI!F113</f>
        <v>0</v>
      </c>
      <c r="R117" s="24" t="str">
        <f>+UBYTOVANI!G113</f>
        <v>Ceník víkend standard</v>
      </c>
      <c r="S117" s="13" t="str">
        <f t="shared" si="4"/>
        <v>, ubyt: nic</v>
      </c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</row>
    <row r="118" spans="1:39" s="151" customFormat="1" ht="15.75" customHeight="1">
      <c r="A118" s="146">
        <f t="shared" si="5"/>
        <v>109</v>
      </c>
      <c r="B118" s="146"/>
      <c r="C118" s="146"/>
      <c r="D118" s="146"/>
      <c r="E118" s="146"/>
      <c r="F118" s="146"/>
      <c r="G118" s="146"/>
      <c r="H118" s="146" t="s">
        <v>62</v>
      </c>
      <c r="I118" s="146" t="s">
        <v>63</v>
      </c>
      <c r="J118" s="146"/>
      <c r="K118" s="146" t="str">
        <f t="shared" si="1"/>
        <v>nic</v>
      </c>
      <c r="L118" s="147">
        <f>+STRAVA!U113</f>
        <v>0</v>
      </c>
      <c r="M118" s="147">
        <f>+UBYTOVANI!AD114</f>
        <v>0</v>
      </c>
      <c r="N118" s="147">
        <f t="shared" si="2"/>
        <v>0</v>
      </c>
      <c r="O118" s="148"/>
      <c r="P118" s="149">
        <f t="shared" si="3"/>
        <v>0</v>
      </c>
      <c r="Q118" s="146">
        <f>+UBYTOVANI!F114</f>
        <v>0</v>
      </c>
      <c r="R118" s="146" t="str">
        <f>+UBYTOVANI!G114</f>
        <v>Ceník víkend standard</v>
      </c>
      <c r="S118" s="150" t="str">
        <f t="shared" si="4"/>
        <v>, ubyt: nic</v>
      </c>
      <c r="T118" s="150"/>
      <c r="U118" s="150"/>
      <c r="V118" s="150"/>
      <c r="W118" s="150"/>
      <c r="X118" s="150"/>
      <c r="Y118" s="150"/>
      <c r="Z118" s="150"/>
      <c r="AA118" s="150"/>
      <c r="AB118" s="150"/>
      <c r="AC118" s="150"/>
      <c r="AD118" s="150"/>
      <c r="AE118" s="150"/>
      <c r="AF118" s="150"/>
      <c r="AG118" s="150"/>
      <c r="AH118" s="150"/>
      <c r="AI118" s="150"/>
      <c r="AJ118" s="150"/>
      <c r="AK118" s="150"/>
      <c r="AL118" s="150"/>
      <c r="AM118" s="150"/>
    </row>
    <row r="119" spans="1:39" ht="15.75" customHeight="1">
      <c r="A119" s="24">
        <f t="shared" si="5"/>
        <v>110</v>
      </c>
      <c r="B119" s="24"/>
      <c r="C119" s="24"/>
      <c r="D119" s="24"/>
      <c r="E119" s="24"/>
      <c r="F119" s="24"/>
      <c r="G119" s="24"/>
      <c r="H119" s="24" t="s">
        <v>62</v>
      </c>
      <c r="I119" s="24" t="s">
        <v>63</v>
      </c>
      <c r="J119" s="24"/>
      <c r="K119" s="24" t="str">
        <f t="shared" si="1"/>
        <v>nic</v>
      </c>
      <c r="L119" s="28">
        <f>+STRAVA!U114</f>
        <v>0</v>
      </c>
      <c r="M119" s="28">
        <f>+UBYTOVANI!AD115</f>
        <v>0</v>
      </c>
      <c r="N119" s="28">
        <f t="shared" si="2"/>
        <v>0</v>
      </c>
      <c r="O119" s="29"/>
      <c r="P119" s="30">
        <f t="shared" si="3"/>
        <v>0</v>
      </c>
      <c r="Q119" s="24">
        <f>+UBYTOVANI!F115</f>
        <v>0</v>
      </c>
      <c r="R119" s="24" t="str">
        <f>+UBYTOVANI!G115</f>
        <v>Ceník víkend standard</v>
      </c>
      <c r="S119" s="13" t="str">
        <f t="shared" si="4"/>
        <v>, ubyt: nic</v>
      </c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</row>
    <row r="120" spans="1:39" s="151" customFormat="1" ht="15.75" customHeight="1">
      <c r="A120" s="146">
        <f t="shared" si="5"/>
        <v>111</v>
      </c>
      <c r="B120" s="146"/>
      <c r="C120" s="146"/>
      <c r="D120" s="146"/>
      <c r="E120" s="146"/>
      <c r="F120" s="146"/>
      <c r="G120" s="146"/>
      <c r="H120" s="146" t="s">
        <v>62</v>
      </c>
      <c r="I120" s="146" t="s">
        <v>63</v>
      </c>
      <c r="J120" s="146"/>
      <c r="K120" s="146" t="str">
        <f t="shared" si="1"/>
        <v>nic</v>
      </c>
      <c r="L120" s="147">
        <f>+STRAVA!U115</f>
        <v>0</v>
      </c>
      <c r="M120" s="147">
        <f>+UBYTOVANI!AD116</f>
        <v>0</v>
      </c>
      <c r="N120" s="147">
        <f t="shared" si="2"/>
        <v>0</v>
      </c>
      <c r="O120" s="148"/>
      <c r="P120" s="149">
        <f t="shared" si="3"/>
        <v>0</v>
      </c>
      <c r="Q120" s="146">
        <f>+UBYTOVANI!F116</f>
        <v>0</v>
      </c>
      <c r="R120" s="146" t="str">
        <f>+UBYTOVANI!G116</f>
        <v>Ceník víkend standard</v>
      </c>
      <c r="S120" s="150" t="str">
        <f t="shared" si="4"/>
        <v>, ubyt: nic</v>
      </c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/>
      <c r="AH120" s="150"/>
      <c r="AI120" s="150"/>
      <c r="AJ120" s="150"/>
      <c r="AK120" s="150"/>
      <c r="AL120" s="150"/>
      <c r="AM120" s="150"/>
    </row>
    <row r="121" spans="1:39" ht="15.75" customHeight="1">
      <c r="A121" s="24">
        <f t="shared" si="5"/>
        <v>112</v>
      </c>
      <c r="B121" s="24"/>
      <c r="C121" s="24"/>
      <c r="D121" s="24"/>
      <c r="E121" s="24"/>
      <c r="F121" s="24"/>
      <c r="G121" s="24"/>
      <c r="H121" s="24" t="s">
        <v>62</v>
      </c>
      <c r="I121" s="24" t="s">
        <v>63</v>
      </c>
      <c r="J121" s="24"/>
      <c r="K121" s="24" t="str">
        <f t="shared" si="1"/>
        <v>nic</v>
      </c>
      <c r="L121" s="28">
        <f>+STRAVA!U116</f>
        <v>0</v>
      </c>
      <c r="M121" s="28">
        <f>+UBYTOVANI!AD117</f>
        <v>0</v>
      </c>
      <c r="N121" s="28">
        <f t="shared" si="2"/>
        <v>0</v>
      </c>
      <c r="O121" s="29"/>
      <c r="P121" s="30">
        <f t="shared" si="3"/>
        <v>0</v>
      </c>
      <c r="Q121" s="24">
        <f>+UBYTOVANI!F117</f>
        <v>0</v>
      </c>
      <c r="R121" s="24" t="str">
        <f>+UBYTOVANI!G117</f>
        <v>Ceník víkend standard</v>
      </c>
      <c r="S121" s="13" t="str">
        <f t="shared" si="4"/>
        <v>, ubyt: nic</v>
      </c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</row>
    <row r="122" spans="1:39" s="151" customFormat="1" ht="15.75" customHeight="1">
      <c r="A122" s="146">
        <f t="shared" si="5"/>
        <v>113</v>
      </c>
      <c r="B122" s="146"/>
      <c r="C122" s="146"/>
      <c r="D122" s="146"/>
      <c r="E122" s="146"/>
      <c r="F122" s="146"/>
      <c r="G122" s="146"/>
      <c r="H122" s="146" t="s">
        <v>62</v>
      </c>
      <c r="I122" s="146" t="s">
        <v>63</v>
      </c>
      <c r="J122" s="146"/>
      <c r="K122" s="146" t="str">
        <f t="shared" si="1"/>
        <v>nic</v>
      </c>
      <c r="L122" s="147">
        <f>+STRAVA!U117</f>
        <v>0</v>
      </c>
      <c r="M122" s="147">
        <f>+UBYTOVANI!AD118</f>
        <v>0</v>
      </c>
      <c r="N122" s="147">
        <f t="shared" si="2"/>
        <v>0</v>
      </c>
      <c r="O122" s="148"/>
      <c r="P122" s="149">
        <f t="shared" si="3"/>
        <v>0</v>
      </c>
      <c r="Q122" s="146">
        <f>+UBYTOVANI!F118</f>
        <v>0</v>
      </c>
      <c r="R122" s="146" t="str">
        <f>+UBYTOVANI!G118</f>
        <v>Ceník víkend standard</v>
      </c>
      <c r="S122" s="150" t="str">
        <f t="shared" si="4"/>
        <v>, ubyt: nic</v>
      </c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/>
      <c r="AH122" s="150"/>
      <c r="AI122" s="150"/>
      <c r="AJ122" s="150"/>
      <c r="AK122" s="150"/>
      <c r="AL122" s="150"/>
      <c r="AM122" s="150"/>
    </row>
    <row r="123" spans="1:39" ht="15.75" customHeight="1">
      <c r="A123" s="24">
        <f t="shared" si="5"/>
        <v>114</v>
      </c>
      <c r="B123" s="24"/>
      <c r="C123" s="24"/>
      <c r="D123" s="24"/>
      <c r="E123" s="24"/>
      <c r="F123" s="24"/>
      <c r="G123" s="24"/>
      <c r="H123" s="24" t="s">
        <v>62</v>
      </c>
      <c r="I123" s="24" t="s">
        <v>63</v>
      </c>
      <c r="J123" s="24"/>
      <c r="K123" s="24" t="str">
        <f t="shared" si="1"/>
        <v>nic</v>
      </c>
      <c r="L123" s="28">
        <f>+STRAVA!U118</f>
        <v>0</v>
      </c>
      <c r="M123" s="28">
        <f>+UBYTOVANI!AD119</f>
        <v>0</v>
      </c>
      <c r="N123" s="28">
        <f t="shared" si="2"/>
        <v>0</v>
      </c>
      <c r="O123" s="29"/>
      <c r="P123" s="30">
        <f t="shared" si="3"/>
        <v>0</v>
      </c>
      <c r="Q123" s="24">
        <f>+UBYTOVANI!F119</f>
        <v>0</v>
      </c>
      <c r="R123" s="24" t="str">
        <f>+UBYTOVANI!G119</f>
        <v>Ceník víkend standard</v>
      </c>
      <c r="S123" s="13" t="str">
        <f t="shared" si="4"/>
        <v>, ubyt: nic</v>
      </c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  <c r="AL123" s="13"/>
      <c r="AM123" s="13"/>
    </row>
    <row r="124" spans="1:39" s="151" customFormat="1" ht="15.75" customHeight="1">
      <c r="A124" s="146">
        <f t="shared" si="5"/>
        <v>115</v>
      </c>
      <c r="B124" s="146"/>
      <c r="C124" s="146"/>
      <c r="D124" s="146"/>
      <c r="E124" s="146"/>
      <c r="F124" s="146"/>
      <c r="G124" s="146"/>
      <c r="H124" s="146" t="s">
        <v>62</v>
      </c>
      <c r="I124" s="146" t="s">
        <v>63</v>
      </c>
      <c r="J124" s="146"/>
      <c r="K124" s="146" t="str">
        <f t="shared" si="1"/>
        <v>nic</v>
      </c>
      <c r="L124" s="147">
        <f>+STRAVA!U119</f>
        <v>0</v>
      </c>
      <c r="M124" s="147">
        <f>+UBYTOVANI!AD120</f>
        <v>0</v>
      </c>
      <c r="N124" s="147">
        <f t="shared" si="2"/>
        <v>0</v>
      </c>
      <c r="O124" s="148"/>
      <c r="P124" s="149">
        <f t="shared" si="3"/>
        <v>0</v>
      </c>
      <c r="Q124" s="146">
        <f>+UBYTOVANI!F120</f>
        <v>0</v>
      </c>
      <c r="R124" s="146" t="str">
        <f>+UBYTOVANI!G120</f>
        <v>Ceník víkend standard</v>
      </c>
      <c r="S124" s="150" t="str">
        <f t="shared" si="4"/>
        <v>, ubyt: nic</v>
      </c>
      <c r="T124" s="150"/>
      <c r="U124" s="150"/>
      <c r="V124" s="150"/>
      <c r="W124" s="15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/>
      <c r="AH124" s="150"/>
      <c r="AI124" s="150"/>
      <c r="AJ124" s="150"/>
      <c r="AK124" s="150"/>
      <c r="AL124" s="150"/>
      <c r="AM124" s="150"/>
    </row>
    <row r="125" spans="1:39" ht="15.75" customHeight="1">
      <c r="A125" s="24">
        <f t="shared" si="5"/>
        <v>116</v>
      </c>
      <c r="B125" s="24"/>
      <c r="C125" s="24"/>
      <c r="D125" s="24"/>
      <c r="E125" s="24"/>
      <c r="F125" s="24"/>
      <c r="G125" s="24"/>
      <c r="H125" s="24" t="s">
        <v>62</v>
      </c>
      <c r="I125" s="24" t="s">
        <v>63</v>
      </c>
      <c r="J125" s="24"/>
      <c r="K125" s="24" t="str">
        <f t="shared" si="1"/>
        <v>nic</v>
      </c>
      <c r="L125" s="28">
        <f>+STRAVA!U120</f>
        <v>0</v>
      </c>
      <c r="M125" s="28">
        <f>+UBYTOVANI!AD121</f>
        <v>0</v>
      </c>
      <c r="N125" s="28">
        <f t="shared" si="2"/>
        <v>0</v>
      </c>
      <c r="O125" s="29"/>
      <c r="P125" s="30">
        <f t="shared" si="3"/>
        <v>0</v>
      </c>
      <c r="Q125" s="24">
        <f>+UBYTOVANI!F121</f>
        <v>0</v>
      </c>
      <c r="R125" s="24" t="str">
        <f>+UBYTOVANI!G121</f>
        <v>Ceník víkend standard</v>
      </c>
      <c r="S125" s="13" t="str">
        <f t="shared" si="4"/>
        <v>, ubyt: nic</v>
      </c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</row>
    <row r="126" spans="1:39" s="151" customFormat="1" ht="15.75" customHeight="1">
      <c r="A126" s="146">
        <f t="shared" si="5"/>
        <v>117</v>
      </c>
      <c r="B126" s="146"/>
      <c r="C126" s="146"/>
      <c r="D126" s="146"/>
      <c r="E126" s="146"/>
      <c r="F126" s="146"/>
      <c r="G126" s="146"/>
      <c r="H126" s="146" t="s">
        <v>62</v>
      </c>
      <c r="I126" s="146" t="s">
        <v>63</v>
      </c>
      <c r="J126" s="146"/>
      <c r="K126" s="146" t="str">
        <f t="shared" si="1"/>
        <v>nic</v>
      </c>
      <c r="L126" s="147">
        <f>+STRAVA!U121</f>
        <v>0</v>
      </c>
      <c r="M126" s="147">
        <f>+UBYTOVANI!AD122</f>
        <v>0</v>
      </c>
      <c r="N126" s="147">
        <f t="shared" si="2"/>
        <v>0</v>
      </c>
      <c r="O126" s="148"/>
      <c r="P126" s="149">
        <f t="shared" si="3"/>
        <v>0</v>
      </c>
      <c r="Q126" s="146">
        <f>+UBYTOVANI!F122</f>
        <v>0</v>
      </c>
      <c r="R126" s="146" t="str">
        <f>+UBYTOVANI!G122</f>
        <v>Ceník víkend standard</v>
      </c>
      <c r="S126" s="150" t="str">
        <f t="shared" si="4"/>
        <v>, ubyt: nic</v>
      </c>
      <c r="T126" s="150"/>
      <c r="U126" s="150"/>
      <c r="V126" s="150"/>
      <c r="W126" s="15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/>
      <c r="AH126" s="150"/>
      <c r="AI126" s="150"/>
      <c r="AJ126" s="150"/>
      <c r="AK126" s="150"/>
      <c r="AL126" s="150"/>
      <c r="AM126" s="150"/>
    </row>
    <row r="127" spans="1:39" ht="15.75" customHeight="1">
      <c r="A127" s="24">
        <f t="shared" si="5"/>
        <v>118</v>
      </c>
      <c r="B127" s="24"/>
      <c r="C127" s="24"/>
      <c r="D127" s="24"/>
      <c r="E127" s="24"/>
      <c r="F127" s="24"/>
      <c r="G127" s="24"/>
      <c r="H127" s="24" t="s">
        <v>62</v>
      </c>
      <c r="I127" s="24" t="s">
        <v>63</v>
      </c>
      <c r="J127" s="24"/>
      <c r="K127" s="24" t="str">
        <f t="shared" si="1"/>
        <v>nic</v>
      </c>
      <c r="L127" s="28">
        <f>+STRAVA!U122</f>
        <v>0</v>
      </c>
      <c r="M127" s="28">
        <f>+UBYTOVANI!AD123</f>
        <v>0</v>
      </c>
      <c r="N127" s="28">
        <f t="shared" si="2"/>
        <v>0</v>
      </c>
      <c r="O127" s="29"/>
      <c r="P127" s="30">
        <f t="shared" si="3"/>
        <v>0</v>
      </c>
      <c r="Q127" s="24">
        <f>+UBYTOVANI!F123</f>
        <v>0</v>
      </c>
      <c r="R127" s="24" t="str">
        <f>+UBYTOVANI!G123</f>
        <v>Ceník víkend standard</v>
      </c>
      <c r="S127" s="13" t="str">
        <f t="shared" si="4"/>
        <v>, ubyt: nic</v>
      </c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  <c r="AK127" s="13"/>
      <c r="AL127" s="13"/>
      <c r="AM127" s="13"/>
    </row>
    <row r="128" spans="1:39" s="151" customFormat="1" ht="15.75" customHeight="1">
      <c r="A128" s="146">
        <f t="shared" si="5"/>
        <v>119</v>
      </c>
      <c r="B128" s="146"/>
      <c r="C128" s="146"/>
      <c r="D128" s="146"/>
      <c r="E128" s="146"/>
      <c r="F128" s="146"/>
      <c r="G128" s="146"/>
      <c r="H128" s="146" t="s">
        <v>62</v>
      </c>
      <c r="I128" s="146" t="s">
        <v>63</v>
      </c>
      <c r="J128" s="146"/>
      <c r="K128" s="146" t="str">
        <f t="shared" si="1"/>
        <v>nic</v>
      </c>
      <c r="L128" s="147">
        <f>+STRAVA!U123</f>
        <v>0</v>
      </c>
      <c r="M128" s="147">
        <f>+UBYTOVANI!AD124</f>
        <v>0</v>
      </c>
      <c r="N128" s="147">
        <f t="shared" si="2"/>
        <v>0</v>
      </c>
      <c r="O128" s="148"/>
      <c r="P128" s="149">
        <f t="shared" si="3"/>
        <v>0</v>
      </c>
      <c r="Q128" s="146">
        <f>+UBYTOVANI!F124</f>
        <v>0</v>
      </c>
      <c r="R128" s="146" t="str">
        <f>+UBYTOVANI!G124</f>
        <v>Ceník víkend standard</v>
      </c>
      <c r="S128" s="150" t="str">
        <f t="shared" si="4"/>
        <v>, ubyt: nic</v>
      </c>
      <c r="T128" s="150"/>
      <c r="U128" s="150"/>
      <c r="V128" s="150"/>
      <c r="W128" s="150"/>
      <c r="X128" s="150"/>
      <c r="Y128" s="150"/>
      <c r="Z128" s="150"/>
      <c r="AA128" s="150"/>
      <c r="AB128" s="150"/>
      <c r="AC128" s="150"/>
      <c r="AD128" s="150"/>
      <c r="AE128" s="150"/>
      <c r="AF128" s="150"/>
      <c r="AG128" s="150"/>
      <c r="AH128" s="150"/>
      <c r="AI128" s="150"/>
      <c r="AJ128" s="150"/>
      <c r="AK128" s="150"/>
      <c r="AL128" s="150"/>
      <c r="AM128" s="150"/>
    </row>
    <row r="129" spans="1:39" ht="15.75" customHeight="1">
      <c r="A129" s="24">
        <f t="shared" si="5"/>
        <v>120</v>
      </c>
      <c r="B129" s="24"/>
      <c r="C129" s="24"/>
      <c r="D129" s="24"/>
      <c r="E129" s="24"/>
      <c r="F129" s="24"/>
      <c r="G129" s="24"/>
      <c r="H129" s="24" t="s">
        <v>62</v>
      </c>
      <c r="I129" s="24" t="s">
        <v>63</v>
      </c>
      <c r="J129" s="24"/>
      <c r="K129" s="24" t="str">
        <f t="shared" si="1"/>
        <v>nic</v>
      </c>
      <c r="L129" s="28">
        <f>+STRAVA!U124</f>
        <v>0</v>
      </c>
      <c r="M129" s="28">
        <f>+UBYTOVANI!AD125</f>
        <v>0</v>
      </c>
      <c r="N129" s="28">
        <f t="shared" si="2"/>
        <v>0</v>
      </c>
      <c r="O129" s="29"/>
      <c r="P129" s="30">
        <f t="shared" si="3"/>
        <v>0</v>
      </c>
      <c r="Q129" s="24">
        <f>+UBYTOVANI!F125</f>
        <v>0</v>
      </c>
      <c r="R129" s="24" t="str">
        <f>+UBYTOVANI!G125</f>
        <v>Ceník víkend standard</v>
      </c>
      <c r="S129" s="13" t="str">
        <f t="shared" si="4"/>
        <v>, ubyt: nic</v>
      </c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  <c r="AK129" s="13"/>
      <c r="AL129" s="13"/>
      <c r="AM129" s="13"/>
    </row>
    <row r="130" spans="1:39" s="151" customFormat="1" ht="15.75" customHeight="1">
      <c r="A130" s="146">
        <f t="shared" si="5"/>
        <v>121</v>
      </c>
      <c r="B130" s="146"/>
      <c r="C130" s="146"/>
      <c r="D130" s="146"/>
      <c r="E130" s="146"/>
      <c r="F130" s="146"/>
      <c r="G130" s="146"/>
      <c r="H130" s="146" t="s">
        <v>62</v>
      </c>
      <c r="I130" s="146" t="s">
        <v>63</v>
      </c>
      <c r="J130" s="146"/>
      <c r="K130" s="146" t="str">
        <f t="shared" si="1"/>
        <v>nic</v>
      </c>
      <c r="L130" s="147">
        <f>+STRAVA!U125</f>
        <v>0</v>
      </c>
      <c r="M130" s="147">
        <f>+UBYTOVANI!AD126</f>
        <v>0</v>
      </c>
      <c r="N130" s="147">
        <f t="shared" si="2"/>
        <v>0</v>
      </c>
      <c r="O130" s="148"/>
      <c r="P130" s="149">
        <f t="shared" si="3"/>
        <v>0</v>
      </c>
      <c r="Q130" s="146">
        <f>+UBYTOVANI!F126</f>
        <v>0</v>
      </c>
      <c r="R130" s="146" t="str">
        <f>+UBYTOVANI!G126</f>
        <v>Ceník víkend standard</v>
      </c>
      <c r="S130" s="150" t="str">
        <f t="shared" si="4"/>
        <v>, ubyt: nic</v>
      </c>
      <c r="T130" s="150"/>
      <c r="U130" s="150"/>
      <c r="V130" s="150"/>
      <c r="W130" s="150"/>
      <c r="X130" s="150"/>
      <c r="Y130" s="150"/>
      <c r="Z130" s="150"/>
      <c r="AA130" s="150"/>
      <c r="AB130" s="150"/>
      <c r="AC130" s="150"/>
      <c r="AD130" s="150"/>
      <c r="AE130" s="150"/>
      <c r="AF130" s="150"/>
      <c r="AG130" s="150"/>
      <c r="AH130" s="150"/>
      <c r="AI130" s="150"/>
      <c r="AJ130" s="150"/>
      <c r="AK130" s="150"/>
      <c r="AL130" s="150"/>
      <c r="AM130" s="150"/>
    </row>
    <row r="131" spans="1:39" ht="15.75" customHeight="1">
      <c r="A131" s="24">
        <f t="shared" si="5"/>
        <v>122</v>
      </c>
      <c r="B131" s="24"/>
      <c r="C131" s="24"/>
      <c r="D131" s="24"/>
      <c r="E131" s="24"/>
      <c r="F131" s="24"/>
      <c r="G131" s="24"/>
      <c r="H131" s="24" t="s">
        <v>62</v>
      </c>
      <c r="I131" s="24" t="s">
        <v>63</v>
      </c>
      <c r="J131" s="24"/>
      <c r="K131" s="24" t="str">
        <f t="shared" si="1"/>
        <v>nic</v>
      </c>
      <c r="L131" s="28">
        <f>+STRAVA!U126</f>
        <v>0</v>
      </c>
      <c r="M131" s="28">
        <f>+UBYTOVANI!AD127</f>
        <v>0</v>
      </c>
      <c r="N131" s="28">
        <f t="shared" si="2"/>
        <v>0</v>
      </c>
      <c r="O131" s="29"/>
      <c r="P131" s="30">
        <f t="shared" si="3"/>
        <v>0</v>
      </c>
      <c r="Q131" s="24">
        <f>+UBYTOVANI!F127</f>
        <v>0</v>
      </c>
      <c r="R131" s="24" t="str">
        <f>+UBYTOVANI!G127</f>
        <v>Ceník víkend standard</v>
      </c>
      <c r="S131" s="13" t="str">
        <f t="shared" si="4"/>
        <v>, ubyt: nic</v>
      </c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  <c r="AL131" s="13"/>
      <c r="AM131" s="13"/>
    </row>
    <row r="132" spans="1:39" s="151" customFormat="1" ht="15.75" customHeight="1">
      <c r="A132" s="146">
        <f t="shared" si="5"/>
        <v>123</v>
      </c>
      <c r="B132" s="146"/>
      <c r="C132" s="146"/>
      <c r="D132" s="146"/>
      <c r="E132" s="146"/>
      <c r="F132" s="146"/>
      <c r="G132" s="146"/>
      <c r="H132" s="146" t="s">
        <v>62</v>
      </c>
      <c r="I132" s="146" t="s">
        <v>63</v>
      </c>
      <c r="J132" s="146"/>
      <c r="K132" s="146" t="str">
        <f t="shared" si="1"/>
        <v>nic</v>
      </c>
      <c r="L132" s="147">
        <f>+STRAVA!U127</f>
        <v>0</v>
      </c>
      <c r="M132" s="147">
        <f>+UBYTOVANI!AD128</f>
        <v>0</v>
      </c>
      <c r="N132" s="147">
        <f t="shared" si="2"/>
        <v>0</v>
      </c>
      <c r="O132" s="148"/>
      <c r="P132" s="149">
        <f t="shared" si="3"/>
        <v>0</v>
      </c>
      <c r="Q132" s="146">
        <f>+UBYTOVANI!F128</f>
        <v>0</v>
      </c>
      <c r="R132" s="146" t="str">
        <f>+UBYTOVANI!G128</f>
        <v>Ceník víkend standard</v>
      </c>
      <c r="S132" s="150" t="str">
        <f t="shared" si="4"/>
        <v>, ubyt: nic</v>
      </c>
      <c r="T132" s="150"/>
      <c r="U132" s="150"/>
      <c r="V132" s="150"/>
      <c r="W132" s="150"/>
      <c r="X132" s="150"/>
      <c r="Y132" s="150"/>
      <c r="Z132" s="150"/>
      <c r="AA132" s="150"/>
      <c r="AB132" s="150"/>
      <c r="AC132" s="150"/>
      <c r="AD132" s="150"/>
      <c r="AE132" s="150"/>
      <c r="AF132" s="150"/>
      <c r="AG132" s="150"/>
      <c r="AH132" s="150"/>
      <c r="AI132" s="150"/>
      <c r="AJ132" s="150"/>
      <c r="AK132" s="150"/>
      <c r="AL132" s="150"/>
      <c r="AM132" s="150"/>
    </row>
    <row r="133" spans="1:39" ht="15.75" customHeight="1">
      <c r="A133" s="24">
        <f t="shared" si="5"/>
        <v>124</v>
      </c>
      <c r="B133" s="24"/>
      <c r="C133" s="24"/>
      <c r="D133" s="24"/>
      <c r="E133" s="24"/>
      <c r="F133" s="24"/>
      <c r="G133" s="24"/>
      <c r="H133" s="24" t="s">
        <v>62</v>
      </c>
      <c r="I133" s="24" t="s">
        <v>63</v>
      </c>
      <c r="J133" s="24"/>
      <c r="K133" s="24" t="str">
        <f t="shared" si="1"/>
        <v>nic</v>
      </c>
      <c r="L133" s="28">
        <f>+STRAVA!U128</f>
        <v>0</v>
      </c>
      <c r="M133" s="28">
        <f>+UBYTOVANI!AD129</f>
        <v>0</v>
      </c>
      <c r="N133" s="28">
        <f t="shared" si="2"/>
        <v>0</v>
      </c>
      <c r="O133" s="29"/>
      <c r="P133" s="30">
        <f t="shared" si="3"/>
        <v>0</v>
      </c>
      <c r="Q133" s="24">
        <f>+UBYTOVANI!F129</f>
        <v>0</v>
      </c>
      <c r="R133" s="24" t="str">
        <f>+UBYTOVANI!G129</f>
        <v>Ceník víkend standard</v>
      </c>
      <c r="S133" s="13" t="str">
        <f t="shared" si="4"/>
        <v>, ubyt: nic</v>
      </c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  <c r="AL133" s="13"/>
      <c r="AM133" s="13"/>
    </row>
    <row r="134" spans="1:39" s="151" customFormat="1" ht="15.75" customHeight="1">
      <c r="A134" s="146">
        <f t="shared" si="5"/>
        <v>125</v>
      </c>
      <c r="B134" s="146"/>
      <c r="C134" s="146"/>
      <c r="D134" s="146"/>
      <c r="E134" s="146"/>
      <c r="F134" s="146"/>
      <c r="G134" s="146"/>
      <c r="H134" s="146" t="s">
        <v>62</v>
      </c>
      <c r="I134" s="146" t="s">
        <v>63</v>
      </c>
      <c r="J134" s="146"/>
      <c r="K134" s="146" t="str">
        <f t="shared" si="1"/>
        <v>nic</v>
      </c>
      <c r="L134" s="147">
        <f>+STRAVA!U129</f>
        <v>0</v>
      </c>
      <c r="M134" s="147">
        <f>+UBYTOVANI!AD130</f>
        <v>0</v>
      </c>
      <c r="N134" s="147">
        <f t="shared" si="2"/>
        <v>0</v>
      </c>
      <c r="O134" s="148"/>
      <c r="P134" s="149">
        <f t="shared" si="3"/>
        <v>0</v>
      </c>
      <c r="Q134" s="146">
        <f>+UBYTOVANI!F130</f>
        <v>0</v>
      </c>
      <c r="R134" s="146" t="str">
        <f>+UBYTOVANI!G130</f>
        <v>Ceník víkend standard</v>
      </c>
      <c r="S134" s="150" t="str">
        <f t="shared" si="4"/>
        <v>, ubyt: nic</v>
      </c>
      <c r="T134" s="150"/>
      <c r="U134" s="150"/>
      <c r="V134" s="150"/>
      <c r="W134" s="150"/>
      <c r="X134" s="150"/>
      <c r="Y134" s="150"/>
      <c r="Z134" s="150"/>
      <c r="AA134" s="150"/>
      <c r="AB134" s="150"/>
      <c r="AC134" s="150"/>
      <c r="AD134" s="150"/>
      <c r="AE134" s="150"/>
      <c r="AF134" s="150"/>
      <c r="AG134" s="150"/>
      <c r="AH134" s="150"/>
      <c r="AI134" s="150"/>
      <c r="AJ134" s="150"/>
      <c r="AK134" s="150"/>
      <c r="AL134" s="150"/>
      <c r="AM134" s="150"/>
    </row>
    <row r="135" spans="1:39" ht="15.75" customHeight="1">
      <c r="A135" s="24">
        <f t="shared" si="5"/>
        <v>126</v>
      </c>
      <c r="B135" s="24"/>
      <c r="C135" s="24"/>
      <c r="D135" s="24"/>
      <c r="E135" s="24"/>
      <c r="F135" s="24"/>
      <c r="G135" s="24"/>
      <c r="H135" s="24" t="s">
        <v>62</v>
      </c>
      <c r="I135" s="24" t="s">
        <v>63</v>
      </c>
      <c r="J135" s="24"/>
      <c r="K135" s="24" t="str">
        <f t="shared" si="1"/>
        <v>nic</v>
      </c>
      <c r="L135" s="28">
        <f>+STRAVA!U130</f>
        <v>0</v>
      </c>
      <c r="M135" s="28">
        <f>+UBYTOVANI!AD131</f>
        <v>0</v>
      </c>
      <c r="N135" s="28">
        <f t="shared" si="2"/>
        <v>0</v>
      </c>
      <c r="O135" s="29"/>
      <c r="P135" s="30">
        <f t="shared" si="3"/>
        <v>0</v>
      </c>
      <c r="Q135" s="24">
        <f>+UBYTOVANI!F131</f>
        <v>0</v>
      </c>
      <c r="R135" s="24" t="str">
        <f>+UBYTOVANI!G131</f>
        <v>Ceník víkend standard</v>
      </c>
      <c r="S135" s="13" t="str">
        <f t="shared" si="4"/>
        <v>, ubyt: nic</v>
      </c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  <c r="AK135" s="13"/>
      <c r="AL135" s="13"/>
      <c r="AM135" s="13"/>
    </row>
    <row r="136" spans="1:39" s="151" customFormat="1" ht="15.75" customHeight="1">
      <c r="A136" s="146">
        <f t="shared" si="5"/>
        <v>127</v>
      </c>
      <c r="B136" s="146"/>
      <c r="C136" s="146"/>
      <c r="D136" s="146"/>
      <c r="E136" s="146"/>
      <c r="F136" s="146"/>
      <c r="G136" s="146"/>
      <c r="H136" s="146" t="s">
        <v>62</v>
      </c>
      <c r="I136" s="146" t="s">
        <v>63</v>
      </c>
      <c r="J136" s="146"/>
      <c r="K136" s="146" t="str">
        <f t="shared" si="1"/>
        <v>nic</v>
      </c>
      <c r="L136" s="147">
        <f>+STRAVA!U131</f>
        <v>0</v>
      </c>
      <c r="M136" s="147">
        <f>+UBYTOVANI!AD132</f>
        <v>0</v>
      </c>
      <c r="N136" s="147">
        <f t="shared" si="2"/>
        <v>0</v>
      </c>
      <c r="O136" s="148"/>
      <c r="P136" s="149">
        <f t="shared" si="3"/>
        <v>0</v>
      </c>
      <c r="Q136" s="146">
        <f>+UBYTOVANI!F132</f>
        <v>0</v>
      </c>
      <c r="R136" s="146" t="str">
        <f>+UBYTOVANI!G132</f>
        <v>Ceník víkend standard</v>
      </c>
      <c r="S136" s="150" t="str">
        <f t="shared" si="4"/>
        <v>, ubyt: nic</v>
      </c>
      <c r="T136" s="150"/>
      <c r="U136" s="150"/>
      <c r="V136" s="150"/>
      <c r="W136" s="150"/>
      <c r="X136" s="150"/>
      <c r="Y136" s="150"/>
      <c r="Z136" s="150"/>
      <c r="AA136" s="150"/>
      <c r="AB136" s="150"/>
      <c r="AC136" s="150"/>
      <c r="AD136" s="150"/>
      <c r="AE136" s="150"/>
      <c r="AF136" s="150"/>
      <c r="AG136" s="150"/>
      <c r="AH136" s="150"/>
      <c r="AI136" s="150"/>
      <c r="AJ136" s="150"/>
      <c r="AK136" s="150"/>
      <c r="AL136" s="150"/>
      <c r="AM136" s="150"/>
    </row>
    <row r="137" spans="1:39" ht="15.75" customHeight="1">
      <c r="A137" s="24">
        <f t="shared" si="5"/>
        <v>128</v>
      </c>
      <c r="B137" s="24"/>
      <c r="C137" s="24"/>
      <c r="D137" s="24"/>
      <c r="E137" s="24"/>
      <c r="F137" s="24"/>
      <c r="G137" s="24"/>
      <c r="H137" s="24" t="s">
        <v>62</v>
      </c>
      <c r="I137" s="24" t="s">
        <v>63</v>
      </c>
      <c r="J137" s="24"/>
      <c r="K137" s="24" t="str">
        <f t="shared" si="1"/>
        <v>nic</v>
      </c>
      <c r="L137" s="28">
        <f>+STRAVA!U132</f>
        <v>0</v>
      </c>
      <c r="M137" s="28">
        <f>+UBYTOVANI!AD133</f>
        <v>0</v>
      </c>
      <c r="N137" s="28">
        <f t="shared" si="2"/>
        <v>0</v>
      </c>
      <c r="O137" s="29"/>
      <c r="P137" s="30">
        <f t="shared" si="3"/>
        <v>0</v>
      </c>
      <c r="Q137" s="24">
        <f>+UBYTOVANI!F133</f>
        <v>0</v>
      </c>
      <c r="R137" s="24" t="str">
        <f>+UBYTOVANI!G133</f>
        <v>Ceník víkend standard</v>
      </c>
      <c r="S137" s="13" t="str">
        <f t="shared" si="4"/>
        <v>, ubyt: nic</v>
      </c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  <c r="AK137" s="13"/>
      <c r="AL137" s="13"/>
      <c r="AM137" s="13"/>
    </row>
    <row r="138" spans="1:39" s="151" customFormat="1" ht="15.75" customHeight="1">
      <c r="A138" s="146">
        <f t="shared" si="5"/>
        <v>129</v>
      </c>
      <c r="B138" s="146"/>
      <c r="C138" s="146"/>
      <c r="D138" s="146"/>
      <c r="E138" s="146"/>
      <c r="F138" s="146"/>
      <c r="G138" s="146"/>
      <c r="H138" s="146" t="s">
        <v>62</v>
      </c>
      <c r="I138" s="146" t="s">
        <v>63</v>
      </c>
      <c r="J138" s="146"/>
      <c r="K138" s="146" t="str">
        <f t="shared" si="1"/>
        <v>nic</v>
      </c>
      <c r="L138" s="147">
        <f>+STRAVA!U133</f>
        <v>0</v>
      </c>
      <c r="M138" s="147">
        <f>+UBYTOVANI!AD134</f>
        <v>0</v>
      </c>
      <c r="N138" s="147">
        <f t="shared" si="2"/>
        <v>0</v>
      </c>
      <c r="O138" s="148"/>
      <c r="P138" s="149">
        <f t="shared" si="3"/>
        <v>0</v>
      </c>
      <c r="Q138" s="146">
        <f>+UBYTOVANI!F134</f>
        <v>0</v>
      </c>
      <c r="R138" s="146" t="str">
        <f>+UBYTOVANI!G134</f>
        <v>Ceník víkend standard</v>
      </c>
      <c r="S138" s="150" t="str">
        <f t="shared" si="4"/>
        <v>, ubyt: nic</v>
      </c>
      <c r="T138" s="150"/>
      <c r="U138" s="150"/>
      <c r="V138" s="150"/>
      <c r="W138" s="150"/>
      <c r="X138" s="150"/>
      <c r="Y138" s="150"/>
      <c r="Z138" s="150"/>
      <c r="AA138" s="150"/>
      <c r="AB138" s="150"/>
      <c r="AC138" s="150"/>
      <c r="AD138" s="150"/>
      <c r="AE138" s="150"/>
      <c r="AF138" s="150"/>
      <c r="AG138" s="150"/>
      <c r="AH138" s="150"/>
      <c r="AI138" s="150"/>
      <c r="AJ138" s="150"/>
      <c r="AK138" s="150"/>
      <c r="AL138" s="150"/>
      <c r="AM138" s="150"/>
    </row>
    <row r="139" spans="1:39" ht="15.75" customHeight="1">
      <c r="A139" s="24">
        <f t="shared" si="5"/>
        <v>130</v>
      </c>
      <c r="B139" s="24"/>
      <c r="C139" s="24"/>
      <c r="D139" s="24"/>
      <c r="E139" s="24"/>
      <c r="F139" s="24"/>
      <c r="G139" s="24"/>
      <c r="H139" s="24" t="s">
        <v>62</v>
      </c>
      <c r="I139" s="24" t="s">
        <v>63</v>
      </c>
      <c r="J139" s="24"/>
      <c r="K139" s="24" t="str">
        <f t="shared" si="1"/>
        <v>nic</v>
      </c>
      <c r="L139" s="28">
        <f>+STRAVA!U134</f>
        <v>0</v>
      </c>
      <c r="M139" s="28">
        <f>+UBYTOVANI!AD135</f>
        <v>0</v>
      </c>
      <c r="N139" s="28">
        <f t="shared" si="2"/>
        <v>0</v>
      </c>
      <c r="O139" s="29"/>
      <c r="P139" s="30">
        <f t="shared" si="3"/>
        <v>0</v>
      </c>
      <c r="Q139" s="24">
        <f>+UBYTOVANI!F135</f>
        <v>0</v>
      </c>
      <c r="R139" s="24" t="str">
        <f>+UBYTOVANI!G135</f>
        <v>Ceník víkend standard</v>
      </c>
      <c r="S139" s="13" t="str">
        <f t="shared" si="4"/>
        <v>, ubyt: nic</v>
      </c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  <c r="AK139" s="13"/>
      <c r="AL139" s="13"/>
      <c r="AM139" s="13"/>
    </row>
    <row r="140" spans="1:39" s="151" customFormat="1" ht="15.75" customHeight="1">
      <c r="A140" s="146">
        <f t="shared" si="5"/>
        <v>131</v>
      </c>
      <c r="B140" s="146"/>
      <c r="C140" s="146"/>
      <c r="D140" s="146"/>
      <c r="E140" s="146"/>
      <c r="F140" s="146"/>
      <c r="G140" s="146"/>
      <c r="H140" s="146" t="s">
        <v>62</v>
      </c>
      <c r="I140" s="146" t="s">
        <v>63</v>
      </c>
      <c r="J140" s="146"/>
      <c r="K140" s="146" t="str">
        <f t="shared" si="1"/>
        <v>nic</v>
      </c>
      <c r="L140" s="147">
        <f>+STRAVA!U135</f>
        <v>0</v>
      </c>
      <c r="M140" s="147">
        <f>+UBYTOVANI!AD136</f>
        <v>0</v>
      </c>
      <c r="N140" s="147">
        <f t="shared" si="2"/>
        <v>0</v>
      </c>
      <c r="O140" s="148"/>
      <c r="P140" s="149">
        <f t="shared" si="3"/>
        <v>0</v>
      </c>
      <c r="Q140" s="146">
        <f>+UBYTOVANI!F136</f>
        <v>0</v>
      </c>
      <c r="R140" s="146" t="str">
        <f>+UBYTOVANI!G136</f>
        <v>Ceník víkend standard</v>
      </c>
      <c r="S140" s="150" t="str">
        <f t="shared" si="4"/>
        <v>, ubyt: nic</v>
      </c>
      <c r="T140" s="150"/>
      <c r="U140" s="150"/>
      <c r="V140" s="150"/>
      <c r="W140" s="150"/>
      <c r="X140" s="150"/>
      <c r="Y140" s="150"/>
      <c r="Z140" s="150"/>
      <c r="AA140" s="150"/>
      <c r="AB140" s="150"/>
      <c r="AC140" s="150"/>
      <c r="AD140" s="150"/>
      <c r="AE140" s="150"/>
      <c r="AF140" s="150"/>
      <c r="AG140" s="150"/>
      <c r="AH140" s="150"/>
      <c r="AI140" s="150"/>
      <c r="AJ140" s="150"/>
      <c r="AK140" s="150"/>
      <c r="AL140" s="150"/>
      <c r="AM140" s="150"/>
    </row>
    <row r="141" spans="1:39" ht="15.75" customHeight="1">
      <c r="A141" s="24">
        <f t="shared" si="5"/>
        <v>132</v>
      </c>
      <c r="B141" s="24"/>
      <c r="C141" s="24"/>
      <c r="D141" s="24"/>
      <c r="E141" s="24"/>
      <c r="F141" s="24"/>
      <c r="G141" s="24"/>
      <c r="H141" s="24" t="s">
        <v>62</v>
      </c>
      <c r="I141" s="24" t="s">
        <v>63</v>
      </c>
      <c r="J141" s="24"/>
      <c r="K141" s="24" t="str">
        <f t="shared" si="1"/>
        <v>nic</v>
      </c>
      <c r="L141" s="28">
        <f>+STRAVA!U136</f>
        <v>0</v>
      </c>
      <c r="M141" s="28">
        <f>+UBYTOVANI!AD137</f>
        <v>0</v>
      </c>
      <c r="N141" s="28">
        <f t="shared" si="2"/>
        <v>0</v>
      </c>
      <c r="O141" s="29"/>
      <c r="P141" s="30">
        <f t="shared" si="3"/>
        <v>0</v>
      </c>
      <c r="Q141" s="24">
        <f>+UBYTOVANI!F137</f>
        <v>0</v>
      </c>
      <c r="R141" s="24" t="str">
        <f>+UBYTOVANI!G137</f>
        <v>Ceník víkend standard</v>
      </c>
      <c r="S141" s="13" t="str">
        <f t="shared" si="4"/>
        <v>, ubyt: nic</v>
      </c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  <c r="AK141" s="13"/>
      <c r="AL141" s="13"/>
      <c r="AM141" s="13"/>
    </row>
    <row r="142" spans="1:39" s="151" customFormat="1" ht="15.75" customHeight="1">
      <c r="A142" s="146">
        <f t="shared" si="5"/>
        <v>133</v>
      </c>
      <c r="B142" s="146"/>
      <c r="C142" s="146"/>
      <c r="D142" s="146"/>
      <c r="E142" s="146"/>
      <c r="F142" s="146"/>
      <c r="G142" s="146"/>
      <c r="H142" s="146" t="s">
        <v>62</v>
      </c>
      <c r="I142" s="146" t="s">
        <v>63</v>
      </c>
      <c r="J142" s="146"/>
      <c r="K142" s="146" t="str">
        <f t="shared" si="1"/>
        <v>nic</v>
      </c>
      <c r="L142" s="147">
        <f>+STRAVA!U137</f>
        <v>0</v>
      </c>
      <c r="M142" s="147">
        <f>+UBYTOVANI!AD138</f>
        <v>0</v>
      </c>
      <c r="N142" s="147">
        <f t="shared" si="2"/>
        <v>0</v>
      </c>
      <c r="O142" s="148"/>
      <c r="P142" s="149">
        <f t="shared" si="3"/>
        <v>0</v>
      </c>
      <c r="Q142" s="146">
        <f>+UBYTOVANI!F138</f>
        <v>0</v>
      </c>
      <c r="R142" s="146" t="str">
        <f>+UBYTOVANI!G138</f>
        <v>Ceník víkend standard</v>
      </c>
      <c r="S142" s="150" t="str">
        <f t="shared" si="4"/>
        <v>, ubyt: nic</v>
      </c>
      <c r="T142" s="150"/>
      <c r="U142" s="150"/>
      <c r="V142" s="150"/>
      <c r="W142" s="150"/>
      <c r="X142" s="150"/>
      <c r="Y142" s="150"/>
      <c r="Z142" s="150"/>
      <c r="AA142" s="150"/>
      <c r="AB142" s="150"/>
      <c r="AC142" s="150"/>
      <c r="AD142" s="150"/>
      <c r="AE142" s="150"/>
      <c r="AF142" s="150"/>
      <c r="AG142" s="150"/>
      <c r="AH142" s="150"/>
      <c r="AI142" s="150"/>
      <c r="AJ142" s="150"/>
      <c r="AK142" s="150"/>
      <c r="AL142" s="150"/>
      <c r="AM142" s="150"/>
    </row>
    <row r="143" spans="1:39" ht="15.75" customHeight="1">
      <c r="A143" s="24">
        <f t="shared" si="5"/>
        <v>134</v>
      </c>
      <c r="B143" s="24"/>
      <c r="C143" s="24"/>
      <c r="D143" s="24"/>
      <c r="E143" s="24"/>
      <c r="F143" s="24"/>
      <c r="G143" s="24"/>
      <c r="H143" s="24" t="s">
        <v>62</v>
      </c>
      <c r="I143" s="24" t="s">
        <v>63</v>
      </c>
      <c r="J143" s="24"/>
      <c r="K143" s="24" t="str">
        <f t="shared" si="1"/>
        <v>nic</v>
      </c>
      <c r="L143" s="28">
        <f>+STRAVA!U138</f>
        <v>0</v>
      </c>
      <c r="M143" s="28">
        <f>+UBYTOVANI!AD139</f>
        <v>0</v>
      </c>
      <c r="N143" s="28">
        <f t="shared" si="2"/>
        <v>0</v>
      </c>
      <c r="O143" s="29"/>
      <c r="P143" s="30">
        <f t="shared" si="3"/>
        <v>0</v>
      </c>
      <c r="Q143" s="24">
        <f>+UBYTOVANI!F139</f>
        <v>0</v>
      </c>
      <c r="R143" s="24" t="str">
        <f>+UBYTOVANI!G139</f>
        <v>Ceník víkend standard</v>
      </c>
      <c r="S143" s="13" t="str">
        <f t="shared" si="4"/>
        <v>, ubyt: nic</v>
      </c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  <c r="AK143" s="13"/>
      <c r="AL143" s="13"/>
      <c r="AM143" s="13"/>
    </row>
    <row r="144" spans="1:39" s="151" customFormat="1" ht="15.75" customHeight="1">
      <c r="A144" s="146">
        <f t="shared" si="5"/>
        <v>135</v>
      </c>
      <c r="B144" s="146"/>
      <c r="C144" s="146"/>
      <c r="D144" s="146"/>
      <c r="E144" s="146"/>
      <c r="F144" s="146"/>
      <c r="G144" s="146"/>
      <c r="H144" s="146" t="s">
        <v>62</v>
      </c>
      <c r="I144" s="146" t="s">
        <v>63</v>
      </c>
      <c r="J144" s="146"/>
      <c r="K144" s="146" t="str">
        <f t="shared" si="1"/>
        <v>nic</v>
      </c>
      <c r="L144" s="147">
        <f>+STRAVA!U139</f>
        <v>0</v>
      </c>
      <c r="M144" s="147">
        <f>+UBYTOVANI!AD140</f>
        <v>0</v>
      </c>
      <c r="N144" s="147">
        <f t="shared" si="2"/>
        <v>0</v>
      </c>
      <c r="O144" s="148"/>
      <c r="P144" s="149">
        <f t="shared" si="3"/>
        <v>0</v>
      </c>
      <c r="Q144" s="146">
        <f>+UBYTOVANI!F140</f>
        <v>0</v>
      </c>
      <c r="R144" s="146" t="str">
        <f>+UBYTOVANI!G140</f>
        <v>Ceník víkend standard</v>
      </c>
      <c r="S144" s="150" t="str">
        <f t="shared" si="4"/>
        <v>, ubyt: nic</v>
      </c>
      <c r="T144" s="150"/>
      <c r="U144" s="150"/>
      <c r="V144" s="150"/>
      <c r="W144" s="150"/>
      <c r="X144" s="150"/>
      <c r="Y144" s="150"/>
      <c r="Z144" s="150"/>
      <c r="AA144" s="150"/>
      <c r="AB144" s="150"/>
      <c r="AC144" s="150"/>
      <c r="AD144" s="150"/>
      <c r="AE144" s="150"/>
      <c r="AF144" s="150"/>
      <c r="AG144" s="150"/>
      <c r="AH144" s="150"/>
      <c r="AI144" s="150"/>
      <c r="AJ144" s="150"/>
      <c r="AK144" s="150"/>
      <c r="AL144" s="150"/>
      <c r="AM144" s="150"/>
    </row>
    <row r="145" spans="1:39" ht="15.75" customHeight="1">
      <c r="A145" s="24">
        <f t="shared" si="5"/>
        <v>136</v>
      </c>
      <c r="B145" s="24"/>
      <c r="C145" s="24"/>
      <c r="D145" s="24"/>
      <c r="E145" s="24"/>
      <c r="F145" s="24"/>
      <c r="G145" s="24"/>
      <c r="H145" s="24" t="s">
        <v>62</v>
      </c>
      <c r="I145" s="24" t="s">
        <v>63</v>
      </c>
      <c r="J145" s="24"/>
      <c r="K145" s="24" t="str">
        <f t="shared" si="1"/>
        <v>nic</v>
      </c>
      <c r="L145" s="28">
        <f>+STRAVA!U140</f>
        <v>0</v>
      </c>
      <c r="M145" s="28">
        <f>+UBYTOVANI!AD141</f>
        <v>0</v>
      </c>
      <c r="N145" s="28">
        <f t="shared" si="2"/>
        <v>0</v>
      </c>
      <c r="O145" s="29"/>
      <c r="P145" s="30">
        <f t="shared" si="3"/>
        <v>0</v>
      </c>
      <c r="Q145" s="24">
        <f>+UBYTOVANI!F141</f>
        <v>0</v>
      </c>
      <c r="R145" s="24" t="str">
        <f>+UBYTOVANI!G141</f>
        <v>Ceník víkend standard</v>
      </c>
      <c r="S145" s="13" t="str">
        <f t="shared" si="4"/>
        <v>, ubyt: nic</v>
      </c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</row>
    <row r="146" spans="1:39" s="151" customFormat="1" ht="15.75" customHeight="1">
      <c r="A146" s="146">
        <f t="shared" si="5"/>
        <v>137</v>
      </c>
      <c r="B146" s="146"/>
      <c r="C146" s="146"/>
      <c r="D146" s="146"/>
      <c r="E146" s="146"/>
      <c r="F146" s="146"/>
      <c r="G146" s="146"/>
      <c r="H146" s="146" t="s">
        <v>62</v>
      </c>
      <c r="I146" s="146" t="s">
        <v>63</v>
      </c>
      <c r="J146" s="146"/>
      <c r="K146" s="146" t="str">
        <f t="shared" si="1"/>
        <v>nic</v>
      </c>
      <c r="L146" s="147">
        <f>+STRAVA!U141</f>
        <v>0</v>
      </c>
      <c r="M146" s="147">
        <f>+UBYTOVANI!AD142</f>
        <v>0</v>
      </c>
      <c r="N146" s="147">
        <f t="shared" si="2"/>
        <v>0</v>
      </c>
      <c r="O146" s="148"/>
      <c r="P146" s="149">
        <f t="shared" si="3"/>
        <v>0</v>
      </c>
      <c r="Q146" s="146">
        <f>+UBYTOVANI!F142</f>
        <v>0</v>
      </c>
      <c r="R146" s="146" t="str">
        <f>+UBYTOVANI!G142</f>
        <v>Ceník víkend standard</v>
      </c>
      <c r="S146" s="150" t="str">
        <f t="shared" si="4"/>
        <v>, ubyt: nic</v>
      </c>
      <c r="T146" s="150"/>
      <c r="U146" s="150"/>
      <c r="V146" s="150"/>
      <c r="W146" s="150"/>
      <c r="X146" s="150"/>
      <c r="Y146" s="150"/>
      <c r="Z146" s="150"/>
      <c r="AA146" s="150"/>
      <c r="AB146" s="150"/>
      <c r="AC146" s="150"/>
      <c r="AD146" s="150"/>
      <c r="AE146" s="150"/>
      <c r="AF146" s="150"/>
      <c r="AG146" s="150"/>
      <c r="AH146" s="150"/>
      <c r="AI146" s="150"/>
      <c r="AJ146" s="150"/>
      <c r="AK146" s="150"/>
      <c r="AL146" s="150"/>
      <c r="AM146" s="150"/>
    </row>
    <row r="147" spans="1:39" ht="15.75" customHeight="1">
      <c r="A147" s="24">
        <f t="shared" si="5"/>
        <v>138</v>
      </c>
      <c r="B147" s="24"/>
      <c r="C147" s="24"/>
      <c r="D147" s="24"/>
      <c r="E147" s="24"/>
      <c r="F147" s="24"/>
      <c r="G147" s="24"/>
      <c r="H147" s="24" t="s">
        <v>62</v>
      </c>
      <c r="I147" s="24" t="s">
        <v>63</v>
      </c>
      <c r="J147" s="24"/>
      <c r="K147" s="24" t="str">
        <f t="shared" si="1"/>
        <v>nic</v>
      </c>
      <c r="L147" s="28">
        <f>+STRAVA!U142</f>
        <v>0</v>
      </c>
      <c r="M147" s="28">
        <f>+UBYTOVANI!AD143</f>
        <v>0</v>
      </c>
      <c r="N147" s="28">
        <f t="shared" si="2"/>
        <v>0</v>
      </c>
      <c r="O147" s="29"/>
      <c r="P147" s="30">
        <f t="shared" si="3"/>
        <v>0</v>
      </c>
      <c r="Q147" s="24">
        <f>+UBYTOVANI!F143</f>
        <v>0</v>
      </c>
      <c r="R147" s="24" t="str">
        <f>+UBYTOVANI!G143</f>
        <v>Ceník víkend standard</v>
      </c>
      <c r="S147" s="13" t="str">
        <f t="shared" si="4"/>
        <v>, ubyt: nic</v>
      </c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  <c r="AK147" s="13"/>
      <c r="AL147" s="13"/>
      <c r="AM147" s="13"/>
    </row>
    <row r="148" spans="1:39" s="151" customFormat="1" ht="15.75" customHeight="1">
      <c r="A148" s="146">
        <f t="shared" si="5"/>
        <v>139</v>
      </c>
      <c r="B148" s="146"/>
      <c r="C148" s="146"/>
      <c r="D148" s="146"/>
      <c r="E148" s="146"/>
      <c r="F148" s="146"/>
      <c r="G148" s="146"/>
      <c r="H148" s="146" t="s">
        <v>62</v>
      </c>
      <c r="I148" s="146" t="s">
        <v>63</v>
      </c>
      <c r="J148" s="146"/>
      <c r="K148" s="146" t="str">
        <f t="shared" si="1"/>
        <v>nic</v>
      </c>
      <c r="L148" s="147">
        <f>+STRAVA!U143</f>
        <v>0</v>
      </c>
      <c r="M148" s="147">
        <f>+UBYTOVANI!AD144</f>
        <v>0</v>
      </c>
      <c r="N148" s="147">
        <f t="shared" si="2"/>
        <v>0</v>
      </c>
      <c r="O148" s="148"/>
      <c r="P148" s="149">
        <f t="shared" si="3"/>
        <v>0</v>
      </c>
      <c r="Q148" s="146">
        <f>+UBYTOVANI!F144</f>
        <v>0</v>
      </c>
      <c r="R148" s="146" t="str">
        <f>+UBYTOVANI!G144</f>
        <v>Ceník víkend standard</v>
      </c>
      <c r="S148" s="150" t="str">
        <f t="shared" si="4"/>
        <v>, ubyt: nic</v>
      </c>
      <c r="T148" s="150"/>
      <c r="U148" s="150"/>
      <c r="V148" s="150"/>
      <c r="W148" s="150"/>
      <c r="X148" s="150"/>
      <c r="Y148" s="150"/>
      <c r="Z148" s="150"/>
      <c r="AA148" s="150"/>
      <c r="AB148" s="150"/>
      <c r="AC148" s="150"/>
      <c r="AD148" s="150"/>
      <c r="AE148" s="150"/>
      <c r="AF148" s="150"/>
      <c r="AG148" s="150"/>
      <c r="AH148" s="150"/>
      <c r="AI148" s="150"/>
      <c r="AJ148" s="150"/>
      <c r="AK148" s="150"/>
      <c r="AL148" s="150"/>
      <c r="AM148" s="150"/>
    </row>
    <row r="149" spans="1:39" ht="15.75" customHeight="1">
      <c r="A149" s="24">
        <f t="shared" si="5"/>
        <v>140</v>
      </c>
      <c r="B149" s="24"/>
      <c r="C149" s="24"/>
      <c r="D149" s="24"/>
      <c r="E149" s="24"/>
      <c r="F149" s="24"/>
      <c r="G149" s="24"/>
      <c r="H149" s="24" t="s">
        <v>62</v>
      </c>
      <c r="I149" s="24" t="s">
        <v>63</v>
      </c>
      <c r="J149" s="24"/>
      <c r="K149" s="24" t="str">
        <f t="shared" si="1"/>
        <v>nic</v>
      </c>
      <c r="L149" s="28">
        <f>+STRAVA!U144</f>
        <v>0</v>
      </c>
      <c r="M149" s="28">
        <f>+UBYTOVANI!AD145</f>
        <v>0</v>
      </c>
      <c r="N149" s="28">
        <f t="shared" si="2"/>
        <v>0</v>
      </c>
      <c r="O149" s="29"/>
      <c r="P149" s="30">
        <f t="shared" si="3"/>
        <v>0</v>
      </c>
      <c r="Q149" s="24">
        <f>+UBYTOVANI!F145</f>
        <v>0</v>
      </c>
      <c r="R149" s="24" t="str">
        <f>+UBYTOVANI!G145</f>
        <v>Ceník víkend standard</v>
      </c>
      <c r="S149" s="13" t="str">
        <f t="shared" si="4"/>
        <v>, ubyt: nic</v>
      </c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  <c r="AK149" s="13"/>
      <c r="AL149" s="13"/>
      <c r="AM149" s="13"/>
    </row>
    <row r="150" spans="1:39" s="151" customFormat="1" ht="15.75" customHeight="1">
      <c r="A150" s="146">
        <f t="shared" si="5"/>
        <v>141</v>
      </c>
      <c r="B150" s="146"/>
      <c r="C150" s="146"/>
      <c r="D150" s="146"/>
      <c r="E150" s="146"/>
      <c r="F150" s="146"/>
      <c r="G150" s="146"/>
      <c r="H150" s="146" t="s">
        <v>62</v>
      </c>
      <c r="I150" s="146" t="s">
        <v>63</v>
      </c>
      <c r="J150" s="146"/>
      <c r="K150" s="146" t="str">
        <f t="shared" si="1"/>
        <v>nic</v>
      </c>
      <c r="L150" s="147">
        <f>+STRAVA!U145</f>
        <v>0</v>
      </c>
      <c r="M150" s="147">
        <f>+UBYTOVANI!AD146</f>
        <v>0</v>
      </c>
      <c r="N150" s="147">
        <f t="shared" si="2"/>
        <v>0</v>
      </c>
      <c r="O150" s="148"/>
      <c r="P150" s="149">
        <f t="shared" si="3"/>
        <v>0</v>
      </c>
      <c r="Q150" s="146">
        <f>+UBYTOVANI!F146</f>
        <v>0</v>
      </c>
      <c r="R150" s="146" t="str">
        <f>+UBYTOVANI!G146</f>
        <v>Ceník víkend standard</v>
      </c>
      <c r="S150" s="150" t="str">
        <f t="shared" si="4"/>
        <v>, ubyt: nic</v>
      </c>
      <c r="T150" s="150"/>
      <c r="U150" s="150"/>
      <c r="V150" s="150"/>
      <c r="W150" s="150"/>
      <c r="X150" s="150"/>
      <c r="Y150" s="150"/>
      <c r="Z150" s="150"/>
      <c r="AA150" s="150"/>
      <c r="AB150" s="150"/>
      <c r="AC150" s="150"/>
      <c r="AD150" s="150"/>
      <c r="AE150" s="150"/>
      <c r="AF150" s="150"/>
      <c r="AG150" s="150"/>
      <c r="AH150" s="150"/>
      <c r="AI150" s="150"/>
      <c r="AJ150" s="150"/>
      <c r="AK150" s="150"/>
      <c r="AL150" s="150"/>
      <c r="AM150" s="150"/>
    </row>
    <row r="151" spans="1:39" ht="15.75" customHeight="1">
      <c r="A151" s="24">
        <f t="shared" si="5"/>
        <v>142</v>
      </c>
      <c r="B151" s="24"/>
      <c r="C151" s="24"/>
      <c r="D151" s="24"/>
      <c r="E151" s="24"/>
      <c r="F151" s="24"/>
      <c r="G151" s="24"/>
      <c r="H151" s="24" t="s">
        <v>62</v>
      </c>
      <c r="I151" s="24" t="s">
        <v>63</v>
      </c>
      <c r="J151" s="24"/>
      <c r="K151" s="24" t="str">
        <f t="shared" si="1"/>
        <v>nic</v>
      </c>
      <c r="L151" s="28">
        <f>+STRAVA!U146</f>
        <v>0</v>
      </c>
      <c r="M151" s="28">
        <f>+UBYTOVANI!AD147</f>
        <v>0</v>
      </c>
      <c r="N151" s="28">
        <f t="shared" si="2"/>
        <v>0</v>
      </c>
      <c r="O151" s="29"/>
      <c r="P151" s="30">
        <f t="shared" si="3"/>
        <v>0</v>
      </c>
      <c r="Q151" s="24">
        <f>+UBYTOVANI!F147</f>
        <v>0</v>
      </c>
      <c r="R151" s="24" t="str">
        <f>+UBYTOVANI!G147</f>
        <v>Ceník víkend standard</v>
      </c>
      <c r="S151" s="13" t="str">
        <f t="shared" si="4"/>
        <v>, ubyt: nic</v>
      </c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  <c r="AK151" s="13"/>
      <c r="AL151" s="13"/>
      <c r="AM151" s="13"/>
    </row>
    <row r="152" spans="1:39" s="151" customFormat="1" ht="15.75" customHeight="1">
      <c r="A152" s="146">
        <f t="shared" si="5"/>
        <v>143</v>
      </c>
      <c r="B152" s="146"/>
      <c r="C152" s="146"/>
      <c r="D152" s="146"/>
      <c r="E152" s="146"/>
      <c r="F152" s="146"/>
      <c r="G152" s="146"/>
      <c r="H152" s="146" t="s">
        <v>62</v>
      </c>
      <c r="I152" s="146" t="s">
        <v>63</v>
      </c>
      <c r="J152" s="146"/>
      <c r="K152" s="146" t="str">
        <f t="shared" si="1"/>
        <v>nic</v>
      </c>
      <c r="L152" s="147">
        <f>+STRAVA!U147</f>
        <v>0</v>
      </c>
      <c r="M152" s="147">
        <f>+UBYTOVANI!AD148</f>
        <v>0</v>
      </c>
      <c r="N152" s="147">
        <f t="shared" si="2"/>
        <v>0</v>
      </c>
      <c r="O152" s="148"/>
      <c r="P152" s="149">
        <f t="shared" si="3"/>
        <v>0</v>
      </c>
      <c r="Q152" s="146">
        <f>+UBYTOVANI!F148</f>
        <v>0</v>
      </c>
      <c r="R152" s="146" t="str">
        <f>+UBYTOVANI!G148</f>
        <v>Ceník víkend standard</v>
      </c>
      <c r="S152" s="150" t="str">
        <f t="shared" si="4"/>
        <v>, ubyt: nic</v>
      </c>
      <c r="T152" s="150"/>
      <c r="U152" s="150"/>
      <c r="V152" s="150"/>
      <c r="W152" s="150"/>
      <c r="X152" s="150"/>
      <c r="Y152" s="150"/>
      <c r="Z152" s="150"/>
      <c r="AA152" s="150"/>
      <c r="AB152" s="150"/>
      <c r="AC152" s="150"/>
      <c r="AD152" s="150"/>
      <c r="AE152" s="150"/>
      <c r="AF152" s="150"/>
      <c r="AG152" s="150"/>
      <c r="AH152" s="150"/>
      <c r="AI152" s="150"/>
      <c r="AJ152" s="150"/>
      <c r="AK152" s="150"/>
      <c r="AL152" s="150"/>
      <c r="AM152" s="150"/>
    </row>
    <row r="153" spans="1:39" ht="15.75" customHeight="1">
      <c r="A153" s="24">
        <f t="shared" si="5"/>
        <v>144</v>
      </c>
      <c r="B153" s="24"/>
      <c r="C153" s="24"/>
      <c r="D153" s="24"/>
      <c r="E153" s="24"/>
      <c r="F153" s="24"/>
      <c r="G153" s="24"/>
      <c r="H153" s="24" t="s">
        <v>62</v>
      </c>
      <c r="I153" s="24" t="s">
        <v>63</v>
      </c>
      <c r="J153" s="24"/>
      <c r="K153" s="24" t="str">
        <f t="shared" si="1"/>
        <v>nic</v>
      </c>
      <c r="L153" s="28">
        <f>+STRAVA!U148</f>
        <v>0</v>
      </c>
      <c r="M153" s="28">
        <f>+UBYTOVANI!AD149</f>
        <v>0</v>
      </c>
      <c r="N153" s="28">
        <f t="shared" si="2"/>
        <v>0</v>
      </c>
      <c r="O153" s="29"/>
      <c r="P153" s="30">
        <f t="shared" si="3"/>
        <v>0</v>
      </c>
      <c r="Q153" s="24">
        <f>+UBYTOVANI!F149</f>
        <v>0</v>
      </c>
      <c r="R153" s="24" t="str">
        <f>+UBYTOVANI!G149</f>
        <v>Ceník víkend standard</v>
      </c>
      <c r="S153" s="13" t="str">
        <f t="shared" si="4"/>
        <v>, ubyt: nic</v>
      </c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  <c r="AK153" s="13"/>
      <c r="AL153" s="13"/>
      <c r="AM153" s="13"/>
    </row>
    <row r="154" spans="1:39" s="151" customFormat="1" ht="15.75" customHeight="1">
      <c r="A154" s="146">
        <f t="shared" si="5"/>
        <v>145</v>
      </c>
      <c r="B154" s="146"/>
      <c r="C154" s="146"/>
      <c r="D154" s="146"/>
      <c r="E154" s="146"/>
      <c r="F154" s="146"/>
      <c r="G154" s="146"/>
      <c r="H154" s="146" t="s">
        <v>62</v>
      </c>
      <c r="I154" s="146" t="s">
        <v>63</v>
      </c>
      <c r="J154" s="146"/>
      <c r="K154" s="146" t="str">
        <f t="shared" si="1"/>
        <v>nic</v>
      </c>
      <c r="L154" s="147">
        <f>+STRAVA!U149</f>
        <v>0</v>
      </c>
      <c r="M154" s="147">
        <f>+UBYTOVANI!AD150</f>
        <v>0</v>
      </c>
      <c r="N154" s="147">
        <f t="shared" si="2"/>
        <v>0</v>
      </c>
      <c r="O154" s="148"/>
      <c r="P154" s="149">
        <f t="shared" si="3"/>
        <v>0</v>
      </c>
      <c r="Q154" s="146">
        <f>+UBYTOVANI!F150</f>
        <v>0</v>
      </c>
      <c r="R154" s="146" t="str">
        <f>+UBYTOVANI!G150</f>
        <v>Ceník víkend standard</v>
      </c>
      <c r="S154" s="150" t="str">
        <f t="shared" si="4"/>
        <v>, ubyt: nic</v>
      </c>
      <c r="T154" s="150"/>
      <c r="U154" s="150"/>
      <c r="V154" s="150"/>
      <c r="W154" s="150"/>
      <c r="X154" s="150"/>
      <c r="Y154" s="150"/>
      <c r="Z154" s="150"/>
      <c r="AA154" s="150"/>
      <c r="AB154" s="150"/>
      <c r="AC154" s="150"/>
      <c r="AD154" s="150"/>
      <c r="AE154" s="150"/>
      <c r="AF154" s="150"/>
      <c r="AG154" s="150"/>
      <c r="AH154" s="150"/>
      <c r="AI154" s="150"/>
      <c r="AJ154" s="150"/>
      <c r="AK154" s="150"/>
      <c r="AL154" s="150"/>
      <c r="AM154" s="150"/>
    </row>
    <row r="155" spans="1:39" ht="15.75" customHeight="1">
      <c r="A155" s="24">
        <f t="shared" si="5"/>
        <v>146</v>
      </c>
      <c r="B155" s="24"/>
      <c r="C155" s="24"/>
      <c r="D155" s="24"/>
      <c r="E155" s="24"/>
      <c r="F155" s="24"/>
      <c r="G155" s="24"/>
      <c r="H155" s="24" t="s">
        <v>62</v>
      </c>
      <c r="I155" s="24" t="s">
        <v>63</v>
      </c>
      <c r="J155" s="24"/>
      <c r="K155" s="24" t="str">
        <f t="shared" si="1"/>
        <v>nic</v>
      </c>
      <c r="L155" s="28">
        <f>+STRAVA!U150</f>
        <v>0</v>
      </c>
      <c r="M155" s="28">
        <f>+UBYTOVANI!AD151</f>
        <v>0</v>
      </c>
      <c r="N155" s="28">
        <f t="shared" si="2"/>
        <v>0</v>
      </c>
      <c r="O155" s="29"/>
      <c r="P155" s="30">
        <f t="shared" si="3"/>
        <v>0</v>
      </c>
      <c r="Q155" s="24">
        <f>+UBYTOVANI!F151</f>
        <v>0</v>
      </c>
      <c r="R155" s="24" t="str">
        <f>+UBYTOVANI!G151</f>
        <v>Ceník víkend standard</v>
      </c>
      <c r="S155" s="13" t="str">
        <f t="shared" si="4"/>
        <v>, ubyt: nic</v>
      </c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  <c r="AK155" s="13"/>
      <c r="AL155" s="13"/>
      <c r="AM155" s="13"/>
    </row>
    <row r="156" spans="1:39" s="151" customFormat="1" ht="15.75" customHeight="1">
      <c r="A156" s="146">
        <f t="shared" si="5"/>
        <v>147</v>
      </c>
      <c r="B156" s="146"/>
      <c r="C156" s="146"/>
      <c r="D156" s="146"/>
      <c r="E156" s="146"/>
      <c r="F156" s="146"/>
      <c r="G156" s="146"/>
      <c r="H156" s="146" t="s">
        <v>62</v>
      </c>
      <c r="I156" s="146" t="s">
        <v>63</v>
      </c>
      <c r="J156" s="146"/>
      <c r="K156" s="146" t="str">
        <f t="shared" si="1"/>
        <v>nic</v>
      </c>
      <c r="L156" s="147">
        <f>+STRAVA!U151</f>
        <v>0</v>
      </c>
      <c r="M156" s="147">
        <f>+UBYTOVANI!AD152</f>
        <v>0</v>
      </c>
      <c r="N156" s="147">
        <f t="shared" si="2"/>
        <v>0</v>
      </c>
      <c r="O156" s="148"/>
      <c r="P156" s="149">
        <f t="shared" si="3"/>
        <v>0</v>
      </c>
      <c r="Q156" s="146">
        <f>+UBYTOVANI!F152</f>
        <v>0</v>
      </c>
      <c r="R156" s="146" t="str">
        <f>+UBYTOVANI!G152</f>
        <v>Ceník víkend standard</v>
      </c>
      <c r="S156" s="150" t="str">
        <f t="shared" si="4"/>
        <v>, ubyt: nic</v>
      </c>
      <c r="T156" s="150"/>
      <c r="U156" s="150"/>
      <c r="V156" s="150"/>
      <c r="W156" s="150"/>
      <c r="X156" s="150"/>
      <c r="Y156" s="150"/>
      <c r="Z156" s="150"/>
      <c r="AA156" s="150"/>
      <c r="AB156" s="150"/>
      <c r="AC156" s="150"/>
      <c r="AD156" s="150"/>
      <c r="AE156" s="150"/>
      <c r="AF156" s="150"/>
      <c r="AG156" s="150"/>
      <c r="AH156" s="150"/>
      <c r="AI156" s="150"/>
      <c r="AJ156" s="150"/>
      <c r="AK156" s="150"/>
      <c r="AL156" s="150"/>
      <c r="AM156" s="150"/>
    </row>
    <row r="157" spans="1:39" ht="15.75" customHeight="1">
      <c r="A157" s="24">
        <f t="shared" si="5"/>
        <v>148</v>
      </c>
      <c r="B157" s="24"/>
      <c r="C157" s="24"/>
      <c r="D157" s="24"/>
      <c r="E157" s="24"/>
      <c r="F157" s="24"/>
      <c r="G157" s="24"/>
      <c r="H157" s="24" t="s">
        <v>62</v>
      </c>
      <c r="I157" s="24" t="s">
        <v>63</v>
      </c>
      <c r="J157" s="24"/>
      <c r="K157" s="24" t="str">
        <f t="shared" si="1"/>
        <v>nic</v>
      </c>
      <c r="L157" s="28">
        <f>+STRAVA!U152</f>
        <v>0</v>
      </c>
      <c r="M157" s="28">
        <f>+UBYTOVANI!AD153</f>
        <v>0</v>
      </c>
      <c r="N157" s="28">
        <f t="shared" si="2"/>
        <v>0</v>
      </c>
      <c r="O157" s="29"/>
      <c r="P157" s="30">
        <f t="shared" si="3"/>
        <v>0</v>
      </c>
      <c r="Q157" s="24">
        <f>+UBYTOVANI!F153</f>
        <v>0</v>
      </c>
      <c r="R157" s="24" t="str">
        <f>+UBYTOVANI!G153</f>
        <v>Ceník víkend standard</v>
      </c>
      <c r="S157" s="13" t="str">
        <f t="shared" si="4"/>
        <v>, ubyt: nic</v>
      </c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  <c r="AK157" s="13"/>
      <c r="AL157" s="13"/>
      <c r="AM157" s="13"/>
    </row>
    <row r="158" spans="1:39" s="151" customFormat="1" ht="15.75" customHeight="1">
      <c r="A158" s="146">
        <f t="shared" si="5"/>
        <v>149</v>
      </c>
      <c r="B158" s="146"/>
      <c r="C158" s="146"/>
      <c r="D158" s="146"/>
      <c r="E158" s="146"/>
      <c r="F158" s="146"/>
      <c r="G158" s="146"/>
      <c r="H158" s="146" t="s">
        <v>62</v>
      </c>
      <c r="I158" s="146" t="s">
        <v>63</v>
      </c>
      <c r="J158" s="146"/>
      <c r="K158" s="146" t="str">
        <f t="shared" si="1"/>
        <v>nic</v>
      </c>
      <c r="L158" s="147">
        <f>+STRAVA!U153</f>
        <v>0</v>
      </c>
      <c r="M158" s="147">
        <f>+UBYTOVANI!AD154</f>
        <v>0</v>
      </c>
      <c r="N158" s="147">
        <f t="shared" si="2"/>
        <v>0</v>
      </c>
      <c r="O158" s="148"/>
      <c r="P158" s="149">
        <f t="shared" si="3"/>
        <v>0</v>
      </c>
      <c r="Q158" s="146">
        <f>+UBYTOVANI!F154</f>
        <v>0</v>
      </c>
      <c r="R158" s="146" t="str">
        <f>+UBYTOVANI!G154</f>
        <v>Ceník víkend standard</v>
      </c>
      <c r="S158" s="150" t="str">
        <f t="shared" si="4"/>
        <v>, ubyt: nic</v>
      </c>
      <c r="T158" s="150"/>
      <c r="U158" s="150"/>
      <c r="V158" s="150"/>
      <c r="W158" s="150"/>
      <c r="X158" s="150"/>
      <c r="Y158" s="150"/>
      <c r="Z158" s="150"/>
      <c r="AA158" s="150"/>
      <c r="AB158" s="150"/>
      <c r="AC158" s="150"/>
      <c r="AD158" s="150"/>
      <c r="AE158" s="150"/>
      <c r="AF158" s="150"/>
      <c r="AG158" s="150"/>
      <c r="AH158" s="150"/>
      <c r="AI158" s="150"/>
      <c r="AJ158" s="150"/>
      <c r="AK158" s="150"/>
      <c r="AL158" s="150"/>
      <c r="AM158" s="150"/>
    </row>
    <row r="159" spans="1:39" ht="15.75" customHeight="1">
      <c r="A159" s="24">
        <f t="shared" si="5"/>
        <v>150</v>
      </c>
      <c r="B159" s="24"/>
      <c r="C159" s="24"/>
      <c r="D159" s="24"/>
      <c r="E159" s="24"/>
      <c r="F159" s="24"/>
      <c r="G159" s="24"/>
      <c r="H159" s="24" t="s">
        <v>62</v>
      </c>
      <c r="I159" s="24" t="s">
        <v>63</v>
      </c>
      <c r="J159" s="24"/>
      <c r="K159" s="24" t="str">
        <f t="shared" si="1"/>
        <v>nic</v>
      </c>
      <c r="L159" s="28">
        <f>+STRAVA!U154</f>
        <v>0</v>
      </c>
      <c r="M159" s="28">
        <f>+UBYTOVANI!AD155</f>
        <v>0</v>
      </c>
      <c r="N159" s="28">
        <f t="shared" si="2"/>
        <v>0</v>
      </c>
      <c r="O159" s="29"/>
      <c r="P159" s="30">
        <f t="shared" si="3"/>
        <v>0</v>
      </c>
      <c r="Q159" s="24">
        <f>+UBYTOVANI!F155</f>
        <v>0</v>
      </c>
      <c r="R159" s="24" t="str">
        <f>+UBYTOVANI!G155</f>
        <v>Ceník víkend standard</v>
      </c>
      <c r="S159" s="13" t="str">
        <f t="shared" si="4"/>
        <v>, ubyt: nic</v>
      </c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</row>
    <row r="160" spans="1:39" s="151" customFormat="1" ht="15.75" customHeight="1">
      <c r="A160" s="146">
        <f t="shared" si="5"/>
        <v>151</v>
      </c>
      <c r="B160" s="146"/>
      <c r="C160" s="146"/>
      <c r="D160" s="146"/>
      <c r="E160" s="146"/>
      <c r="F160" s="146"/>
      <c r="G160" s="146"/>
      <c r="H160" s="146" t="s">
        <v>62</v>
      </c>
      <c r="I160" s="146" t="s">
        <v>63</v>
      </c>
      <c r="J160" s="146"/>
      <c r="K160" s="146" t="str">
        <f t="shared" si="1"/>
        <v>nic</v>
      </c>
      <c r="L160" s="147">
        <f>+STRAVA!U155</f>
        <v>0</v>
      </c>
      <c r="M160" s="147">
        <f>+UBYTOVANI!AD156</f>
        <v>0</v>
      </c>
      <c r="N160" s="147">
        <f t="shared" si="2"/>
        <v>0</v>
      </c>
      <c r="O160" s="148"/>
      <c r="P160" s="149">
        <f t="shared" si="3"/>
        <v>0</v>
      </c>
      <c r="Q160" s="146">
        <f>+UBYTOVANI!F156</f>
        <v>0</v>
      </c>
      <c r="R160" s="146" t="str">
        <f>+UBYTOVANI!G156</f>
        <v>Ceník víkend standard</v>
      </c>
      <c r="S160" s="150" t="str">
        <f t="shared" si="4"/>
        <v>, ubyt: nic</v>
      </c>
      <c r="T160" s="150"/>
      <c r="U160" s="150"/>
      <c r="V160" s="150"/>
      <c r="W160" s="150"/>
      <c r="X160" s="150"/>
      <c r="Y160" s="150"/>
      <c r="Z160" s="150"/>
      <c r="AA160" s="150"/>
      <c r="AB160" s="150"/>
      <c r="AC160" s="150"/>
      <c r="AD160" s="150"/>
      <c r="AE160" s="150"/>
      <c r="AF160" s="150"/>
      <c r="AG160" s="150"/>
      <c r="AH160" s="150"/>
      <c r="AI160" s="150"/>
      <c r="AJ160" s="150"/>
      <c r="AK160" s="150"/>
      <c r="AL160" s="150"/>
      <c r="AM160" s="150"/>
    </row>
    <row r="161" spans="1:39" ht="15.75" customHeight="1">
      <c r="A161" s="24">
        <f t="shared" si="5"/>
        <v>152</v>
      </c>
      <c r="B161" s="24"/>
      <c r="C161" s="24"/>
      <c r="D161" s="24"/>
      <c r="E161" s="24"/>
      <c r="F161" s="24"/>
      <c r="G161" s="24"/>
      <c r="H161" s="24" t="s">
        <v>62</v>
      </c>
      <c r="I161" s="24" t="s">
        <v>63</v>
      </c>
      <c r="J161" s="24"/>
      <c r="K161" s="24" t="str">
        <f t="shared" si="1"/>
        <v>nic</v>
      </c>
      <c r="L161" s="28">
        <f>+STRAVA!U156</f>
        <v>0</v>
      </c>
      <c r="M161" s="28">
        <f>+UBYTOVANI!AD157</f>
        <v>0</v>
      </c>
      <c r="N161" s="28">
        <f t="shared" si="2"/>
        <v>0</v>
      </c>
      <c r="O161" s="29"/>
      <c r="P161" s="30">
        <f t="shared" si="3"/>
        <v>0</v>
      </c>
      <c r="Q161" s="24">
        <f>+UBYTOVANI!F157</f>
        <v>0</v>
      </c>
      <c r="R161" s="24" t="str">
        <f>+UBYTOVANI!G157</f>
        <v>Ceník víkend standard</v>
      </c>
      <c r="S161" s="13" t="str">
        <f t="shared" si="4"/>
        <v>, ubyt: nic</v>
      </c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  <c r="AK161" s="13"/>
      <c r="AL161" s="13"/>
      <c r="AM161" s="13"/>
    </row>
    <row r="162" spans="1:39" s="151" customFormat="1" ht="15.75" customHeight="1">
      <c r="A162" s="146">
        <f t="shared" si="5"/>
        <v>153</v>
      </c>
      <c r="B162" s="146"/>
      <c r="C162" s="146"/>
      <c r="D162" s="146"/>
      <c r="E162" s="146"/>
      <c r="F162" s="146"/>
      <c r="G162" s="146"/>
      <c r="H162" s="146" t="s">
        <v>62</v>
      </c>
      <c r="I162" s="146" t="s">
        <v>63</v>
      </c>
      <c r="J162" s="146"/>
      <c r="K162" s="146" t="str">
        <f t="shared" si="1"/>
        <v>nic</v>
      </c>
      <c r="L162" s="147">
        <f>+STRAVA!U157</f>
        <v>0</v>
      </c>
      <c r="M162" s="147">
        <f>+UBYTOVANI!AD158</f>
        <v>0</v>
      </c>
      <c r="N162" s="147">
        <f t="shared" si="2"/>
        <v>0</v>
      </c>
      <c r="O162" s="148"/>
      <c r="P162" s="149">
        <f t="shared" si="3"/>
        <v>0</v>
      </c>
      <c r="Q162" s="146">
        <f>+UBYTOVANI!F158</f>
        <v>0</v>
      </c>
      <c r="R162" s="146" t="str">
        <f>+UBYTOVANI!G158</f>
        <v>Ceník víkend standard</v>
      </c>
      <c r="S162" s="150" t="str">
        <f t="shared" si="4"/>
        <v>, ubyt: nic</v>
      </c>
      <c r="T162" s="150"/>
      <c r="U162" s="150"/>
      <c r="V162" s="150"/>
      <c r="W162" s="150"/>
      <c r="X162" s="150"/>
      <c r="Y162" s="150"/>
      <c r="Z162" s="150"/>
      <c r="AA162" s="150"/>
      <c r="AB162" s="150"/>
      <c r="AC162" s="150"/>
      <c r="AD162" s="150"/>
      <c r="AE162" s="150"/>
      <c r="AF162" s="150"/>
      <c r="AG162" s="150"/>
      <c r="AH162" s="150"/>
      <c r="AI162" s="150"/>
      <c r="AJ162" s="150"/>
      <c r="AK162" s="150"/>
      <c r="AL162" s="150"/>
      <c r="AM162" s="150"/>
    </row>
    <row r="163" spans="1:39" ht="15.75" customHeight="1">
      <c r="A163" s="24">
        <f t="shared" si="5"/>
        <v>154</v>
      </c>
      <c r="B163" s="24"/>
      <c r="C163" s="24"/>
      <c r="D163" s="24"/>
      <c r="E163" s="24"/>
      <c r="F163" s="24"/>
      <c r="G163" s="24"/>
      <c r="H163" s="24" t="s">
        <v>62</v>
      </c>
      <c r="I163" s="24" t="s">
        <v>63</v>
      </c>
      <c r="J163" s="24"/>
      <c r="K163" s="24" t="str">
        <f t="shared" si="1"/>
        <v>nic</v>
      </c>
      <c r="L163" s="28">
        <f>+STRAVA!U158</f>
        <v>0</v>
      </c>
      <c r="M163" s="28">
        <f>+UBYTOVANI!AD159</f>
        <v>0</v>
      </c>
      <c r="N163" s="28">
        <f t="shared" si="2"/>
        <v>0</v>
      </c>
      <c r="O163" s="29"/>
      <c r="P163" s="30">
        <f t="shared" si="3"/>
        <v>0</v>
      </c>
      <c r="Q163" s="24">
        <f>+UBYTOVANI!F159</f>
        <v>0</v>
      </c>
      <c r="R163" s="24" t="str">
        <f>+UBYTOVANI!G159</f>
        <v>Ceník víkend standard</v>
      </c>
      <c r="S163" s="13" t="str">
        <f t="shared" si="4"/>
        <v>, ubyt: nic</v>
      </c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  <c r="AK163" s="13"/>
      <c r="AL163" s="13"/>
      <c r="AM163" s="13"/>
    </row>
    <row r="164" spans="1:39" s="151" customFormat="1" ht="15.75" customHeight="1">
      <c r="A164" s="146">
        <f t="shared" si="5"/>
        <v>155</v>
      </c>
      <c r="B164" s="146"/>
      <c r="C164" s="146"/>
      <c r="D164" s="146"/>
      <c r="E164" s="146"/>
      <c r="F164" s="146"/>
      <c r="G164" s="146"/>
      <c r="H164" s="146" t="s">
        <v>62</v>
      </c>
      <c r="I164" s="146" t="s">
        <v>63</v>
      </c>
      <c r="J164" s="146"/>
      <c r="K164" s="146" t="str">
        <f t="shared" si="1"/>
        <v>nic</v>
      </c>
      <c r="L164" s="147">
        <f>+STRAVA!U159</f>
        <v>0</v>
      </c>
      <c r="M164" s="147">
        <f>+UBYTOVANI!AD160</f>
        <v>0</v>
      </c>
      <c r="N164" s="147">
        <f t="shared" si="2"/>
        <v>0</v>
      </c>
      <c r="O164" s="148"/>
      <c r="P164" s="149">
        <f t="shared" si="3"/>
        <v>0</v>
      </c>
      <c r="Q164" s="146">
        <f>+UBYTOVANI!F160</f>
        <v>0</v>
      </c>
      <c r="R164" s="146" t="str">
        <f>+UBYTOVANI!G160</f>
        <v>Ceník víkend standard</v>
      </c>
      <c r="S164" s="150" t="str">
        <f t="shared" si="4"/>
        <v>, ubyt: nic</v>
      </c>
      <c r="T164" s="150"/>
      <c r="U164" s="150"/>
      <c r="V164" s="150"/>
      <c r="W164" s="150"/>
      <c r="X164" s="150"/>
      <c r="Y164" s="150"/>
      <c r="Z164" s="150"/>
      <c r="AA164" s="150"/>
      <c r="AB164" s="150"/>
      <c r="AC164" s="150"/>
      <c r="AD164" s="150"/>
      <c r="AE164" s="150"/>
      <c r="AF164" s="150"/>
      <c r="AG164" s="150"/>
      <c r="AH164" s="150"/>
      <c r="AI164" s="150"/>
      <c r="AJ164" s="150"/>
      <c r="AK164" s="150"/>
      <c r="AL164" s="150"/>
      <c r="AM164" s="150"/>
    </row>
    <row r="165" spans="1:39" ht="15.75" customHeight="1">
      <c r="A165" s="24">
        <f t="shared" si="5"/>
        <v>156</v>
      </c>
      <c r="B165" s="24"/>
      <c r="C165" s="24"/>
      <c r="D165" s="24"/>
      <c r="E165" s="24"/>
      <c r="F165" s="24"/>
      <c r="G165" s="24"/>
      <c r="H165" s="24" t="s">
        <v>62</v>
      </c>
      <c r="I165" s="24" t="s">
        <v>63</v>
      </c>
      <c r="J165" s="24"/>
      <c r="K165" s="24" t="str">
        <f t="shared" si="1"/>
        <v>nic</v>
      </c>
      <c r="L165" s="28">
        <f>+STRAVA!U160</f>
        <v>0</v>
      </c>
      <c r="M165" s="28">
        <f>+UBYTOVANI!AD161</f>
        <v>0</v>
      </c>
      <c r="N165" s="28">
        <f t="shared" si="2"/>
        <v>0</v>
      </c>
      <c r="O165" s="29"/>
      <c r="P165" s="30">
        <f t="shared" si="3"/>
        <v>0</v>
      </c>
      <c r="Q165" s="24">
        <f>+UBYTOVANI!F161</f>
        <v>0</v>
      </c>
      <c r="R165" s="24" t="str">
        <f>+UBYTOVANI!G161</f>
        <v>Ceník víkend standard</v>
      </c>
      <c r="S165" s="13" t="str">
        <f t="shared" si="4"/>
        <v>, ubyt: nic</v>
      </c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3"/>
      <c r="AL165" s="13"/>
      <c r="AM165" s="13"/>
    </row>
    <row r="166" spans="1:39" s="151" customFormat="1" ht="15.75" customHeight="1">
      <c r="A166" s="146">
        <f t="shared" si="5"/>
        <v>157</v>
      </c>
      <c r="B166" s="146"/>
      <c r="C166" s="146"/>
      <c r="D166" s="146"/>
      <c r="E166" s="146"/>
      <c r="F166" s="146"/>
      <c r="G166" s="146"/>
      <c r="H166" s="146" t="s">
        <v>62</v>
      </c>
      <c r="I166" s="146" t="s">
        <v>63</v>
      </c>
      <c r="J166" s="146"/>
      <c r="K166" s="146" t="str">
        <f t="shared" si="1"/>
        <v>nic</v>
      </c>
      <c r="L166" s="147">
        <f>+STRAVA!U161</f>
        <v>0</v>
      </c>
      <c r="M166" s="147">
        <f>+UBYTOVANI!AD162</f>
        <v>0</v>
      </c>
      <c r="N166" s="147">
        <f t="shared" si="2"/>
        <v>0</v>
      </c>
      <c r="O166" s="148"/>
      <c r="P166" s="149">
        <f t="shared" si="3"/>
        <v>0</v>
      </c>
      <c r="Q166" s="146">
        <f>+UBYTOVANI!F162</f>
        <v>0</v>
      </c>
      <c r="R166" s="146" t="str">
        <f>+UBYTOVANI!G162</f>
        <v>Ceník víkend standard</v>
      </c>
      <c r="S166" s="150" t="str">
        <f t="shared" si="4"/>
        <v>, ubyt: nic</v>
      </c>
      <c r="T166" s="150"/>
      <c r="U166" s="150"/>
      <c r="V166" s="150"/>
      <c r="W166" s="150"/>
      <c r="X166" s="150"/>
      <c r="Y166" s="150"/>
      <c r="Z166" s="150"/>
      <c r="AA166" s="150"/>
      <c r="AB166" s="150"/>
      <c r="AC166" s="150"/>
      <c r="AD166" s="150"/>
      <c r="AE166" s="150"/>
      <c r="AF166" s="150"/>
      <c r="AG166" s="150"/>
      <c r="AH166" s="150"/>
      <c r="AI166" s="150"/>
      <c r="AJ166" s="150"/>
      <c r="AK166" s="150"/>
      <c r="AL166" s="150"/>
      <c r="AM166" s="150"/>
    </row>
    <row r="167" spans="1:39" ht="15.75" customHeight="1">
      <c r="A167" s="24">
        <f t="shared" si="5"/>
        <v>158</v>
      </c>
      <c r="B167" s="24"/>
      <c r="C167" s="24"/>
      <c r="D167" s="24"/>
      <c r="E167" s="24"/>
      <c r="F167" s="24"/>
      <c r="G167" s="24"/>
      <c r="H167" s="24" t="s">
        <v>62</v>
      </c>
      <c r="I167" s="24" t="s">
        <v>63</v>
      </c>
      <c r="J167" s="24"/>
      <c r="K167" s="24" t="str">
        <f t="shared" si="1"/>
        <v>nic</v>
      </c>
      <c r="L167" s="28">
        <f>+STRAVA!U162</f>
        <v>0</v>
      </c>
      <c r="M167" s="28">
        <f>+UBYTOVANI!AD163</f>
        <v>0</v>
      </c>
      <c r="N167" s="28">
        <f t="shared" si="2"/>
        <v>0</v>
      </c>
      <c r="O167" s="29"/>
      <c r="P167" s="30">
        <f t="shared" si="3"/>
        <v>0</v>
      </c>
      <c r="Q167" s="24">
        <f>+UBYTOVANI!F163</f>
        <v>0</v>
      </c>
      <c r="R167" s="24" t="str">
        <f>+UBYTOVANI!G163</f>
        <v>Ceník víkend standard</v>
      </c>
      <c r="S167" s="13" t="str">
        <f t="shared" si="4"/>
        <v>, ubyt: nic</v>
      </c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  <c r="AK167" s="13"/>
      <c r="AL167" s="13"/>
      <c r="AM167" s="13"/>
    </row>
    <row r="168" spans="1:39" s="151" customFormat="1" ht="15.75" customHeight="1">
      <c r="A168" s="146">
        <f t="shared" si="5"/>
        <v>159</v>
      </c>
      <c r="B168" s="146"/>
      <c r="C168" s="146"/>
      <c r="D168" s="146"/>
      <c r="E168" s="146"/>
      <c r="F168" s="146"/>
      <c r="G168" s="146"/>
      <c r="H168" s="146" t="s">
        <v>62</v>
      </c>
      <c r="I168" s="146" t="s">
        <v>63</v>
      </c>
      <c r="J168" s="146"/>
      <c r="K168" s="146" t="str">
        <f t="shared" si="1"/>
        <v>nic</v>
      </c>
      <c r="L168" s="147">
        <f>+STRAVA!U163</f>
        <v>0</v>
      </c>
      <c r="M168" s="147">
        <f>+UBYTOVANI!AD164</f>
        <v>0</v>
      </c>
      <c r="N168" s="147">
        <f t="shared" si="2"/>
        <v>0</v>
      </c>
      <c r="O168" s="148"/>
      <c r="P168" s="149">
        <f t="shared" si="3"/>
        <v>0</v>
      </c>
      <c r="Q168" s="146">
        <f>+UBYTOVANI!F164</f>
        <v>0</v>
      </c>
      <c r="R168" s="146" t="str">
        <f>+UBYTOVANI!G164</f>
        <v>Ceník víkend standard</v>
      </c>
      <c r="S168" s="150" t="str">
        <f t="shared" si="4"/>
        <v>, ubyt: nic</v>
      </c>
      <c r="T168" s="150"/>
      <c r="U168" s="150"/>
      <c r="V168" s="150"/>
      <c r="W168" s="150"/>
      <c r="X168" s="150"/>
      <c r="Y168" s="150"/>
      <c r="Z168" s="150"/>
      <c r="AA168" s="150"/>
      <c r="AB168" s="150"/>
      <c r="AC168" s="150"/>
      <c r="AD168" s="150"/>
      <c r="AE168" s="150"/>
      <c r="AF168" s="150"/>
      <c r="AG168" s="150"/>
      <c r="AH168" s="150"/>
      <c r="AI168" s="150"/>
      <c r="AJ168" s="150"/>
      <c r="AK168" s="150"/>
      <c r="AL168" s="150"/>
      <c r="AM168" s="150"/>
    </row>
    <row r="169" spans="1:39" ht="15.75" customHeight="1">
      <c r="A169" s="24">
        <f t="shared" si="5"/>
        <v>160</v>
      </c>
      <c r="B169" s="24"/>
      <c r="C169" s="24"/>
      <c r="D169" s="24"/>
      <c r="E169" s="24"/>
      <c r="F169" s="24"/>
      <c r="G169" s="24"/>
      <c r="H169" s="24" t="s">
        <v>62</v>
      </c>
      <c r="I169" s="24" t="s">
        <v>63</v>
      </c>
      <c r="J169" s="24"/>
      <c r="K169" s="24" t="str">
        <f t="shared" si="1"/>
        <v>nic</v>
      </c>
      <c r="L169" s="28">
        <f>+STRAVA!U164</f>
        <v>0</v>
      </c>
      <c r="M169" s="28">
        <f>+UBYTOVANI!AD165</f>
        <v>0</v>
      </c>
      <c r="N169" s="28">
        <f t="shared" si="2"/>
        <v>0</v>
      </c>
      <c r="O169" s="29"/>
      <c r="P169" s="30">
        <f t="shared" si="3"/>
        <v>0</v>
      </c>
      <c r="Q169" s="24">
        <f>+UBYTOVANI!F165</f>
        <v>0</v>
      </c>
      <c r="R169" s="24" t="str">
        <f>+UBYTOVANI!G165</f>
        <v>Ceník víkend standard</v>
      </c>
      <c r="S169" s="13" t="str">
        <f t="shared" si="4"/>
        <v>, ubyt: nic</v>
      </c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  <c r="AK169" s="13"/>
      <c r="AL169" s="13"/>
      <c r="AM169" s="13"/>
    </row>
    <row r="170" spans="1:39" s="151" customFormat="1" ht="15.75" customHeight="1">
      <c r="A170" s="146">
        <f t="shared" si="5"/>
        <v>161</v>
      </c>
      <c r="B170" s="146"/>
      <c r="C170" s="146"/>
      <c r="D170" s="146"/>
      <c r="E170" s="146"/>
      <c r="F170" s="146"/>
      <c r="G170" s="146"/>
      <c r="H170" s="146" t="s">
        <v>62</v>
      </c>
      <c r="I170" s="146" t="s">
        <v>63</v>
      </c>
      <c r="J170" s="146"/>
      <c r="K170" s="146" t="str">
        <f t="shared" si="1"/>
        <v>nic</v>
      </c>
      <c r="L170" s="147">
        <f>+STRAVA!U165</f>
        <v>0</v>
      </c>
      <c r="M170" s="147">
        <f>+UBYTOVANI!AD166</f>
        <v>0</v>
      </c>
      <c r="N170" s="147">
        <f t="shared" si="2"/>
        <v>0</v>
      </c>
      <c r="O170" s="148"/>
      <c r="P170" s="149">
        <f t="shared" si="3"/>
        <v>0</v>
      </c>
      <c r="Q170" s="146">
        <f>+UBYTOVANI!F166</f>
        <v>0</v>
      </c>
      <c r="R170" s="146" t="str">
        <f>+UBYTOVANI!G166</f>
        <v>Ceník víkend standard</v>
      </c>
      <c r="S170" s="150" t="str">
        <f t="shared" si="4"/>
        <v>, ubyt: nic</v>
      </c>
      <c r="T170" s="150"/>
      <c r="U170" s="150"/>
      <c r="V170" s="150"/>
      <c r="W170" s="150"/>
      <c r="X170" s="150"/>
      <c r="Y170" s="150"/>
      <c r="Z170" s="150"/>
      <c r="AA170" s="150"/>
      <c r="AB170" s="150"/>
      <c r="AC170" s="150"/>
      <c r="AD170" s="150"/>
      <c r="AE170" s="150"/>
      <c r="AF170" s="150"/>
      <c r="AG170" s="150"/>
      <c r="AH170" s="150"/>
      <c r="AI170" s="150"/>
      <c r="AJ170" s="150"/>
      <c r="AK170" s="150"/>
      <c r="AL170" s="150"/>
      <c r="AM170" s="150"/>
    </row>
    <row r="171" spans="1:39" ht="15.75" customHeight="1">
      <c r="A171" s="24">
        <f t="shared" si="5"/>
        <v>162</v>
      </c>
      <c r="B171" s="24"/>
      <c r="C171" s="24"/>
      <c r="D171" s="24"/>
      <c r="E171" s="24"/>
      <c r="F171" s="24"/>
      <c r="G171" s="24"/>
      <c r="H171" s="24" t="s">
        <v>62</v>
      </c>
      <c r="I171" s="24" t="s">
        <v>63</v>
      </c>
      <c r="J171" s="24"/>
      <c r="K171" s="24" t="str">
        <f t="shared" si="1"/>
        <v>nic</v>
      </c>
      <c r="L171" s="28">
        <f>+STRAVA!U166</f>
        <v>0</v>
      </c>
      <c r="M171" s="28">
        <f>+UBYTOVANI!AD167</f>
        <v>0</v>
      </c>
      <c r="N171" s="28">
        <f t="shared" si="2"/>
        <v>0</v>
      </c>
      <c r="O171" s="29"/>
      <c r="P171" s="30">
        <f t="shared" si="3"/>
        <v>0</v>
      </c>
      <c r="Q171" s="24">
        <f>+UBYTOVANI!F167</f>
        <v>0</v>
      </c>
      <c r="R171" s="24" t="str">
        <f>+UBYTOVANI!G167</f>
        <v>Ceník víkend standard</v>
      </c>
      <c r="S171" s="13" t="str">
        <f t="shared" si="4"/>
        <v>, ubyt: nic</v>
      </c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  <c r="AK171" s="13"/>
      <c r="AL171" s="13"/>
      <c r="AM171" s="13"/>
    </row>
    <row r="172" spans="1:39" s="151" customFormat="1" ht="15.75" customHeight="1">
      <c r="A172" s="146">
        <f t="shared" si="5"/>
        <v>163</v>
      </c>
      <c r="B172" s="146"/>
      <c r="C172" s="146"/>
      <c r="D172" s="146"/>
      <c r="E172" s="146"/>
      <c r="F172" s="146"/>
      <c r="G172" s="146"/>
      <c r="H172" s="146" t="s">
        <v>62</v>
      </c>
      <c r="I172" s="146" t="s">
        <v>63</v>
      </c>
      <c r="J172" s="146"/>
      <c r="K172" s="146" t="str">
        <f t="shared" si="1"/>
        <v>nic</v>
      </c>
      <c r="L172" s="147">
        <f>+STRAVA!U167</f>
        <v>0</v>
      </c>
      <c r="M172" s="147">
        <f>+UBYTOVANI!AD168</f>
        <v>0</v>
      </c>
      <c r="N172" s="147">
        <f t="shared" si="2"/>
        <v>0</v>
      </c>
      <c r="O172" s="148"/>
      <c r="P172" s="149">
        <f t="shared" si="3"/>
        <v>0</v>
      </c>
      <c r="Q172" s="146">
        <f>+UBYTOVANI!F168</f>
        <v>0</v>
      </c>
      <c r="R172" s="146" t="str">
        <f>+UBYTOVANI!G168</f>
        <v>Ceník víkend standard</v>
      </c>
      <c r="S172" s="150" t="str">
        <f t="shared" si="4"/>
        <v>, ubyt: nic</v>
      </c>
      <c r="T172" s="150"/>
      <c r="U172" s="150"/>
      <c r="V172" s="150"/>
      <c r="W172" s="150"/>
      <c r="X172" s="150"/>
      <c r="Y172" s="150"/>
      <c r="Z172" s="150"/>
      <c r="AA172" s="150"/>
      <c r="AB172" s="150"/>
      <c r="AC172" s="150"/>
      <c r="AD172" s="150"/>
      <c r="AE172" s="150"/>
      <c r="AF172" s="150"/>
      <c r="AG172" s="150"/>
      <c r="AH172" s="150"/>
      <c r="AI172" s="150"/>
      <c r="AJ172" s="150"/>
      <c r="AK172" s="150"/>
      <c r="AL172" s="150"/>
      <c r="AM172" s="150"/>
    </row>
    <row r="173" spans="1:39" ht="15.75" customHeight="1">
      <c r="A173" s="24">
        <f t="shared" si="5"/>
        <v>164</v>
      </c>
      <c r="B173" s="24"/>
      <c r="C173" s="24"/>
      <c r="D173" s="24"/>
      <c r="E173" s="24"/>
      <c r="F173" s="24"/>
      <c r="G173" s="24"/>
      <c r="H173" s="24" t="s">
        <v>62</v>
      </c>
      <c r="I173" s="24" t="s">
        <v>63</v>
      </c>
      <c r="J173" s="24"/>
      <c r="K173" s="24" t="str">
        <f t="shared" si="1"/>
        <v>nic</v>
      </c>
      <c r="L173" s="28">
        <f>+STRAVA!U168</f>
        <v>0</v>
      </c>
      <c r="M173" s="28">
        <f>+UBYTOVANI!AD169</f>
        <v>0</v>
      </c>
      <c r="N173" s="28">
        <f t="shared" si="2"/>
        <v>0</v>
      </c>
      <c r="O173" s="29"/>
      <c r="P173" s="30">
        <f t="shared" si="3"/>
        <v>0</v>
      </c>
      <c r="Q173" s="24">
        <f>+UBYTOVANI!F169</f>
        <v>0</v>
      </c>
      <c r="R173" s="24" t="str">
        <f>+UBYTOVANI!G169</f>
        <v>Ceník víkend standard</v>
      </c>
      <c r="S173" s="13" t="str">
        <f t="shared" si="4"/>
        <v>, ubyt: nic</v>
      </c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  <c r="AK173" s="13"/>
      <c r="AL173" s="13"/>
      <c r="AM173" s="13"/>
    </row>
    <row r="174" spans="1:39" s="151" customFormat="1" ht="15.75" customHeight="1">
      <c r="A174" s="146">
        <f t="shared" si="5"/>
        <v>165</v>
      </c>
      <c r="B174" s="146"/>
      <c r="C174" s="146"/>
      <c r="D174" s="146"/>
      <c r="E174" s="146"/>
      <c r="F174" s="146"/>
      <c r="G174" s="146"/>
      <c r="H174" s="146" t="s">
        <v>62</v>
      </c>
      <c r="I174" s="146" t="s">
        <v>63</v>
      </c>
      <c r="J174" s="146"/>
      <c r="K174" s="146" t="str">
        <f t="shared" si="1"/>
        <v>nic</v>
      </c>
      <c r="L174" s="147">
        <f>+STRAVA!U169</f>
        <v>0</v>
      </c>
      <c r="M174" s="147">
        <f>+UBYTOVANI!AD170</f>
        <v>0</v>
      </c>
      <c r="N174" s="147">
        <f t="shared" si="2"/>
        <v>0</v>
      </c>
      <c r="O174" s="148"/>
      <c r="P174" s="149">
        <f t="shared" si="3"/>
        <v>0</v>
      </c>
      <c r="Q174" s="146">
        <f>+UBYTOVANI!F170</f>
        <v>0</v>
      </c>
      <c r="R174" s="146" t="str">
        <f>+UBYTOVANI!G170</f>
        <v>Ceník víkend standard</v>
      </c>
      <c r="S174" s="150" t="str">
        <f t="shared" si="4"/>
        <v>, ubyt: nic</v>
      </c>
      <c r="T174" s="150"/>
      <c r="U174" s="150"/>
      <c r="V174" s="150"/>
      <c r="W174" s="150"/>
      <c r="X174" s="150"/>
      <c r="Y174" s="150"/>
      <c r="Z174" s="150"/>
      <c r="AA174" s="150"/>
      <c r="AB174" s="150"/>
      <c r="AC174" s="150"/>
      <c r="AD174" s="150"/>
      <c r="AE174" s="150"/>
      <c r="AF174" s="150"/>
      <c r="AG174" s="150"/>
      <c r="AH174" s="150"/>
      <c r="AI174" s="150"/>
      <c r="AJ174" s="150"/>
      <c r="AK174" s="150"/>
      <c r="AL174" s="150"/>
      <c r="AM174" s="150"/>
    </row>
    <row r="175" spans="1:39" ht="15.75" customHeight="1">
      <c r="A175" s="24">
        <f t="shared" si="5"/>
        <v>166</v>
      </c>
      <c r="B175" s="24"/>
      <c r="C175" s="24"/>
      <c r="D175" s="24"/>
      <c r="E175" s="24"/>
      <c r="F175" s="24"/>
      <c r="G175" s="24"/>
      <c r="H175" s="24" t="s">
        <v>62</v>
      </c>
      <c r="I175" s="24" t="s">
        <v>63</v>
      </c>
      <c r="J175" s="24"/>
      <c r="K175" s="24" t="str">
        <f t="shared" si="1"/>
        <v>nic</v>
      </c>
      <c r="L175" s="28">
        <f>+STRAVA!U170</f>
        <v>0</v>
      </c>
      <c r="M175" s="28">
        <f>+UBYTOVANI!AD171</f>
        <v>0</v>
      </c>
      <c r="N175" s="28">
        <f t="shared" si="2"/>
        <v>0</v>
      </c>
      <c r="O175" s="29"/>
      <c r="P175" s="30">
        <f t="shared" si="3"/>
        <v>0</v>
      </c>
      <c r="Q175" s="24">
        <f>+UBYTOVANI!F171</f>
        <v>0</v>
      </c>
      <c r="R175" s="24" t="str">
        <f>+UBYTOVANI!G171</f>
        <v>Ceník víkend standard</v>
      </c>
      <c r="S175" s="13" t="str">
        <f t="shared" si="4"/>
        <v>, ubyt: nic</v>
      </c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  <c r="AK175" s="13"/>
      <c r="AL175" s="13"/>
      <c r="AM175" s="13"/>
    </row>
    <row r="176" spans="1:39" s="151" customFormat="1" ht="15.75" customHeight="1">
      <c r="A176" s="146">
        <f t="shared" si="5"/>
        <v>167</v>
      </c>
      <c r="B176" s="146"/>
      <c r="C176" s="146"/>
      <c r="D176" s="146"/>
      <c r="E176" s="146"/>
      <c r="F176" s="146"/>
      <c r="G176" s="146"/>
      <c r="H176" s="146" t="s">
        <v>62</v>
      </c>
      <c r="I176" s="146" t="s">
        <v>63</v>
      </c>
      <c r="J176" s="146"/>
      <c r="K176" s="146" t="str">
        <f t="shared" si="1"/>
        <v>nic</v>
      </c>
      <c r="L176" s="147">
        <f>+STRAVA!U171</f>
        <v>0</v>
      </c>
      <c r="M176" s="147">
        <f>+UBYTOVANI!AD172</f>
        <v>0</v>
      </c>
      <c r="N176" s="147">
        <f t="shared" si="2"/>
        <v>0</v>
      </c>
      <c r="O176" s="148"/>
      <c r="P176" s="149">
        <f t="shared" si="3"/>
        <v>0</v>
      </c>
      <c r="Q176" s="146">
        <f>+UBYTOVANI!F172</f>
        <v>0</v>
      </c>
      <c r="R176" s="146" t="str">
        <f>+UBYTOVANI!G172</f>
        <v>Ceník víkend standard</v>
      </c>
      <c r="S176" s="150" t="str">
        <f t="shared" si="4"/>
        <v>, ubyt: nic</v>
      </c>
      <c r="T176" s="150"/>
      <c r="U176" s="150"/>
      <c r="V176" s="150"/>
      <c r="W176" s="150"/>
      <c r="X176" s="150"/>
      <c r="Y176" s="150"/>
      <c r="Z176" s="150"/>
      <c r="AA176" s="150"/>
      <c r="AB176" s="150"/>
      <c r="AC176" s="150"/>
      <c r="AD176" s="150"/>
      <c r="AE176" s="150"/>
      <c r="AF176" s="150"/>
      <c r="AG176" s="150"/>
      <c r="AH176" s="150"/>
      <c r="AI176" s="150"/>
      <c r="AJ176" s="150"/>
      <c r="AK176" s="150"/>
      <c r="AL176" s="150"/>
      <c r="AM176" s="150"/>
    </row>
    <row r="177" spans="1:39" ht="15.75" customHeight="1">
      <c r="A177" s="24">
        <f t="shared" si="5"/>
        <v>168</v>
      </c>
      <c r="B177" s="24"/>
      <c r="C177" s="24"/>
      <c r="D177" s="24"/>
      <c r="E177" s="24"/>
      <c r="F177" s="24"/>
      <c r="G177" s="24"/>
      <c r="H177" s="24" t="s">
        <v>62</v>
      </c>
      <c r="I177" s="24" t="s">
        <v>63</v>
      </c>
      <c r="J177" s="24"/>
      <c r="K177" s="24" t="str">
        <f t="shared" si="1"/>
        <v>nic</v>
      </c>
      <c r="L177" s="28">
        <f>+STRAVA!U172</f>
        <v>0</v>
      </c>
      <c r="M177" s="28">
        <f>+UBYTOVANI!AD173</f>
        <v>0</v>
      </c>
      <c r="N177" s="28">
        <f t="shared" si="2"/>
        <v>0</v>
      </c>
      <c r="O177" s="29"/>
      <c r="P177" s="30">
        <f t="shared" si="3"/>
        <v>0</v>
      </c>
      <c r="Q177" s="24">
        <f>+UBYTOVANI!F173</f>
        <v>0</v>
      </c>
      <c r="R177" s="24" t="str">
        <f>+UBYTOVANI!G173</f>
        <v>Ceník víkend standard</v>
      </c>
      <c r="S177" s="13" t="str">
        <f t="shared" si="4"/>
        <v>, ubyt: nic</v>
      </c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  <c r="AK177" s="13"/>
      <c r="AL177" s="13"/>
      <c r="AM177" s="13"/>
    </row>
    <row r="178" spans="1:39" s="151" customFormat="1" ht="15.75" customHeight="1">
      <c r="A178" s="146">
        <f t="shared" si="5"/>
        <v>169</v>
      </c>
      <c r="B178" s="146"/>
      <c r="C178" s="146"/>
      <c r="D178" s="146"/>
      <c r="E178" s="146"/>
      <c r="F178" s="146"/>
      <c r="G178" s="146"/>
      <c r="H178" s="146" t="s">
        <v>62</v>
      </c>
      <c r="I178" s="146" t="s">
        <v>63</v>
      </c>
      <c r="J178" s="146"/>
      <c r="K178" s="146" t="str">
        <f t="shared" si="1"/>
        <v>nic</v>
      </c>
      <c r="L178" s="147">
        <f>+STRAVA!U173</f>
        <v>0</v>
      </c>
      <c r="M178" s="147">
        <f>+UBYTOVANI!AD174</f>
        <v>0</v>
      </c>
      <c r="N178" s="147">
        <f t="shared" si="2"/>
        <v>0</v>
      </c>
      <c r="O178" s="148"/>
      <c r="P178" s="149">
        <f t="shared" si="3"/>
        <v>0</v>
      </c>
      <c r="Q178" s="146">
        <f>+UBYTOVANI!F174</f>
        <v>0</v>
      </c>
      <c r="R178" s="146" t="str">
        <f>+UBYTOVANI!G174</f>
        <v>Ceník víkend standard</v>
      </c>
      <c r="S178" s="150" t="str">
        <f t="shared" si="4"/>
        <v>, ubyt: nic</v>
      </c>
      <c r="T178" s="150"/>
      <c r="U178" s="150"/>
      <c r="V178" s="150"/>
      <c r="W178" s="150"/>
      <c r="X178" s="150"/>
      <c r="Y178" s="150"/>
      <c r="Z178" s="150"/>
      <c r="AA178" s="150"/>
      <c r="AB178" s="150"/>
      <c r="AC178" s="150"/>
      <c r="AD178" s="150"/>
      <c r="AE178" s="150"/>
      <c r="AF178" s="150"/>
      <c r="AG178" s="150"/>
      <c r="AH178" s="150"/>
      <c r="AI178" s="150"/>
      <c r="AJ178" s="150"/>
      <c r="AK178" s="150"/>
      <c r="AL178" s="150"/>
      <c r="AM178" s="150"/>
    </row>
    <row r="179" spans="1:39" ht="15.75" customHeight="1">
      <c r="A179" s="24">
        <f t="shared" si="5"/>
        <v>170</v>
      </c>
      <c r="B179" s="24"/>
      <c r="C179" s="24"/>
      <c r="D179" s="24"/>
      <c r="E179" s="24"/>
      <c r="F179" s="24"/>
      <c r="G179" s="24"/>
      <c r="H179" s="24" t="s">
        <v>62</v>
      </c>
      <c r="I179" s="24" t="s">
        <v>63</v>
      </c>
      <c r="J179" s="24"/>
      <c r="K179" s="24" t="str">
        <f t="shared" si="1"/>
        <v>nic</v>
      </c>
      <c r="L179" s="28">
        <f>+STRAVA!U174</f>
        <v>0</v>
      </c>
      <c r="M179" s="28">
        <f>+UBYTOVANI!AD175</f>
        <v>0</v>
      </c>
      <c r="N179" s="28">
        <f t="shared" si="2"/>
        <v>0</v>
      </c>
      <c r="O179" s="29"/>
      <c r="P179" s="30">
        <f t="shared" si="3"/>
        <v>0</v>
      </c>
      <c r="Q179" s="24">
        <f>+UBYTOVANI!F175</f>
        <v>0</v>
      </c>
      <c r="R179" s="24" t="str">
        <f>+UBYTOVANI!G175</f>
        <v>Ceník víkend standard</v>
      </c>
      <c r="S179" s="13" t="str">
        <f t="shared" si="4"/>
        <v>, ubyt: nic</v>
      </c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  <c r="AM179" s="13"/>
    </row>
    <row r="180" spans="1:39" s="151" customFormat="1" ht="15.75" customHeight="1">
      <c r="A180" s="146">
        <f t="shared" si="5"/>
        <v>171</v>
      </c>
      <c r="B180" s="146"/>
      <c r="C180" s="146"/>
      <c r="D180" s="146"/>
      <c r="E180" s="146"/>
      <c r="F180" s="146"/>
      <c r="G180" s="146"/>
      <c r="H180" s="146" t="s">
        <v>62</v>
      </c>
      <c r="I180" s="146" t="s">
        <v>63</v>
      </c>
      <c r="J180" s="146"/>
      <c r="K180" s="146" t="str">
        <f t="shared" si="1"/>
        <v>nic</v>
      </c>
      <c r="L180" s="147">
        <f>+STRAVA!U175</f>
        <v>0</v>
      </c>
      <c r="M180" s="147">
        <f>+UBYTOVANI!AD176</f>
        <v>0</v>
      </c>
      <c r="N180" s="147">
        <f t="shared" si="2"/>
        <v>0</v>
      </c>
      <c r="O180" s="148"/>
      <c r="P180" s="149">
        <f t="shared" si="3"/>
        <v>0</v>
      </c>
      <c r="Q180" s="146">
        <f>+UBYTOVANI!F176</f>
        <v>0</v>
      </c>
      <c r="R180" s="146" t="str">
        <f>+UBYTOVANI!G176</f>
        <v>Ceník víkend standard</v>
      </c>
      <c r="S180" s="150" t="str">
        <f t="shared" si="4"/>
        <v>, ubyt: nic</v>
      </c>
      <c r="T180" s="150"/>
      <c r="U180" s="150"/>
      <c r="V180" s="150"/>
      <c r="W180" s="150"/>
      <c r="X180" s="150"/>
      <c r="Y180" s="150"/>
      <c r="Z180" s="150"/>
      <c r="AA180" s="150"/>
      <c r="AB180" s="150"/>
      <c r="AC180" s="150"/>
      <c r="AD180" s="150"/>
      <c r="AE180" s="150"/>
      <c r="AF180" s="150"/>
      <c r="AG180" s="150"/>
      <c r="AH180" s="150"/>
      <c r="AI180" s="150"/>
      <c r="AJ180" s="150"/>
      <c r="AK180" s="150"/>
      <c r="AL180" s="150"/>
      <c r="AM180" s="150"/>
    </row>
    <row r="181" spans="1:39" ht="15.75" customHeight="1">
      <c r="A181" s="24">
        <f t="shared" si="5"/>
        <v>172</v>
      </c>
      <c r="B181" s="24"/>
      <c r="C181" s="24"/>
      <c r="D181" s="24"/>
      <c r="E181" s="24"/>
      <c r="F181" s="24"/>
      <c r="G181" s="24"/>
      <c r="H181" s="24" t="s">
        <v>62</v>
      </c>
      <c r="I181" s="24" t="s">
        <v>63</v>
      </c>
      <c r="J181" s="24"/>
      <c r="K181" s="24" t="str">
        <f t="shared" si="1"/>
        <v>nic</v>
      </c>
      <c r="L181" s="28">
        <f>+STRAVA!U176</f>
        <v>0</v>
      </c>
      <c r="M181" s="28">
        <f>+UBYTOVANI!AD177</f>
        <v>0</v>
      </c>
      <c r="N181" s="28">
        <f t="shared" si="2"/>
        <v>0</v>
      </c>
      <c r="O181" s="29"/>
      <c r="P181" s="30">
        <f t="shared" si="3"/>
        <v>0</v>
      </c>
      <c r="Q181" s="24">
        <f>+UBYTOVANI!F177</f>
        <v>0</v>
      </c>
      <c r="R181" s="24" t="str">
        <f>+UBYTOVANI!G177</f>
        <v>Ceník víkend standard</v>
      </c>
      <c r="S181" s="13" t="str">
        <f t="shared" si="4"/>
        <v>, ubyt: nic</v>
      </c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  <c r="AK181" s="13"/>
      <c r="AL181" s="13"/>
      <c r="AM181" s="13"/>
    </row>
    <row r="182" spans="1:39" s="151" customFormat="1" ht="15.75" customHeight="1">
      <c r="A182" s="146">
        <f t="shared" si="5"/>
        <v>173</v>
      </c>
      <c r="B182" s="146"/>
      <c r="C182" s="146"/>
      <c r="D182" s="146"/>
      <c r="E182" s="146"/>
      <c r="F182" s="146"/>
      <c r="G182" s="146"/>
      <c r="H182" s="146" t="s">
        <v>62</v>
      </c>
      <c r="I182" s="146" t="s">
        <v>63</v>
      </c>
      <c r="J182" s="146"/>
      <c r="K182" s="146" t="str">
        <f t="shared" si="1"/>
        <v>nic</v>
      </c>
      <c r="L182" s="147">
        <f>+STRAVA!U177</f>
        <v>0</v>
      </c>
      <c r="M182" s="147">
        <f>+UBYTOVANI!AD178</f>
        <v>0</v>
      </c>
      <c r="N182" s="147">
        <f t="shared" si="2"/>
        <v>0</v>
      </c>
      <c r="O182" s="148"/>
      <c r="P182" s="149">
        <f t="shared" si="3"/>
        <v>0</v>
      </c>
      <c r="Q182" s="146">
        <f>+UBYTOVANI!F178</f>
        <v>0</v>
      </c>
      <c r="R182" s="146" t="str">
        <f>+UBYTOVANI!G178</f>
        <v>Ceník víkend standard</v>
      </c>
      <c r="S182" s="150" t="str">
        <f t="shared" si="4"/>
        <v>, ubyt: nic</v>
      </c>
      <c r="T182" s="150"/>
      <c r="U182" s="150"/>
      <c r="V182" s="150"/>
      <c r="W182" s="150"/>
      <c r="X182" s="150"/>
      <c r="Y182" s="150"/>
      <c r="Z182" s="150"/>
      <c r="AA182" s="150"/>
      <c r="AB182" s="150"/>
      <c r="AC182" s="150"/>
      <c r="AD182" s="150"/>
      <c r="AE182" s="150"/>
      <c r="AF182" s="150"/>
      <c r="AG182" s="150"/>
      <c r="AH182" s="150"/>
      <c r="AI182" s="150"/>
      <c r="AJ182" s="150"/>
      <c r="AK182" s="150"/>
      <c r="AL182" s="150"/>
      <c r="AM182" s="150"/>
    </row>
    <row r="183" spans="1:39" ht="15.75" customHeight="1">
      <c r="A183" s="24">
        <f t="shared" si="5"/>
        <v>174</v>
      </c>
      <c r="B183" s="24"/>
      <c r="C183" s="24"/>
      <c r="D183" s="24"/>
      <c r="E183" s="24"/>
      <c r="F183" s="24"/>
      <c r="G183" s="24"/>
      <c r="H183" s="24" t="s">
        <v>62</v>
      </c>
      <c r="I183" s="24" t="s">
        <v>63</v>
      </c>
      <c r="J183" s="24"/>
      <c r="K183" s="24" t="str">
        <f t="shared" si="1"/>
        <v>nic</v>
      </c>
      <c r="L183" s="28">
        <f>+STRAVA!U178</f>
        <v>0</v>
      </c>
      <c r="M183" s="28">
        <f>+UBYTOVANI!AD179</f>
        <v>0</v>
      </c>
      <c r="N183" s="28">
        <f t="shared" si="2"/>
        <v>0</v>
      </c>
      <c r="O183" s="29"/>
      <c r="P183" s="30">
        <f t="shared" si="3"/>
        <v>0</v>
      </c>
      <c r="Q183" s="24">
        <f>+UBYTOVANI!F179</f>
        <v>0</v>
      </c>
      <c r="R183" s="24" t="str">
        <f>+UBYTOVANI!G179</f>
        <v>Ceník víkend standard</v>
      </c>
      <c r="S183" s="13" t="str">
        <f t="shared" si="4"/>
        <v>, ubyt: nic</v>
      </c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  <c r="AK183" s="13"/>
      <c r="AL183" s="13"/>
      <c r="AM183" s="13"/>
    </row>
    <row r="184" spans="1:39" s="151" customFormat="1" ht="15.75" customHeight="1">
      <c r="A184" s="146">
        <f t="shared" si="5"/>
        <v>175</v>
      </c>
      <c r="B184" s="146"/>
      <c r="C184" s="146"/>
      <c r="D184" s="146"/>
      <c r="E184" s="146"/>
      <c r="F184" s="146"/>
      <c r="G184" s="146"/>
      <c r="H184" s="146" t="s">
        <v>62</v>
      </c>
      <c r="I184" s="146" t="s">
        <v>63</v>
      </c>
      <c r="J184" s="146"/>
      <c r="K184" s="146" t="str">
        <f t="shared" si="1"/>
        <v>nic</v>
      </c>
      <c r="L184" s="147">
        <f>+STRAVA!U179</f>
        <v>0</v>
      </c>
      <c r="M184" s="147">
        <f>+UBYTOVANI!AD180</f>
        <v>0</v>
      </c>
      <c r="N184" s="147">
        <f t="shared" si="2"/>
        <v>0</v>
      </c>
      <c r="O184" s="148"/>
      <c r="P184" s="149">
        <f t="shared" si="3"/>
        <v>0</v>
      </c>
      <c r="Q184" s="146">
        <f>+UBYTOVANI!F180</f>
        <v>0</v>
      </c>
      <c r="R184" s="146" t="str">
        <f>+UBYTOVANI!G180</f>
        <v>Ceník víkend standard</v>
      </c>
      <c r="S184" s="150" t="str">
        <f t="shared" si="4"/>
        <v>, ubyt: nic</v>
      </c>
      <c r="T184" s="150"/>
      <c r="U184" s="150"/>
      <c r="V184" s="150"/>
      <c r="W184" s="150"/>
      <c r="X184" s="150"/>
      <c r="Y184" s="150"/>
      <c r="Z184" s="150"/>
      <c r="AA184" s="150"/>
      <c r="AB184" s="150"/>
      <c r="AC184" s="150"/>
      <c r="AD184" s="150"/>
      <c r="AE184" s="150"/>
      <c r="AF184" s="150"/>
      <c r="AG184" s="150"/>
      <c r="AH184" s="150"/>
      <c r="AI184" s="150"/>
      <c r="AJ184" s="150"/>
      <c r="AK184" s="150"/>
      <c r="AL184" s="150"/>
      <c r="AM184" s="150"/>
    </row>
    <row r="185" spans="1:39" ht="15.75" customHeight="1">
      <c r="A185" s="24">
        <f t="shared" si="5"/>
        <v>176</v>
      </c>
      <c r="B185" s="24"/>
      <c r="C185" s="24"/>
      <c r="D185" s="24"/>
      <c r="E185" s="24"/>
      <c r="F185" s="24"/>
      <c r="G185" s="24"/>
      <c r="H185" s="24" t="s">
        <v>62</v>
      </c>
      <c r="I185" s="24" t="s">
        <v>63</v>
      </c>
      <c r="J185" s="24"/>
      <c r="K185" s="24" t="str">
        <f t="shared" si="1"/>
        <v>nic</v>
      </c>
      <c r="L185" s="28">
        <f>+STRAVA!U180</f>
        <v>0</v>
      </c>
      <c r="M185" s="28">
        <f>+UBYTOVANI!AD181</f>
        <v>0</v>
      </c>
      <c r="N185" s="28">
        <f t="shared" si="2"/>
        <v>0</v>
      </c>
      <c r="O185" s="29"/>
      <c r="P185" s="30">
        <f t="shared" si="3"/>
        <v>0</v>
      </c>
      <c r="Q185" s="24">
        <f>+UBYTOVANI!F181</f>
        <v>0</v>
      </c>
      <c r="R185" s="24" t="str">
        <f>+UBYTOVANI!G181</f>
        <v>Ceník víkend standard</v>
      </c>
      <c r="S185" s="13" t="str">
        <f t="shared" si="4"/>
        <v>, ubyt: nic</v>
      </c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  <c r="AK185" s="13"/>
      <c r="AL185" s="13"/>
      <c r="AM185" s="13"/>
    </row>
    <row r="186" spans="1:39" s="151" customFormat="1" ht="15.75" customHeight="1">
      <c r="A186" s="146">
        <f t="shared" si="5"/>
        <v>177</v>
      </c>
      <c r="B186" s="146"/>
      <c r="C186" s="146"/>
      <c r="D186" s="146"/>
      <c r="E186" s="146"/>
      <c r="F186" s="146"/>
      <c r="G186" s="146"/>
      <c r="H186" s="146" t="s">
        <v>62</v>
      </c>
      <c r="I186" s="146" t="s">
        <v>63</v>
      </c>
      <c r="J186" s="146"/>
      <c r="K186" s="146" t="str">
        <f t="shared" si="1"/>
        <v>nic</v>
      </c>
      <c r="L186" s="147">
        <f>+STRAVA!U181</f>
        <v>0</v>
      </c>
      <c r="M186" s="147">
        <f>+UBYTOVANI!AD182</f>
        <v>0</v>
      </c>
      <c r="N186" s="147">
        <f t="shared" si="2"/>
        <v>0</v>
      </c>
      <c r="O186" s="148"/>
      <c r="P186" s="149">
        <f t="shared" si="3"/>
        <v>0</v>
      </c>
      <c r="Q186" s="146">
        <f>+UBYTOVANI!F182</f>
        <v>0</v>
      </c>
      <c r="R186" s="146" t="str">
        <f>+UBYTOVANI!G182</f>
        <v>Ceník víkend standard</v>
      </c>
      <c r="S186" s="150" t="str">
        <f t="shared" si="4"/>
        <v>, ubyt: nic</v>
      </c>
      <c r="T186" s="150"/>
      <c r="U186" s="150"/>
      <c r="V186" s="150"/>
      <c r="W186" s="150"/>
      <c r="X186" s="150"/>
      <c r="Y186" s="150"/>
      <c r="Z186" s="150"/>
      <c r="AA186" s="150"/>
      <c r="AB186" s="150"/>
      <c r="AC186" s="150"/>
      <c r="AD186" s="150"/>
      <c r="AE186" s="150"/>
      <c r="AF186" s="150"/>
      <c r="AG186" s="150"/>
      <c r="AH186" s="150"/>
      <c r="AI186" s="150"/>
      <c r="AJ186" s="150"/>
      <c r="AK186" s="150"/>
      <c r="AL186" s="150"/>
      <c r="AM186" s="150"/>
    </row>
    <row r="187" spans="1:39" ht="15.75" customHeight="1">
      <c r="A187" s="24">
        <f t="shared" si="5"/>
        <v>178</v>
      </c>
      <c r="B187" s="24"/>
      <c r="C187" s="24"/>
      <c r="D187" s="24"/>
      <c r="E187" s="24"/>
      <c r="F187" s="24"/>
      <c r="G187" s="24"/>
      <c r="H187" s="24" t="s">
        <v>62</v>
      </c>
      <c r="I187" s="24" t="s">
        <v>63</v>
      </c>
      <c r="J187" s="24"/>
      <c r="K187" s="24" t="str">
        <f t="shared" si="1"/>
        <v>nic</v>
      </c>
      <c r="L187" s="28">
        <f>+STRAVA!U182</f>
        <v>0</v>
      </c>
      <c r="M187" s="28">
        <f>+UBYTOVANI!AD183</f>
        <v>0</v>
      </c>
      <c r="N187" s="28">
        <f t="shared" si="2"/>
        <v>0</v>
      </c>
      <c r="O187" s="29"/>
      <c r="P187" s="30">
        <f t="shared" si="3"/>
        <v>0</v>
      </c>
      <c r="Q187" s="24">
        <f>+UBYTOVANI!F183</f>
        <v>0</v>
      </c>
      <c r="R187" s="24" t="str">
        <f>+UBYTOVANI!G183</f>
        <v>Ceník víkend standard</v>
      </c>
      <c r="S187" s="13" t="str">
        <f t="shared" si="4"/>
        <v>, ubyt: nic</v>
      </c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  <c r="AK187" s="13"/>
      <c r="AL187" s="13"/>
      <c r="AM187" s="13"/>
    </row>
    <row r="188" spans="1:39" s="151" customFormat="1" ht="15.75" customHeight="1">
      <c r="A188" s="146">
        <f t="shared" si="5"/>
        <v>179</v>
      </c>
      <c r="B188" s="146"/>
      <c r="C188" s="146"/>
      <c r="D188" s="146"/>
      <c r="E188" s="146"/>
      <c r="F188" s="146"/>
      <c r="G188" s="146"/>
      <c r="H188" s="146" t="s">
        <v>62</v>
      </c>
      <c r="I188" s="146" t="s">
        <v>63</v>
      </c>
      <c r="J188" s="146"/>
      <c r="K188" s="146" t="str">
        <f t="shared" si="1"/>
        <v>nic</v>
      </c>
      <c r="L188" s="147">
        <f>+STRAVA!U183</f>
        <v>0</v>
      </c>
      <c r="M188" s="147">
        <f>+UBYTOVANI!AD184</f>
        <v>0</v>
      </c>
      <c r="N188" s="147">
        <f t="shared" si="2"/>
        <v>0</v>
      </c>
      <c r="O188" s="148"/>
      <c r="P188" s="149">
        <f t="shared" si="3"/>
        <v>0</v>
      </c>
      <c r="Q188" s="146">
        <f>+UBYTOVANI!F184</f>
        <v>0</v>
      </c>
      <c r="R188" s="146" t="str">
        <f>+UBYTOVANI!G184</f>
        <v>Ceník víkend standard</v>
      </c>
      <c r="S188" s="150" t="str">
        <f t="shared" si="4"/>
        <v>, ubyt: nic</v>
      </c>
      <c r="T188" s="150"/>
      <c r="U188" s="150"/>
      <c r="V188" s="150"/>
      <c r="W188" s="150"/>
      <c r="X188" s="150"/>
      <c r="Y188" s="150"/>
      <c r="Z188" s="150"/>
      <c r="AA188" s="150"/>
      <c r="AB188" s="150"/>
      <c r="AC188" s="150"/>
      <c r="AD188" s="150"/>
      <c r="AE188" s="150"/>
      <c r="AF188" s="150"/>
      <c r="AG188" s="150"/>
      <c r="AH188" s="150"/>
      <c r="AI188" s="150"/>
      <c r="AJ188" s="150"/>
      <c r="AK188" s="150"/>
      <c r="AL188" s="150"/>
      <c r="AM188" s="150"/>
    </row>
    <row r="189" spans="1:39" ht="15.75" customHeight="1">
      <c r="A189" s="24">
        <f t="shared" si="5"/>
        <v>180</v>
      </c>
      <c r="B189" s="24"/>
      <c r="C189" s="24"/>
      <c r="D189" s="24"/>
      <c r="E189" s="24"/>
      <c r="F189" s="24"/>
      <c r="G189" s="24"/>
      <c r="H189" s="24" t="s">
        <v>62</v>
      </c>
      <c r="I189" s="24" t="s">
        <v>63</v>
      </c>
      <c r="J189" s="24"/>
      <c r="K189" s="24" t="str">
        <f t="shared" si="1"/>
        <v>nic</v>
      </c>
      <c r="L189" s="28">
        <f>+STRAVA!U184</f>
        <v>0</v>
      </c>
      <c r="M189" s="28">
        <f>+UBYTOVANI!AD185</f>
        <v>0</v>
      </c>
      <c r="N189" s="28">
        <f t="shared" si="2"/>
        <v>0</v>
      </c>
      <c r="O189" s="29"/>
      <c r="P189" s="30">
        <f t="shared" si="3"/>
        <v>0</v>
      </c>
      <c r="Q189" s="24">
        <f>+UBYTOVANI!F185</f>
        <v>0</v>
      </c>
      <c r="R189" s="24" t="str">
        <f>+UBYTOVANI!G185</f>
        <v>Ceník víkend standard</v>
      </c>
      <c r="S189" s="13" t="str">
        <f t="shared" si="4"/>
        <v>, ubyt: nic</v>
      </c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  <c r="AK189" s="13"/>
      <c r="AL189" s="13"/>
      <c r="AM189" s="13"/>
    </row>
    <row r="190" spans="1:39" s="151" customFormat="1" ht="15.75" customHeight="1">
      <c r="A190" s="146">
        <f t="shared" si="5"/>
        <v>181</v>
      </c>
      <c r="B190" s="146"/>
      <c r="C190" s="146"/>
      <c r="D190" s="146"/>
      <c r="E190" s="146"/>
      <c r="F190" s="146"/>
      <c r="G190" s="146"/>
      <c r="H190" s="146" t="s">
        <v>62</v>
      </c>
      <c r="I190" s="146" t="s">
        <v>63</v>
      </c>
      <c r="J190" s="146"/>
      <c r="K190" s="146" t="str">
        <f t="shared" si="1"/>
        <v>nic</v>
      </c>
      <c r="L190" s="147">
        <f>+STRAVA!U185</f>
        <v>0</v>
      </c>
      <c r="M190" s="147">
        <f>+UBYTOVANI!AD186</f>
        <v>0</v>
      </c>
      <c r="N190" s="147">
        <f t="shared" si="2"/>
        <v>0</v>
      </c>
      <c r="O190" s="148"/>
      <c r="P190" s="149">
        <f t="shared" si="3"/>
        <v>0</v>
      </c>
      <c r="Q190" s="146">
        <f>+UBYTOVANI!F186</f>
        <v>0</v>
      </c>
      <c r="R190" s="146" t="str">
        <f>+UBYTOVANI!G186</f>
        <v>Ceník víkend standard</v>
      </c>
      <c r="S190" s="150" t="str">
        <f t="shared" si="4"/>
        <v>, ubyt: nic</v>
      </c>
      <c r="T190" s="150"/>
      <c r="U190" s="150"/>
      <c r="V190" s="150"/>
      <c r="W190" s="150"/>
      <c r="X190" s="150"/>
      <c r="Y190" s="150"/>
      <c r="Z190" s="150"/>
      <c r="AA190" s="150"/>
      <c r="AB190" s="150"/>
      <c r="AC190" s="150"/>
      <c r="AD190" s="150"/>
      <c r="AE190" s="150"/>
      <c r="AF190" s="150"/>
      <c r="AG190" s="150"/>
      <c r="AH190" s="150"/>
      <c r="AI190" s="150"/>
      <c r="AJ190" s="150"/>
      <c r="AK190" s="150"/>
      <c r="AL190" s="150"/>
      <c r="AM190" s="150"/>
    </row>
    <row r="191" spans="1:39" ht="15.75" customHeight="1">
      <c r="A191" s="24">
        <f t="shared" si="5"/>
        <v>182</v>
      </c>
      <c r="B191" s="24"/>
      <c r="C191" s="24"/>
      <c r="D191" s="24"/>
      <c r="E191" s="24"/>
      <c r="F191" s="24"/>
      <c r="G191" s="24"/>
      <c r="H191" s="24" t="s">
        <v>62</v>
      </c>
      <c r="I191" s="24" t="s">
        <v>63</v>
      </c>
      <c r="J191" s="24"/>
      <c r="K191" s="24" t="str">
        <f t="shared" si="1"/>
        <v>nic</v>
      </c>
      <c r="L191" s="28">
        <f>+STRAVA!U186</f>
        <v>0</v>
      </c>
      <c r="M191" s="28">
        <f>+UBYTOVANI!AD187</f>
        <v>0</v>
      </c>
      <c r="N191" s="28">
        <f t="shared" si="2"/>
        <v>0</v>
      </c>
      <c r="O191" s="29"/>
      <c r="P191" s="30">
        <f t="shared" si="3"/>
        <v>0</v>
      </c>
      <c r="Q191" s="24">
        <f>+UBYTOVANI!F187</f>
        <v>0</v>
      </c>
      <c r="R191" s="24" t="str">
        <f>+UBYTOVANI!G187</f>
        <v>Ceník víkend standard</v>
      </c>
      <c r="S191" s="13" t="str">
        <f t="shared" si="4"/>
        <v>, ubyt: nic</v>
      </c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13"/>
    </row>
    <row r="192" spans="1:39" s="151" customFormat="1" ht="15.75" customHeight="1">
      <c r="A192" s="146">
        <f t="shared" si="5"/>
        <v>183</v>
      </c>
      <c r="B192" s="146"/>
      <c r="C192" s="146"/>
      <c r="D192" s="146"/>
      <c r="E192" s="146"/>
      <c r="F192" s="146"/>
      <c r="G192" s="146"/>
      <c r="H192" s="146" t="s">
        <v>62</v>
      </c>
      <c r="I192" s="146" t="s">
        <v>63</v>
      </c>
      <c r="J192" s="146"/>
      <c r="K192" s="146" t="str">
        <f t="shared" si="1"/>
        <v>nic</v>
      </c>
      <c r="L192" s="147">
        <f>+STRAVA!U187</f>
        <v>0</v>
      </c>
      <c r="M192" s="147">
        <f>+UBYTOVANI!AD188</f>
        <v>0</v>
      </c>
      <c r="N192" s="147">
        <f t="shared" si="2"/>
        <v>0</v>
      </c>
      <c r="O192" s="148"/>
      <c r="P192" s="149">
        <f t="shared" si="3"/>
        <v>0</v>
      </c>
      <c r="Q192" s="146">
        <f>+UBYTOVANI!F188</f>
        <v>0</v>
      </c>
      <c r="R192" s="146" t="str">
        <f>+UBYTOVANI!G188</f>
        <v>Ceník víkend standard</v>
      </c>
      <c r="S192" s="150" t="str">
        <f t="shared" si="4"/>
        <v>, ubyt: nic</v>
      </c>
      <c r="T192" s="150"/>
      <c r="U192" s="150"/>
      <c r="V192" s="150"/>
      <c r="W192" s="150"/>
      <c r="X192" s="150"/>
      <c r="Y192" s="150"/>
      <c r="Z192" s="150"/>
      <c r="AA192" s="150"/>
      <c r="AB192" s="150"/>
      <c r="AC192" s="150"/>
      <c r="AD192" s="150"/>
      <c r="AE192" s="150"/>
      <c r="AF192" s="150"/>
      <c r="AG192" s="150"/>
      <c r="AH192" s="150"/>
      <c r="AI192" s="150"/>
      <c r="AJ192" s="150"/>
      <c r="AK192" s="150"/>
      <c r="AL192" s="150"/>
      <c r="AM192" s="150"/>
    </row>
    <row r="193" spans="1:39" ht="15.75" customHeight="1">
      <c r="A193" s="24">
        <f t="shared" si="5"/>
        <v>184</v>
      </c>
      <c r="B193" s="24"/>
      <c r="C193" s="24"/>
      <c r="D193" s="24"/>
      <c r="E193" s="24"/>
      <c r="F193" s="24"/>
      <c r="G193" s="24"/>
      <c r="H193" s="24" t="s">
        <v>62</v>
      </c>
      <c r="I193" s="24" t="s">
        <v>63</v>
      </c>
      <c r="J193" s="24"/>
      <c r="K193" s="24" t="str">
        <f t="shared" si="1"/>
        <v>nic</v>
      </c>
      <c r="L193" s="28">
        <f>+STRAVA!U188</f>
        <v>0</v>
      </c>
      <c r="M193" s="28">
        <f>+UBYTOVANI!AD189</f>
        <v>0</v>
      </c>
      <c r="N193" s="28">
        <f t="shared" si="2"/>
        <v>0</v>
      </c>
      <c r="O193" s="29"/>
      <c r="P193" s="30">
        <f t="shared" si="3"/>
        <v>0</v>
      </c>
      <c r="Q193" s="24">
        <f>+UBYTOVANI!F189</f>
        <v>0</v>
      </c>
      <c r="R193" s="24" t="str">
        <f>+UBYTOVANI!G189</f>
        <v>Ceník víkend standard</v>
      </c>
      <c r="S193" s="13" t="str">
        <f t="shared" si="4"/>
        <v>, ubyt: nic</v>
      </c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  <c r="AK193" s="13"/>
      <c r="AL193" s="13"/>
      <c r="AM193" s="13"/>
    </row>
    <row r="194" spans="1:39" s="151" customFormat="1" ht="15.75" customHeight="1">
      <c r="A194" s="146">
        <f t="shared" si="5"/>
        <v>185</v>
      </c>
      <c r="B194" s="146"/>
      <c r="C194" s="146"/>
      <c r="D194" s="146"/>
      <c r="E194" s="146"/>
      <c r="F194" s="146"/>
      <c r="G194" s="146"/>
      <c r="H194" s="146" t="s">
        <v>62</v>
      </c>
      <c r="I194" s="146" t="s">
        <v>63</v>
      </c>
      <c r="J194" s="146"/>
      <c r="K194" s="146" t="str">
        <f t="shared" si="1"/>
        <v>nic</v>
      </c>
      <c r="L194" s="147">
        <f>+STRAVA!U189</f>
        <v>0</v>
      </c>
      <c r="M194" s="147">
        <f>+UBYTOVANI!AD190</f>
        <v>0</v>
      </c>
      <c r="N194" s="147">
        <f t="shared" si="2"/>
        <v>0</v>
      </c>
      <c r="O194" s="148"/>
      <c r="P194" s="149">
        <f t="shared" si="3"/>
        <v>0</v>
      </c>
      <c r="Q194" s="146">
        <f>+UBYTOVANI!F190</f>
        <v>0</v>
      </c>
      <c r="R194" s="146" t="str">
        <f>+UBYTOVANI!G190</f>
        <v>Ceník víkend standard</v>
      </c>
      <c r="S194" s="150" t="str">
        <f t="shared" si="4"/>
        <v>, ubyt: nic</v>
      </c>
      <c r="T194" s="150"/>
      <c r="U194" s="150"/>
      <c r="V194" s="150"/>
      <c r="W194" s="150"/>
      <c r="X194" s="150"/>
      <c r="Y194" s="150"/>
      <c r="Z194" s="150"/>
      <c r="AA194" s="150"/>
      <c r="AB194" s="150"/>
      <c r="AC194" s="150"/>
      <c r="AD194" s="150"/>
      <c r="AE194" s="150"/>
      <c r="AF194" s="150"/>
      <c r="AG194" s="150"/>
      <c r="AH194" s="150"/>
      <c r="AI194" s="150"/>
      <c r="AJ194" s="150"/>
      <c r="AK194" s="150"/>
      <c r="AL194" s="150"/>
      <c r="AM194" s="150"/>
    </row>
    <row r="195" spans="1:39" ht="15.75" customHeight="1">
      <c r="A195" s="24">
        <f t="shared" si="5"/>
        <v>186</v>
      </c>
      <c r="B195" s="24"/>
      <c r="C195" s="24"/>
      <c r="D195" s="24"/>
      <c r="E195" s="24"/>
      <c r="F195" s="24"/>
      <c r="G195" s="24"/>
      <c r="H195" s="24" t="s">
        <v>62</v>
      </c>
      <c r="I195" s="24" t="s">
        <v>63</v>
      </c>
      <c r="J195" s="24"/>
      <c r="K195" s="24" t="str">
        <f t="shared" si="1"/>
        <v>nic</v>
      </c>
      <c r="L195" s="28">
        <f>+STRAVA!U190</f>
        <v>0</v>
      </c>
      <c r="M195" s="28">
        <f>+UBYTOVANI!AD191</f>
        <v>0</v>
      </c>
      <c r="N195" s="28">
        <f t="shared" si="2"/>
        <v>0</v>
      </c>
      <c r="O195" s="29"/>
      <c r="P195" s="30">
        <f t="shared" si="3"/>
        <v>0</v>
      </c>
      <c r="Q195" s="24">
        <f>+UBYTOVANI!F191</f>
        <v>0</v>
      </c>
      <c r="R195" s="24" t="str">
        <f>+UBYTOVANI!G191</f>
        <v>Ceník víkend standard</v>
      </c>
      <c r="S195" s="13" t="str">
        <f t="shared" si="4"/>
        <v>, ubyt: nic</v>
      </c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  <c r="AK195" s="13"/>
      <c r="AL195" s="13"/>
      <c r="AM195" s="13"/>
    </row>
    <row r="196" spans="1:39" s="151" customFormat="1" ht="15.75" customHeight="1">
      <c r="A196" s="146">
        <f t="shared" si="5"/>
        <v>187</v>
      </c>
      <c r="B196" s="146"/>
      <c r="C196" s="146"/>
      <c r="D196" s="146"/>
      <c r="E196" s="146"/>
      <c r="F196" s="146"/>
      <c r="G196" s="146"/>
      <c r="H196" s="146" t="s">
        <v>62</v>
      </c>
      <c r="I196" s="146" t="s">
        <v>63</v>
      </c>
      <c r="J196" s="146"/>
      <c r="K196" s="146" t="str">
        <f t="shared" si="1"/>
        <v>nic</v>
      </c>
      <c r="L196" s="147">
        <f>+STRAVA!U191</f>
        <v>0</v>
      </c>
      <c r="M196" s="147">
        <f>+UBYTOVANI!AD192</f>
        <v>0</v>
      </c>
      <c r="N196" s="147">
        <f t="shared" si="2"/>
        <v>0</v>
      </c>
      <c r="O196" s="148"/>
      <c r="P196" s="149">
        <f t="shared" si="3"/>
        <v>0</v>
      </c>
      <c r="Q196" s="146">
        <f>+UBYTOVANI!F192</f>
        <v>0</v>
      </c>
      <c r="R196" s="146" t="str">
        <f>+UBYTOVANI!G192</f>
        <v>Ceník víkend standard</v>
      </c>
      <c r="S196" s="150" t="str">
        <f t="shared" si="4"/>
        <v>, ubyt: nic</v>
      </c>
      <c r="T196" s="150"/>
      <c r="U196" s="150"/>
      <c r="V196" s="150"/>
      <c r="W196" s="150"/>
      <c r="X196" s="150"/>
      <c r="Y196" s="150"/>
      <c r="Z196" s="150"/>
      <c r="AA196" s="150"/>
      <c r="AB196" s="150"/>
      <c r="AC196" s="150"/>
      <c r="AD196" s="150"/>
      <c r="AE196" s="150"/>
      <c r="AF196" s="150"/>
      <c r="AG196" s="150"/>
      <c r="AH196" s="150"/>
      <c r="AI196" s="150"/>
      <c r="AJ196" s="150"/>
      <c r="AK196" s="150"/>
      <c r="AL196" s="150"/>
      <c r="AM196" s="150"/>
    </row>
    <row r="197" spans="1:39" ht="15.75" customHeight="1">
      <c r="A197" s="24">
        <f t="shared" si="5"/>
        <v>188</v>
      </c>
      <c r="B197" s="24"/>
      <c r="C197" s="24"/>
      <c r="D197" s="24"/>
      <c r="E197" s="24"/>
      <c r="F197" s="24"/>
      <c r="G197" s="24"/>
      <c r="H197" s="24" t="s">
        <v>62</v>
      </c>
      <c r="I197" s="24" t="s">
        <v>63</v>
      </c>
      <c r="J197" s="24"/>
      <c r="K197" s="24" t="str">
        <f t="shared" si="1"/>
        <v>nic</v>
      </c>
      <c r="L197" s="28">
        <f>+STRAVA!U192</f>
        <v>0</v>
      </c>
      <c r="M197" s="28">
        <f>+UBYTOVANI!AD193</f>
        <v>0</v>
      </c>
      <c r="N197" s="28">
        <f t="shared" si="2"/>
        <v>0</v>
      </c>
      <c r="O197" s="29"/>
      <c r="P197" s="30">
        <f t="shared" si="3"/>
        <v>0</v>
      </c>
      <c r="Q197" s="24">
        <f>+UBYTOVANI!F193</f>
        <v>0</v>
      </c>
      <c r="R197" s="24" t="str">
        <f>+UBYTOVANI!G193</f>
        <v>Ceník víkend standard</v>
      </c>
      <c r="S197" s="13" t="str">
        <f t="shared" si="4"/>
        <v>, ubyt: nic</v>
      </c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 s="13"/>
      <c r="AJ197" s="13"/>
      <c r="AK197" s="13"/>
      <c r="AL197" s="13"/>
      <c r="AM197" s="13"/>
    </row>
    <row r="198" spans="1:39" s="151" customFormat="1" ht="15.75" customHeight="1">
      <c r="A198" s="146">
        <f t="shared" si="5"/>
        <v>189</v>
      </c>
      <c r="B198" s="146"/>
      <c r="C198" s="146"/>
      <c r="D198" s="146"/>
      <c r="E198" s="146"/>
      <c r="F198" s="146"/>
      <c r="G198" s="146"/>
      <c r="H198" s="146" t="s">
        <v>62</v>
      </c>
      <c r="I198" s="146" t="s">
        <v>63</v>
      </c>
      <c r="J198" s="146"/>
      <c r="K198" s="146" t="str">
        <f t="shared" si="1"/>
        <v>nic</v>
      </c>
      <c r="L198" s="147">
        <f>+STRAVA!U193</f>
        <v>0</v>
      </c>
      <c r="M198" s="147">
        <f>+UBYTOVANI!AD194</f>
        <v>0</v>
      </c>
      <c r="N198" s="147">
        <f t="shared" si="2"/>
        <v>0</v>
      </c>
      <c r="O198" s="148"/>
      <c r="P198" s="149">
        <f t="shared" si="3"/>
        <v>0</v>
      </c>
      <c r="Q198" s="146">
        <f>+UBYTOVANI!F194</f>
        <v>0</v>
      </c>
      <c r="R198" s="146" t="str">
        <f>+UBYTOVANI!G194</f>
        <v>Ceník víkend standard</v>
      </c>
      <c r="S198" s="150" t="str">
        <f t="shared" si="4"/>
        <v>, ubyt: nic</v>
      </c>
      <c r="T198" s="150"/>
      <c r="U198" s="150"/>
      <c r="V198" s="150"/>
      <c r="W198" s="150"/>
      <c r="X198" s="150"/>
      <c r="Y198" s="150"/>
      <c r="Z198" s="150"/>
      <c r="AA198" s="150"/>
      <c r="AB198" s="150"/>
      <c r="AC198" s="150"/>
      <c r="AD198" s="150"/>
      <c r="AE198" s="150"/>
      <c r="AF198" s="150"/>
      <c r="AG198" s="150"/>
      <c r="AH198" s="150"/>
      <c r="AI198" s="150"/>
      <c r="AJ198" s="150"/>
      <c r="AK198" s="150"/>
      <c r="AL198" s="150"/>
      <c r="AM198" s="150"/>
    </row>
    <row r="199" spans="1:39" ht="15.75" customHeight="1">
      <c r="A199" s="24">
        <f t="shared" si="5"/>
        <v>190</v>
      </c>
      <c r="B199" s="24"/>
      <c r="C199" s="24"/>
      <c r="D199" s="24"/>
      <c r="E199" s="24"/>
      <c r="F199" s="24"/>
      <c r="G199" s="24"/>
      <c r="H199" s="24" t="s">
        <v>62</v>
      </c>
      <c r="I199" s="24" t="s">
        <v>63</v>
      </c>
      <c r="J199" s="24"/>
      <c r="K199" s="24" t="str">
        <f t="shared" si="1"/>
        <v>nic</v>
      </c>
      <c r="L199" s="28">
        <f>+STRAVA!U194</f>
        <v>0</v>
      </c>
      <c r="M199" s="28">
        <f>+UBYTOVANI!AD195</f>
        <v>0</v>
      </c>
      <c r="N199" s="28">
        <f t="shared" si="2"/>
        <v>0</v>
      </c>
      <c r="O199" s="29"/>
      <c r="P199" s="30">
        <f t="shared" si="3"/>
        <v>0</v>
      </c>
      <c r="Q199" s="24">
        <f>+UBYTOVANI!F195</f>
        <v>0</v>
      </c>
      <c r="R199" s="24" t="str">
        <f>+UBYTOVANI!G195</f>
        <v>Ceník víkend standard</v>
      </c>
      <c r="S199" s="13" t="str">
        <f t="shared" si="4"/>
        <v>, ubyt: nic</v>
      </c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  <c r="AK199" s="13"/>
      <c r="AL199" s="13"/>
      <c r="AM199" s="13"/>
    </row>
    <row r="200" spans="1:39" s="151" customFormat="1" ht="15.75" customHeight="1">
      <c r="A200" s="146">
        <f t="shared" si="5"/>
        <v>191</v>
      </c>
      <c r="B200" s="146"/>
      <c r="C200" s="146"/>
      <c r="D200" s="146"/>
      <c r="E200" s="146"/>
      <c r="F200" s="146"/>
      <c r="G200" s="146"/>
      <c r="H200" s="146" t="s">
        <v>62</v>
      </c>
      <c r="I200" s="146" t="s">
        <v>63</v>
      </c>
      <c r="J200" s="146"/>
      <c r="K200" s="146" t="str">
        <f t="shared" si="1"/>
        <v>nic</v>
      </c>
      <c r="L200" s="147">
        <f>+STRAVA!U195</f>
        <v>0</v>
      </c>
      <c r="M200" s="147">
        <f>+UBYTOVANI!AD196</f>
        <v>0</v>
      </c>
      <c r="N200" s="147">
        <f t="shared" si="2"/>
        <v>0</v>
      </c>
      <c r="O200" s="148"/>
      <c r="P200" s="149">
        <f t="shared" si="3"/>
        <v>0</v>
      </c>
      <c r="Q200" s="146">
        <f>+UBYTOVANI!F196</f>
        <v>0</v>
      </c>
      <c r="R200" s="146" t="str">
        <f>+UBYTOVANI!G196</f>
        <v>Ceník víkend standard</v>
      </c>
      <c r="S200" s="150" t="str">
        <f t="shared" si="4"/>
        <v>, ubyt: nic</v>
      </c>
      <c r="T200" s="150"/>
      <c r="U200" s="150"/>
      <c r="V200" s="150"/>
      <c r="W200" s="150"/>
      <c r="X200" s="150"/>
      <c r="Y200" s="150"/>
      <c r="Z200" s="150"/>
      <c r="AA200" s="150"/>
      <c r="AB200" s="150"/>
      <c r="AC200" s="150"/>
      <c r="AD200" s="150"/>
      <c r="AE200" s="150"/>
      <c r="AF200" s="150"/>
      <c r="AG200" s="150"/>
      <c r="AH200" s="150"/>
      <c r="AI200" s="150"/>
      <c r="AJ200" s="150"/>
      <c r="AK200" s="150"/>
      <c r="AL200" s="150"/>
      <c r="AM200" s="150"/>
    </row>
    <row r="201" spans="1:39" ht="15.75" customHeight="1">
      <c r="A201" s="24">
        <f t="shared" si="5"/>
        <v>192</v>
      </c>
      <c r="B201" s="24"/>
      <c r="C201" s="24"/>
      <c r="D201" s="24"/>
      <c r="E201" s="24"/>
      <c r="F201" s="24"/>
      <c r="G201" s="24"/>
      <c r="H201" s="24" t="s">
        <v>62</v>
      </c>
      <c r="I201" s="24" t="s">
        <v>63</v>
      </c>
      <c r="J201" s="24"/>
      <c r="K201" s="24" t="str">
        <f t="shared" si="1"/>
        <v>nic</v>
      </c>
      <c r="L201" s="28">
        <f>+STRAVA!U196</f>
        <v>0</v>
      </c>
      <c r="M201" s="28">
        <f>+UBYTOVANI!AD197</f>
        <v>0</v>
      </c>
      <c r="N201" s="28">
        <f t="shared" si="2"/>
        <v>0</v>
      </c>
      <c r="O201" s="29"/>
      <c r="P201" s="30">
        <f t="shared" si="3"/>
        <v>0</v>
      </c>
      <c r="Q201" s="24">
        <f>+UBYTOVANI!F197</f>
        <v>0</v>
      </c>
      <c r="R201" s="24" t="str">
        <f>+UBYTOVANI!G197</f>
        <v>Ceník víkend standard</v>
      </c>
      <c r="S201" s="13" t="str">
        <f t="shared" si="4"/>
        <v>, ubyt: nic</v>
      </c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  <c r="AK201" s="13"/>
      <c r="AL201" s="13"/>
      <c r="AM201" s="13"/>
    </row>
    <row r="202" spans="1:39" s="151" customFormat="1" ht="15.75" customHeight="1">
      <c r="A202" s="146">
        <f t="shared" si="5"/>
        <v>193</v>
      </c>
      <c r="B202" s="146"/>
      <c r="C202" s="146"/>
      <c r="D202" s="146"/>
      <c r="E202" s="146"/>
      <c r="F202" s="146"/>
      <c r="G202" s="146"/>
      <c r="H202" s="146" t="s">
        <v>62</v>
      </c>
      <c r="I202" s="146" t="s">
        <v>63</v>
      </c>
      <c r="J202" s="146"/>
      <c r="K202" s="146" t="str">
        <f t="shared" si="1"/>
        <v>nic</v>
      </c>
      <c r="L202" s="147">
        <f>+STRAVA!U197</f>
        <v>0</v>
      </c>
      <c r="M202" s="147">
        <f>+UBYTOVANI!AD198</f>
        <v>0</v>
      </c>
      <c r="N202" s="147">
        <f t="shared" si="2"/>
        <v>0</v>
      </c>
      <c r="O202" s="148"/>
      <c r="P202" s="149">
        <f t="shared" si="3"/>
        <v>0</v>
      </c>
      <c r="Q202" s="146">
        <f>+UBYTOVANI!F198</f>
        <v>0</v>
      </c>
      <c r="R202" s="146" t="str">
        <f>+UBYTOVANI!G198</f>
        <v>Ceník víkend standard</v>
      </c>
      <c r="S202" s="150" t="str">
        <f t="shared" si="4"/>
        <v>, ubyt: nic</v>
      </c>
      <c r="T202" s="150"/>
      <c r="U202" s="150"/>
      <c r="V202" s="150"/>
      <c r="W202" s="150"/>
      <c r="X202" s="150"/>
      <c r="Y202" s="150"/>
      <c r="Z202" s="150"/>
      <c r="AA202" s="150"/>
      <c r="AB202" s="150"/>
      <c r="AC202" s="150"/>
      <c r="AD202" s="150"/>
      <c r="AE202" s="150"/>
      <c r="AF202" s="150"/>
      <c r="AG202" s="150"/>
      <c r="AH202" s="150"/>
      <c r="AI202" s="150"/>
      <c r="AJ202" s="150"/>
      <c r="AK202" s="150"/>
      <c r="AL202" s="150"/>
      <c r="AM202" s="150"/>
    </row>
    <row r="203" spans="1:39" ht="15.75" customHeight="1">
      <c r="A203" s="24">
        <f t="shared" si="5"/>
        <v>194</v>
      </c>
      <c r="B203" s="24"/>
      <c r="C203" s="24"/>
      <c r="D203" s="24"/>
      <c r="E203" s="24"/>
      <c r="F203" s="24"/>
      <c r="G203" s="24"/>
      <c r="H203" s="24" t="s">
        <v>62</v>
      </c>
      <c r="I203" s="24" t="s">
        <v>63</v>
      </c>
      <c r="J203" s="24"/>
      <c r="K203" s="24" t="str">
        <f t="shared" si="1"/>
        <v>nic</v>
      </c>
      <c r="L203" s="28">
        <f>+STRAVA!U198</f>
        <v>0</v>
      </c>
      <c r="M203" s="28">
        <f>+UBYTOVANI!AD199</f>
        <v>0</v>
      </c>
      <c r="N203" s="28">
        <f t="shared" si="2"/>
        <v>0</v>
      </c>
      <c r="O203" s="29"/>
      <c r="P203" s="30">
        <f t="shared" si="3"/>
        <v>0</v>
      </c>
      <c r="Q203" s="24">
        <f>+UBYTOVANI!F199</f>
        <v>0</v>
      </c>
      <c r="R203" s="24" t="str">
        <f>+UBYTOVANI!G199</f>
        <v>Ceník víkend standard</v>
      </c>
      <c r="S203" s="13" t="str">
        <f t="shared" si="4"/>
        <v>, ubyt: nic</v>
      </c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13"/>
      <c r="AI203" s="13"/>
      <c r="AJ203" s="13"/>
      <c r="AK203" s="13"/>
      <c r="AL203" s="13"/>
      <c r="AM203" s="13"/>
    </row>
    <row r="204" spans="1:39" s="151" customFormat="1" ht="15.75" customHeight="1">
      <c r="A204" s="146">
        <f t="shared" si="5"/>
        <v>195</v>
      </c>
      <c r="B204" s="146"/>
      <c r="C204" s="146"/>
      <c r="D204" s="146"/>
      <c r="E204" s="146"/>
      <c r="F204" s="146"/>
      <c r="G204" s="146"/>
      <c r="H204" s="146" t="s">
        <v>62</v>
      </c>
      <c r="I204" s="146" t="s">
        <v>63</v>
      </c>
      <c r="J204" s="146"/>
      <c r="K204" s="146" t="str">
        <f t="shared" si="1"/>
        <v>nic</v>
      </c>
      <c r="L204" s="147">
        <f>+STRAVA!U199</f>
        <v>0</v>
      </c>
      <c r="M204" s="147">
        <f>+UBYTOVANI!AD200</f>
        <v>0</v>
      </c>
      <c r="N204" s="147">
        <f t="shared" si="2"/>
        <v>0</v>
      </c>
      <c r="O204" s="148"/>
      <c r="P204" s="149">
        <f t="shared" si="3"/>
        <v>0</v>
      </c>
      <c r="Q204" s="146">
        <f>+UBYTOVANI!F200</f>
        <v>0</v>
      </c>
      <c r="R204" s="146" t="str">
        <f>+UBYTOVANI!G200</f>
        <v>Ceník víkend standard</v>
      </c>
      <c r="S204" s="150" t="str">
        <f t="shared" si="4"/>
        <v>, ubyt: nic</v>
      </c>
      <c r="T204" s="150"/>
      <c r="U204" s="150"/>
      <c r="V204" s="150"/>
      <c r="W204" s="150"/>
      <c r="X204" s="150"/>
      <c r="Y204" s="150"/>
      <c r="Z204" s="150"/>
      <c r="AA204" s="150"/>
      <c r="AB204" s="150"/>
      <c r="AC204" s="150"/>
      <c r="AD204" s="150"/>
      <c r="AE204" s="150"/>
      <c r="AF204" s="150"/>
      <c r="AG204" s="150"/>
      <c r="AH204" s="150"/>
      <c r="AI204" s="150"/>
      <c r="AJ204" s="150"/>
      <c r="AK204" s="150"/>
      <c r="AL204" s="150"/>
      <c r="AM204" s="150"/>
    </row>
    <row r="205" spans="1:39" ht="15.75" customHeight="1">
      <c r="A205" s="24">
        <f t="shared" si="5"/>
        <v>196</v>
      </c>
      <c r="B205" s="24"/>
      <c r="C205" s="24"/>
      <c r="D205" s="24"/>
      <c r="E205" s="24"/>
      <c r="F205" s="24"/>
      <c r="G205" s="24"/>
      <c r="H205" s="24" t="s">
        <v>62</v>
      </c>
      <c r="I205" s="24" t="s">
        <v>63</v>
      </c>
      <c r="J205" s="24"/>
      <c r="K205" s="24" t="str">
        <f t="shared" si="1"/>
        <v>nic</v>
      </c>
      <c r="L205" s="28">
        <f>+STRAVA!U200</f>
        <v>0</v>
      </c>
      <c r="M205" s="28">
        <f>+UBYTOVANI!AD201</f>
        <v>0</v>
      </c>
      <c r="N205" s="28">
        <f t="shared" si="2"/>
        <v>0</v>
      </c>
      <c r="O205" s="29"/>
      <c r="P205" s="30">
        <f t="shared" si="3"/>
        <v>0</v>
      </c>
      <c r="Q205" s="24">
        <f>+UBYTOVANI!F201</f>
        <v>0</v>
      </c>
      <c r="R205" s="24" t="str">
        <f>+UBYTOVANI!G201</f>
        <v>Ceník víkend standard</v>
      </c>
      <c r="S205" s="13" t="str">
        <f t="shared" si="4"/>
        <v>, ubyt: nic</v>
      </c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3"/>
      <c r="AI205" s="13"/>
      <c r="AJ205" s="13"/>
      <c r="AK205" s="13"/>
      <c r="AL205" s="13"/>
      <c r="AM205" s="13"/>
    </row>
    <row r="206" spans="1:39" s="151" customFormat="1" ht="15.75" customHeight="1">
      <c r="A206" s="146">
        <f t="shared" si="5"/>
        <v>197</v>
      </c>
      <c r="B206" s="146"/>
      <c r="C206" s="146"/>
      <c r="D206" s="146"/>
      <c r="E206" s="146"/>
      <c r="F206" s="146"/>
      <c r="G206" s="146"/>
      <c r="H206" s="146" t="s">
        <v>62</v>
      </c>
      <c r="I206" s="146" t="s">
        <v>63</v>
      </c>
      <c r="J206" s="146"/>
      <c r="K206" s="146" t="str">
        <f t="shared" si="1"/>
        <v>nic</v>
      </c>
      <c r="L206" s="147">
        <f>+STRAVA!U201</f>
        <v>0</v>
      </c>
      <c r="M206" s="147">
        <f>+UBYTOVANI!AD202</f>
        <v>0</v>
      </c>
      <c r="N206" s="147">
        <f t="shared" si="2"/>
        <v>0</v>
      </c>
      <c r="O206" s="148"/>
      <c r="P206" s="149">
        <f t="shared" si="3"/>
        <v>0</v>
      </c>
      <c r="Q206" s="146">
        <f>+UBYTOVANI!F202</f>
        <v>0</v>
      </c>
      <c r="R206" s="146" t="str">
        <f>+UBYTOVANI!G202</f>
        <v>Ceník víkend standard</v>
      </c>
      <c r="S206" s="150" t="str">
        <f t="shared" si="4"/>
        <v>, ubyt: nic</v>
      </c>
      <c r="T206" s="150"/>
      <c r="U206" s="150"/>
      <c r="V206" s="150"/>
      <c r="W206" s="150"/>
      <c r="X206" s="150"/>
      <c r="Y206" s="150"/>
      <c r="Z206" s="150"/>
      <c r="AA206" s="150"/>
      <c r="AB206" s="150"/>
      <c r="AC206" s="150"/>
      <c r="AD206" s="150"/>
      <c r="AE206" s="150"/>
      <c r="AF206" s="150"/>
      <c r="AG206" s="150"/>
      <c r="AH206" s="150"/>
      <c r="AI206" s="150"/>
      <c r="AJ206" s="150"/>
      <c r="AK206" s="150"/>
      <c r="AL206" s="150"/>
      <c r="AM206" s="150"/>
    </row>
    <row r="207" spans="1:39" ht="15.75" customHeight="1">
      <c r="A207" s="24">
        <f t="shared" si="5"/>
        <v>198</v>
      </c>
      <c r="B207" s="24"/>
      <c r="C207" s="24"/>
      <c r="D207" s="24"/>
      <c r="E207" s="24"/>
      <c r="F207" s="24"/>
      <c r="G207" s="24"/>
      <c r="H207" s="24" t="s">
        <v>62</v>
      </c>
      <c r="I207" s="24" t="s">
        <v>63</v>
      </c>
      <c r="J207" s="24"/>
      <c r="K207" s="24" t="str">
        <f t="shared" si="1"/>
        <v>nic</v>
      </c>
      <c r="L207" s="28">
        <f>+STRAVA!U202</f>
        <v>0</v>
      </c>
      <c r="M207" s="28">
        <f>+UBYTOVANI!AD203</f>
        <v>0</v>
      </c>
      <c r="N207" s="28">
        <f t="shared" si="2"/>
        <v>0</v>
      </c>
      <c r="O207" s="29"/>
      <c r="P207" s="30">
        <f t="shared" si="3"/>
        <v>0</v>
      </c>
      <c r="Q207" s="24">
        <f>+UBYTOVANI!F203</f>
        <v>0</v>
      </c>
      <c r="R207" s="24" t="str">
        <f>+UBYTOVANI!G203</f>
        <v>Ceník víkend standard</v>
      </c>
      <c r="S207" s="13" t="str">
        <f t="shared" si="4"/>
        <v>, ubyt: nic</v>
      </c>
      <c r="T207" s="13"/>
      <c r="U207" s="13"/>
      <c r="V207" s="13"/>
      <c r="W207" s="13"/>
      <c r="X207" s="13"/>
      <c r="Y207" s="13"/>
      <c r="Z207" s="13"/>
      <c r="AA207" s="13" t="str">
        <f>+IF(RIGHT(K205,1)="R",K205,IF(K205="","",IF(OR(K205=$X$1,K205=$X$2,K205=$X$3,K205=$X$4),K205&amp;"-1",K205&amp;"-"&amp;COUNTIF(K$6:K$1107,K205))))</f>
        <v>nic-200</v>
      </c>
      <c r="AB207" s="13"/>
      <c r="AC207" s="13"/>
      <c r="AD207" s="13"/>
      <c r="AE207" s="13"/>
      <c r="AF207" s="13"/>
      <c r="AG207" s="13"/>
      <c r="AH207" s="13"/>
      <c r="AI207" s="13"/>
      <c r="AJ207" s="13"/>
      <c r="AK207" s="13"/>
      <c r="AL207" s="13"/>
      <c r="AM207" s="13"/>
    </row>
    <row r="208" spans="1:39" s="151" customFormat="1" ht="15.75" customHeight="1">
      <c r="A208" s="146">
        <f t="shared" si="5"/>
        <v>199</v>
      </c>
      <c r="B208" s="146"/>
      <c r="C208" s="146"/>
      <c r="D208" s="146"/>
      <c r="E208" s="146"/>
      <c r="F208" s="146"/>
      <c r="G208" s="146"/>
      <c r="H208" s="146" t="s">
        <v>62</v>
      </c>
      <c r="I208" s="146" t="s">
        <v>63</v>
      </c>
      <c r="J208" s="146"/>
      <c r="K208" s="146" t="str">
        <f t="shared" si="1"/>
        <v>nic</v>
      </c>
      <c r="L208" s="147">
        <f>+STRAVA!U203</f>
        <v>0</v>
      </c>
      <c r="M208" s="147">
        <f>+UBYTOVANI!AD204</f>
        <v>0</v>
      </c>
      <c r="N208" s="147">
        <f t="shared" si="2"/>
        <v>0</v>
      </c>
      <c r="O208" s="148"/>
      <c r="P208" s="149">
        <f t="shared" si="3"/>
        <v>0</v>
      </c>
      <c r="Q208" s="146">
        <f>+UBYTOVANI!F204</f>
        <v>0</v>
      </c>
      <c r="R208" s="146" t="str">
        <f>+UBYTOVANI!G204</f>
        <v>Ceník víkend standard</v>
      </c>
      <c r="S208" s="150" t="str">
        <f t="shared" si="4"/>
        <v>, ubyt: nic</v>
      </c>
      <c r="T208" s="150"/>
      <c r="U208" s="150"/>
      <c r="V208" s="150"/>
      <c r="W208" s="150"/>
      <c r="X208" s="150"/>
      <c r="Y208" s="150"/>
      <c r="Z208" s="150"/>
      <c r="AA208" s="150"/>
      <c r="AB208" s="150"/>
      <c r="AC208" s="150"/>
      <c r="AD208" s="150"/>
      <c r="AE208" s="150"/>
      <c r="AF208" s="150"/>
      <c r="AG208" s="150"/>
      <c r="AH208" s="150"/>
      <c r="AI208" s="150"/>
      <c r="AJ208" s="150"/>
      <c r="AK208" s="150"/>
      <c r="AL208" s="150"/>
      <c r="AM208" s="150"/>
    </row>
    <row r="209" spans="1:39" ht="15.75" customHeight="1">
      <c r="A209" s="24">
        <f t="shared" si="5"/>
        <v>200</v>
      </c>
      <c r="B209" s="24"/>
      <c r="C209" s="24"/>
      <c r="D209" s="24"/>
      <c r="E209" s="24"/>
      <c r="F209" s="24"/>
      <c r="G209" s="24"/>
      <c r="H209" s="24" t="s">
        <v>62</v>
      </c>
      <c r="I209" s="24" t="s">
        <v>63</v>
      </c>
      <c r="J209" s="24"/>
      <c r="K209" s="24" t="str">
        <f t="shared" si="1"/>
        <v>nic</v>
      </c>
      <c r="L209" s="28">
        <f>+STRAVA!U204</f>
        <v>0</v>
      </c>
      <c r="M209" s="28">
        <f>+UBYTOVANI!AD205</f>
        <v>0</v>
      </c>
      <c r="N209" s="28">
        <f t="shared" si="2"/>
        <v>0</v>
      </c>
      <c r="O209" s="29"/>
      <c r="P209" s="30">
        <f t="shared" si="3"/>
        <v>0</v>
      </c>
      <c r="Q209" s="24">
        <f>+UBYTOVANI!F205</f>
        <v>0</v>
      </c>
      <c r="R209" s="24" t="str">
        <f>+UBYTOVANI!G205</f>
        <v>Ceník víkend standard</v>
      </c>
      <c r="S209" s="13" t="str">
        <f t="shared" si="4"/>
        <v>, ubyt: nic</v>
      </c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  <c r="AK209" s="13"/>
      <c r="AL209" s="13"/>
      <c r="AM209" s="13"/>
    </row>
    <row r="210" spans="1:39" ht="15.75" customHeight="1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F210" s="13"/>
      <c r="AG210" s="13"/>
      <c r="AH210" s="13"/>
      <c r="AI210" s="13"/>
      <c r="AJ210" s="13"/>
      <c r="AK210" s="13"/>
      <c r="AL210" s="13"/>
      <c r="AM210" s="13"/>
    </row>
    <row r="211" spans="1:39" ht="15.75" customHeight="1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34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  <c r="AH211" s="13"/>
      <c r="AI211" s="13"/>
      <c r="AJ211" s="13"/>
      <c r="AK211" s="13"/>
      <c r="AL211" s="13"/>
      <c r="AM211" s="13"/>
    </row>
    <row r="212" spans="1:39" ht="15.75" customHeight="1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34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  <c r="AH212" s="13"/>
      <c r="AI212" s="13"/>
      <c r="AJ212" s="13"/>
      <c r="AK212" s="13"/>
      <c r="AL212" s="13"/>
      <c r="AM212" s="13"/>
    </row>
    <row r="213" spans="1:39" ht="15.75" customHeight="1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34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  <c r="AK213" s="13"/>
      <c r="AL213" s="13"/>
      <c r="AM213" s="13"/>
    </row>
    <row r="214" spans="1:39" ht="15.75" customHeight="1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34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  <c r="AK214" s="13"/>
      <c r="AL214" s="13"/>
      <c r="AM214" s="13"/>
    </row>
    <row r="215" spans="1:39" ht="15.75" customHeight="1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34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  <c r="AK215" s="13"/>
      <c r="AL215" s="13"/>
      <c r="AM215" s="13"/>
    </row>
    <row r="216" spans="1:39" ht="15.75" customHeight="1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34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  <c r="AK216" s="13"/>
      <c r="AL216" s="13"/>
      <c r="AM216" s="13"/>
    </row>
    <row r="217" spans="1:39" ht="15.75" customHeight="1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34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  <c r="AK217" s="13"/>
      <c r="AL217" s="13"/>
      <c r="AM217" s="13"/>
    </row>
    <row r="218" spans="1:39" ht="15.75" customHeight="1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34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  <c r="AH218" s="13"/>
      <c r="AI218" s="13"/>
      <c r="AJ218" s="13"/>
      <c r="AK218" s="13"/>
      <c r="AL218" s="13"/>
      <c r="AM218" s="13"/>
    </row>
    <row r="219" spans="1:39" ht="15.75" customHeight="1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34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  <c r="AH219" s="13"/>
      <c r="AI219" s="13"/>
      <c r="AJ219" s="13"/>
      <c r="AK219" s="13"/>
      <c r="AL219" s="13"/>
      <c r="AM219" s="13"/>
    </row>
    <row r="220" spans="1:39" ht="15.75" customHeight="1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34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  <c r="AH220" s="13"/>
      <c r="AI220" s="13"/>
      <c r="AJ220" s="13"/>
      <c r="AK220" s="13"/>
      <c r="AL220" s="13"/>
      <c r="AM220" s="13"/>
    </row>
    <row r="221" spans="1:39" ht="15.75" customHeight="1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34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 s="13"/>
      <c r="AJ221" s="13"/>
      <c r="AK221" s="13"/>
      <c r="AL221" s="13"/>
      <c r="AM221" s="13"/>
    </row>
    <row r="222" spans="1:39" ht="15.75" customHeight="1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34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 s="13"/>
      <c r="AJ222" s="13"/>
      <c r="AK222" s="13"/>
      <c r="AL222" s="13"/>
      <c r="AM222" s="13"/>
    </row>
    <row r="223" spans="1:39" ht="15.75" customHeight="1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34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 s="13"/>
      <c r="AJ223" s="13"/>
      <c r="AK223" s="13"/>
      <c r="AL223" s="13"/>
      <c r="AM223" s="13"/>
    </row>
    <row r="224" spans="1:39" ht="15.75" customHeight="1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34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 s="13"/>
      <c r="AJ224" s="13"/>
      <c r="AK224" s="13"/>
      <c r="AL224" s="13"/>
      <c r="AM224" s="13"/>
    </row>
    <row r="225" spans="1:39" ht="15.75" customHeight="1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34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 s="13"/>
      <c r="AJ225" s="13"/>
      <c r="AK225" s="13"/>
      <c r="AL225" s="13"/>
      <c r="AM225" s="13"/>
    </row>
    <row r="226" spans="1:39" ht="15.75" customHeight="1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34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 s="13"/>
      <c r="AJ226" s="13"/>
      <c r="AK226" s="13"/>
      <c r="AL226" s="13"/>
      <c r="AM226" s="13"/>
    </row>
    <row r="227" spans="1:39" ht="15.75" customHeight="1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34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  <c r="AK227" s="13"/>
      <c r="AL227" s="13"/>
      <c r="AM227" s="13"/>
    </row>
    <row r="228" spans="1:39" ht="15.75" customHeight="1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34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 s="13"/>
      <c r="AJ228" s="13"/>
      <c r="AK228" s="13"/>
      <c r="AL228" s="13"/>
      <c r="AM228" s="13"/>
    </row>
    <row r="229" spans="1:39" ht="15.75" customHeight="1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34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  <c r="AK229" s="13"/>
      <c r="AL229" s="13"/>
      <c r="AM229" s="13"/>
    </row>
    <row r="230" spans="1:39" ht="15.75" customHeight="1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34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  <c r="AH230" s="13"/>
      <c r="AI230" s="13"/>
      <c r="AJ230" s="13"/>
      <c r="AK230" s="13"/>
      <c r="AL230" s="13"/>
      <c r="AM230" s="13"/>
    </row>
    <row r="231" spans="1:39" ht="15.75" customHeight="1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34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  <c r="AH231" s="13"/>
      <c r="AI231" s="13"/>
      <c r="AJ231" s="13"/>
      <c r="AK231" s="13"/>
      <c r="AL231" s="13"/>
      <c r="AM231" s="13"/>
    </row>
    <row r="232" spans="1:39" ht="15.75" customHeight="1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34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  <c r="AH232" s="13"/>
      <c r="AI232" s="13"/>
      <c r="AJ232" s="13"/>
      <c r="AK232" s="13"/>
      <c r="AL232" s="13"/>
      <c r="AM232" s="13"/>
    </row>
    <row r="233" spans="1:39" ht="15.75" customHeight="1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34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  <c r="AH233" s="13"/>
      <c r="AI233" s="13"/>
      <c r="AJ233" s="13"/>
      <c r="AK233" s="13"/>
      <c r="AL233" s="13"/>
      <c r="AM233" s="13"/>
    </row>
    <row r="234" spans="1:39" ht="15.75" customHeight="1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34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  <c r="AK234" s="13"/>
      <c r="AL234" s="13"/>
      <c r="AM234" s="13"/>
    </row>
    <row r="235" spans="1:39" ht="15.75" customHeight="1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34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  <c r="AK235" s="13"/>
      <c r="AL235" s="13"/>
      <c r="AM235" s="13"/>
    </row>
    <row r="236" spans="1:39" ht="15.75" customHeight="1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  <c r="AH236" s="13"/>
      <c r="AI236" s="13"/>
      <c r="AJ236" s="13"/>
      <c r="AK236" s="13"/>
      <c r="AL236" s="13"/>
      <c r="AM236" s="13"/>
    </row>
    <row r="237" spans="1:39" ht="15.75" customHeight="1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  <c r="AH237" s="13"/>
      <c r="AI237" s="13"/>
      <c r="AJ237" s="13"/>
      <c r="AK237" s="13"/>
      <c r="AL237" s="13"/>
      <c r="AM237" s="13"/>
    </row>
    <row r="238" spans="1:39" ht="15.75" customHeight="1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F238" s="13"/>
      <c r="AG238" s="13"/>
      <c r="AH238" s="13"/>
      <c r="AI238" s="13"/>
      <c r="AJ238" s="13"/>
      <c r="AK238" s="13"/>
      <c r="AL238" s="13"/>
      <c r="AM238" s="13"/>
    </row>
    <row r="239" spans="1:39" ht="15.75" customHeight="1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F239" s="13"/>
      <c r="AG239" s="13"/>
      <c r="AH239" s="13"/>
      <c r="AI239" s="13"/>
      <c r="AJ239" s="13"/>
      <c r="AK239" s="13"/>
      <c r="AL239" s="13"/>
      <c r="AM239" s="13"/>
    </row>
    <row r="240" spans="1:39" ht="15.75" customHeight="1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F240" s="13"/>
      <c r="AG240" s="13"/>
      <c r="AH240" s="13"/>
      <c r="AI240" s="13"/>
      <c r="AJ240" s="13"/>
      <c r="AK240" s="13"/>
      <c r="AL240" s="13"/>
      <c r="AM240" s="13"/>
    </row>
    <row r="241" spans="1:39" ht="15.75" customHeight="1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  <c r="AH241" s="13"/>
      <c r="AI241" s="13"/>
      <c r="AJ241" s="13"/>
      <c r="AK241" s="13"/>
      <c r="AL241" s="13"/>
      <c r="AM241" s="13"/>
    </row>
    <row r="242" spans="1:39" ht="15.75" customHeight="1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F242" s="13"/>
      <c r="AG242" s="13"/>
      <c r="AH242" s="13"/>
      <c r="AI242" s="13"/>
      <c r="AJ242" s="13"/>
      <c r="AK242" s="13"/>
      <c r="AL242" s="13"/>
      <c r="AM242" s="13"/>
    </row>
    <row r="243" spans="1:39" ht="15.75" customHeight="1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F243" s="13"/>
      <c r="AG243" s="13"/>
      <c r="AH243" s="13"/>
      <c r="AI243" s="13"/>
      <c r="AJ243" s="13"/>
      <c r="AK243" s="13"/>
      <c r="AL243" s="13"/>
      <c r="AM243" s="13"/>
    </row>
    <row r="244" spans="1:39" ht="15.75" customHeight="1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13"/>
      <c r="AH244" s="13"/>
      <c r="AI244" s="13"/>
      <c r="AJ244" s="13"/>
      <c r="AK244" s="13"/>
      <c r="AL244" s="13"/>
      <c r="AM244" s="13"/>
    </row>
    <row r="245" spans="1:39" ht="15.75" customHeight="1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F245" s="13"/>
      <c r="AG245" s="13"/>
      <c r="AH245" s="13"/>
      <c r="AI245" s="13"/>
      <c r="AJ245" s="13"/>
      <c r="AK245" s="13"/>
      <c r="AL245" s="13"/>
      <c r="AM245" s="13"/>
    </row>
    <row r="246" spans="1:39" ht="15.75" customHeight="1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F246" s="13"/>
      <c r="AG246" s="13"/>
      <c r="AH246" s="13"/>
      <c r="AI246" s="13"/>
      <c r="AJ246" s="13"/>
      <c r="AK246" s="13"/>
      <c r="AL246" s="13"/>
      <c r="AM246" s="13"/>
    </row>
    <row r="247" spans="1:39" ht="15.75" customHeight="1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  <c r="AH247" s="13"/>
      <c r="AI247" s="13"/>
      <c r="AJ247" s="13"/>
      <c r="AK247" s="13"/>
      <c r="AL247" s="13"/>
      <c r="AM247" s="13"/>
    </row>
    <row r="248" spans="1:39" ht="15.75" customHeight="1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  <c r="AH248" s="13"/>
      <c r="AI248" s="13"/>
      <c r="AJ248" s="13"/>
      <c r="AK248" s="13"/>
      <c r="AL248" s="13"/>
      <c r="AM248" s="13"/>
    </row>
    <row r="249" spans="1:39" ht="15.75" customHeight="1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3"/>
      <c r="AI249" s="13"/>
      <c r="AJ249" s="13"/>
      <c r="AK249" s="13"/>
      <c r="AL249" s="13"/>
      <c r="AM249" s="13"/>
    </row>
    <row r="250" spans="1:39" ht="15.75" customHeight="1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  <c r="AH250" s="13"/>
      <c r="AI250" s="13"/>
      <c r="AJ250" s="13"/>
      <c r="AK250" s="13"/>
      <c r="AL250" s="13"/>
      <c r="AM250" s="13"/>
    </row>
    <row r="251" spans="1:39" ht="15.75" customHeight="1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3"/>
      <c r="AJ251" s="13"/>
      <c r="AK251" s="13"/>
      <c r="AL251" s="13"/>
      <c r="AM251" s="13"/>
    </row>
    <row r="252" spans="1:39" ht="15.75" customHeight="1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  <c r="AH252" s="13"/>
      <c r="AI252" s="13"/>
      <c r="AJ252" s="13"/>
      <c r="AK252" s="13"/>
      <c r="AL252" s="13"/>
      <c r="AM252" s="13"/>
    </row>
    <row r="253" spans="1:39" ht="15.75" customHeight="1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  <c r="AK253" s="13"/>
      <c r="AL253" s="13"/>
      <c r="AM253" s="13"/>
    </row>
    <row r="254" spans="1:39" ht="15.75" customHeight="1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F254" s="13"/>
      <c r="AG254" s="13"/>
      <c r="AH254" s="13"/>
      <c r="AI254" s="13"/>
      <c r="AJ254" s="13"/>
      <c r="AK254" s="13"/>
      <c r="AL254" s="13"/>
      <c r="AM254" s="13"/>
    </row>
    <row r="255" spans="1:39" ht="15.75" customHeight="1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F255" s="13"/>
      <c r="AG255" s="13"/>
      <c r="AH255" s="13"/>
      <c r="AI255" s="13"/>
      <c r="AJ255" s="13"/>
      <c r="AK255" s="13"/>
      <c r="AL255" s="13"/>
      <c r="AM255" s="13"/>
    </row>
    <row r="256" spans="1:39" ht="15.75" customHeight="1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F256" s="13"/>
      <c r="AG256" s="13"/>
      <c r="AH256" s="13"/>
      <c r="AI256" s="13"/>
      <c r="AJ256" s="13"/>
      <c r="AK256" s="13"/>
      <c r="AL256" s="13"/>
      <c r="AM256" s="13"/>
    </row>
    <row r="257" spans="1:39" ht="15.75" customHeight="1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F257" s="13"/>
      <c r="AG257" s="13"/>
      <c r="AH257" s="13"/>
      <c r="AI257" s="13"/>
      <c r="AJ257" s="13"/>
      <c r="AK257" s="13"/>
      <c r="AL257" s="13"/>
      <c r="AM257" s="13"/>
    </row>
    <row r="258" spans="1:39" ht="15.75" customHeight="1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13"/>
      <c r="AH258" s="13"/>
      <c r="AI258" s="13"/>
      <c r="AJ258" s="13"/>
      <c r="AK258" s="13"/>
      <c r="AL258" s="13"/>
      <c r="AM258" s="13"/>
    </row>
    <row r="259" spans="1:39" ht="15.75" customHeight="1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F259" s="13"/>
      <c r="AG259" s="13"/>
      <c r="AH259" s="13"/>
      <c r="AI259" s="13"/>
      <c r="AJ259" s="13"/>
      <c r="AK259" s="13"/>
      <c r="AL259" s="13"/>
      <c r="AM259" s="13"/>
    </row>
    <row r="260" spans="1:39" ht="15.75" customHeight="1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F260" s="13"/>
      <c r="AG260" s="13"/>
      <c r="AH260" s="13"/>
      <c r="AI260" s="13"/>
      <c r="AJ260" s="13"/>
      <c r="AK260" s="13"/>
      <c r="AL260" s="13"/>
      <c r="AM260" s="13"/>
    </row>
    <row r="261" spans="1:39" ht="15.75" customHeight="1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F261" s="13"/>
      <c r="AG261" s="13"/>
      <c r="AH261" s="13"/>
      <c r="AI261" s="13"/>
      <c r="AJ261" s="13"/>
      <c r="AK261" s="13"/>
      <c r="AL261" s="13"/>
      <c r="AM261" s="13"/>
    </row>
    <row r="262" spans="1:39" ht="15.75" customHeight="1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F262" s="13"/>
      <c r="AG262" s="13"/>
      <c r="AH262" s="13"/>
      <c r="AI262" s="13"/>
      <c r="AJ262" s="13"/>
      <c r="AK262" s="13"/>
      <c r="AL262" s="13"/>
      <c r="AM262" s="13"/>
    </row>
    <row r="263" spans="1:39" ht="15.75" customHeight="1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F263" s="13"/>
      <c r="AG263" s="13"/>
      <c r="AH263" s="13"/>
      <c r="AI263" s="13"/>
      <c r="AJ263" s="13"/>
      <c r="AK263" s="13"/>
      <c r="AL263" s="13"/>
      <c r="AM263" s="13"/>
    </row>
    <row r="264" spans="1:39" ht="15.75" customHeight="1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F264" s="13"/>
      <c r="AG264" s="13"/>
      <c r="AH264" s="13"/>
      <c r="AI264" s="13"/>
      <c r="AJ264" s="13"/>
      <c r="AK264" s="13"/>
      <c r="AL264" s="13"/>
      <c r="AM264" s="13"/>
    </row>
    <row r="265" spans="1:39" ht="15.75" customHeight="1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13"/>
      <c r="AI265" s="13"/>
      <c r="AJ265" s="13"/>
      <c r="AK265" s="13"/>
      <c r="AL265" s="13"/>
      <c r="AM265" s="13"/>
    </row>
    <row r="266" spans="1:39" ht="15.75" customHeight="1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F266" s="13"/>
      <c r="AG266" s="13"/>
      <c r="AH266" s="13"/>
      <c r="AI266" s="13"/>
      <c r="AJ266" s="13"/>
      <c r="AK266" s="13"/>
      <c r="AL266" s="13"/>
      <c r="AM266" s="13"/>
    </row>
    <row r="267" spans="1:39" ht="15.75" customHeight="1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  <c r="AH267" s="13"/>
      <c r="AI267" s="13"/>
      <c r="AJ267" s="13"/>
      <c r="AK267" s="13"/>
      <c r="AL267" s="13"/>
      <c r="AM267" s="13"/>
    </row>
    <row r="268" spans="1:39" ht="15.75" customHeight="1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F268" s="13"/>
      <c r="AG268" s="13"/>
      <c r="AH268" s="13"/>
      <c r="AI268" s="13"/>
      <c r="AJ268" s="13"/>
      <c r="AK268" s="13"/>
      <c r="AL268" s="13"/>
      <c r="AM268" s="13"/>
    </row>
    <row r="269" spans="1:39" ht="15.75" customHeight="1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F269" s="13"/>
      <c r="AG269" s="13"/>
      <c r="AH269" s="13"/>
      <c r="AI269" s="13"/>
      <c r="AJ269" s="13"/>
      <c r="AK269" s="13"/>
      <c r="AL269" s="13"/>
      <c r="AM269" s="13"/>
    </row>
    <row r="270" spans="1:39" ht="15.75" customHeight="1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F270" s="13"/>
      <c r="AG270" s="13"/>
      <c r="AH270" s="13"/>
      <c r="AI270" s="13"/>
      <c r="AJ270" s="13"/>
      <c r="AK270" s="13"/>
      <c r="AL270" s="13"/>
      <c r="AM270" s="13"/>
    </row>
    <row r="271" spans="1:39" ht="15.75" customHeight="1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  <c r="AH271" s="13"/>
      <c r="AI271" s="13"/>
      <c r="AJ271" s="13"/>
      <c r="AK271" s="13"/>
      <c r="AL271" s="13"/>
      <c r="AM271" s="13"/>
    </row>
    <row r="272" spans="1:39" ht="15.75" customHeight="1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  <c r="AH272" s="13"/>
      <c r="AI272" s="13"/>
      <c r="AJ272" s="13"/>
      <c r="AK272" s="13"/>
      <c r="AL272" s="13"/>
      <c r="AM272" s="13"/>
    </row>
    <row r="273" spans="1:39" ht="15.75" customHeight="1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  <c r="AH273" s="13"/>
      <c r="AI273" s="13"/>
      <c r="AJ273" s="13"/>
      <c r="AK273" s="13"/>
      <c r="AL273" s="13"/>
      <c r="AM273" s="13"/>
    </row>
    <row r="274" spans="1:39" ht="15.75" customHeight="1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  <c r="AH274" s="13"/>
      <c r="AI274" s="13"/>
      <c r="AJ274" s="13"/>
      <c r="AK274" s="13"/>
      <c r="AL274" s="13"/>
      <c r="AM274" s="13"/>
    </row>
    <row r="275" spans="1:39" ht="15.75" customHeight="1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F275" s="13"/>
      <c r="AG275" s="13"/>
      <c r="AH275" s="13"/>
      <c r="AI275" s="13"/>
      <c r="AJ275" s="13"/>
      <c r="AK275" s="13"/>
      <c r="AL275" s="13"/>
      <c r="AM275" s="13"/>
    </row>
    <row r="276" spans="1:39" ht="15.75" customHeight="1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F276" s="13"/>
      <c r="AG276" s="13"/>
      <c r="AH276" s="13"/>
      <c r="AI276" s="13"/>
      <c r="AJ276" s="13"/>
      <c r="AK276" s="13"/>
      <c r="AL276" s="13"/>
      <c r="AM276" s="13"/>
    </row>
    <row r="277" spans="1:39" ht="15.75" customHeight="1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  <c r="AH277" s="13"/>
      <c r="AI277" s="13"/>
      <c r="AJ277" s="13"/>
      <c r="AK277" s="13"/>
      <c r="AL277" s="13"/>
      <c r="AM277" s="13"/>
    </row>
    <row r="278" spans="1:39" ht="15.75" customHeight="1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  <c r="AH278" s="13"/>
      <c r="AI278" s="13"/>
      <c r="AJ278" s="13"/>
      <c r="AK278" s="13"/>
      <c r="AL278" s="13"/>
      <c r="AM278" s="13"/>
    </row>
    <row r="279" spans="1:39" ht="15.75" customHeight="1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F279" s="13"/>
      <c r="AG279" s="13"/>
      <c r="AH279" s="13"/>
      <c r="AI279" s="13"/>
      <c r="AJ279" s="13"/>
      <c r="AK279" s="13"/>
      <c r="AL279" s="13"/>
      <c r="AM279" s="13"/>
    </row>
    <row r="280" spans="1:39" ht="15.75" customHeight="1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F280" s="13"/>
      <c r="AG280" s="13"/>
      <c r="AH280" s="13"/>
      <c r="AI280" s="13"/>
      <c r="AJ280" s="13"/>
      <c r="AK280" s="13"/>
      <c r="AL280" s="13"/>
      <c r="AM280" s="13"/>
    </row>
    <row r="281" spans="1:39" ht="15.75" customHeight="1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  <c r="AH281" s="13"/>
      <c r="AI281" s="13"/>
      <c r="AJ281" s="13"/>
      <c r="AK281" s="13"/>
      <c r="AL281" s="13"/>
      <c r="AM281" s="13"/>
    </row>
    <row r="282" spans="1:39" ht="15.75" customHeight="1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F282" s="13"/>
      <c r="AG282" s="13"/>
      <c r="AH282" s="13"/>
      <c r="AI282" s="13"/>
      <c r="AJ282" s="13"/>
      <c r="AK282" s="13"/>
      <c r="AL282" s="13"/>
      <c r="AM282" s="13"/>
    </row>
    <row r="283" spans="1:39" ht="15.75" customHeight="1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F283" s="13"/>
      <c r="AG283" s="13"/>
      <c r="AH283" s="13"/>
      <c r="AI283" s="13"/>
      <c r="AJ283" s="13"/>
      <c r="AK283" s="13"/>
      <c r="AL283" s="13"/>
      <c r="AM283" s="13"/>
    </row>
    <row r="284" spans="1:39" ht="15.75" customHeight="1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F284" s="13"/>
      <c r="AG284" s="13"/>
      <c r="AH284" s="13"/>
      <c r="AI284" s="13"/>
      <c r="AJ284" s="13"/>
      <c r="AK284" s="13"/>
      <c r="AL284" s="13"/>
      <c r="AM284" s="13"/>
    </row>
    <row r="285" spans="1:39" ht="15.75" customHeight="1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F285" s="13"/>
      <c r="AG285" s="13"/>
      <c r="AH285" s="13"/>
      <c r="AI285" s="13"/>
      <c r="AJ285" s="13"/>
      <c r="AK285" s="13"/>
      <c r="AL285" s="13"/>
      <c r="AM285" s="13"/>
    </row>
    <row r="286" spans="1:39" ht="15.75" customHeight="1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13"/>
      <c r="AH286" s="13"/>
      <c r="AI286" s="13"/>
      <c r="AJ286" s="13"/>
      <c r="AK286" s="13"/>
      <c r="AL286" s="13"/>
      <c r="AM286" s="13"/>
    </row>
    <row r="287" spans="1:39" ht="15.75" customHeight="1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  <c r="AH287" s="13"/>
      <c r="AI287" s="13"/>
      <c r="AJ287" s="13"/>
      <c r="AK287" s="13"/>
      <c r="AL287" s="13"/>
      <c r="AM287" s="13"/>
    </row>
    <row r="288" spans="1:39" ht="15.75" customHeight="1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F288" s="13"/>
      <c r="AG288" s="13"/>
      <c r="AH288" s="13"/>
      <c r="AI288" s="13"/>
      <c r="AJ288" s="13"/>
      <c r="AK288" s="13"/>
      <c r="AL288" s="13"/>
      <c r="AM288" s="13"/>
    </row>
    <row r="289" spans="1:39" ht="15.75" customHeight="1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  <c r="AH289" s="13"/>
      <c r="AI289" s="13"/>
      <c r="AJ289" s="13"/>
      <c r="AK289" s="13"/>
      <c r="AL289" s="13"/>
      <c r="AM289" s="13"/>
    </row>
    <row r="290" spans="1:39" ht="15.75" customHeight="1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F290" s="13"/>
      <c r="AG290" s="13"/>
      <c r="AH290" s="13"/>
      <c r="AI290" s="13"/>
      <c r="AJ290" s="13"/>
      <c r="AK290" s="13"/>
      <c r="AL290" s="13"/>
      <c r="AM290" s="13"/>
    </row>
    <row r="291" spans="1:39" ht="15.75" customHeight="1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F291" s="13"/>
      <c r="AG291" s="13"/>
      <c r="AH291" s="13"/>
      <c r="AI291" s="13"/>
      <c r="AJ291" s="13"/>
      <c r="AK291" s="13"/>
      <c r="AL291" s="13"/>
      <c r="AM291" s="13"/>
    </row>
    <row r="292" spans="1:39" ht="15.75" customHeight="1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F292" s="13"/>
      <c r="AG292" s="13"/>
      <c r="AH292" s="13"/>
      <c r="AI292" s="13"/>
      <c r="AJ292" s="13"/>
      <c r="AK292" s="13"/>
      <c r="AL292" s="13"/>
      <c r="AM292" s="13"/>
    </row>
    <row r="293" spans="1:39" ht="15.75" customHeight="1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F293" s="13"/>
      <c r="AG293" s="13"/>
      <c r="AH293" s="13"/>
      <c r="AI293" s="13"/>
      <c r="AJ293" s="13"/>
      <c r="AK293" s="13"/>
      <c r="AL293" s="13"/>
      <c r="AM293" s="13"/>
    </row>
    <row r="294" spans="1:39" ht="15.75" customHeight="1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F294" s="13"/>
      <c r="AG294" s="13"/>
      <c r="AH294" s="13"/>
      <c r="AI294" s="13"/>
      <c r="AJ294" s="13"/>
      <c r="AK294" s="13"/>
      <c r="AL294" s="13"/>
      <c r="AM294" s="13"/>
    </row>
    <row r="295" spans="1:39" ht="15.75" customHeight="1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F295" s="13"/>
      <c r="AG295" s="13"/>
      <c r="AH295" s="13"/>
      <c r="AI295" s="13"/>
      <c r="AJ295" s="13"/>
      <c r="AK295" s="13"/>
      <c r="AL295" s="13"/>
      <c r="AM295" s="13"/>
    </row>
    <row r="296" spans="1:39" ht="15.75" customHeight="1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F296" s="13"/>
      <c r="AG296" s="13"/>
      <c r="AH296" s="13"/>
      <c r="AI296" s="13"/>
      <c r="AJ296" s="13"/>
      <c r="AK296" s="13"/>
      <c r="AL296" s="13"/>
      <c r="AM296" s="13"/>
    </row>
    <row r="297" spans="1:39" ht="15.75" customHeight="1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F297" s="13"/>
      <c r="AG297" s="13"/>
      <c r="AH297" s="13"/>
      <c r="AI297" s="13"/>
      <c r="AJ297" s="13"/>
      <c r="AK297" s="13"/>
      <c r="AL297" s="13"/>
      <c r="AM297" s="13"/>
    </row>
    <row r="298" spans="1:39" ht="15.75" customHeight="1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F298" s="13"/>
      <c r="AG298" s="13"/>
      <c r="AH298" s="13"/>
      <c r="AI298" s="13"/>
      <c r="AJ298" s="13"/>
      <c r="AK298" s="13"/>
      <c r="AL298" s="13"/>
      <c r="AM298" s="13"/>
    </row>
    <row r="299" spans="1:39" ht="15.75" customHeight="1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F299" s="13"/>
      <c r="AG299" s="13"/>
      <c r="AH299" s="13"/>
      <c r="AI299" s="13"/>
      <c r="AJ299" s="13"/>
      <c r="AK299" s="13"/>
      <c r="AL299" s="13"/>
      <c r="AM299" s="13"/>
    </row>
    <row r="300" spans="1:39" ht="15.75" customHeight="1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F300" s="13"/>
      <c r="AG300" s="13"/>
      <c r="AH300" s="13"/>
      <c r="AI300" s="13"/>
      <c r="AJ300" s="13"/>
      <c r="AK300" s="13"/>
      <c r="AL300" s="13"/>
      <c r="AM300" s="13"/>
    </row>
    <row r="301" spans="1:39" ht="15.75" customHeight="1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F301" s="13"/>
      <c r="AG301" s="13"/>
      <c r="AH301" s="13"/>
      <c r="AI301" s="13"/>
      <c r="AJ301" s="13"/>
      <c r="AK301" s="13"/>
      <c r="AL301" s="13"/>
      <c r="AM301" s="13"/>
    </row>
    <row r="302" spans="1:39" ht="15.75" customHeight="1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F302" s="13"/>
      <c r="AG302" s="13"/>
      <c r="AH302" s="13"/>
      <c r="AI302" s="13"/>
      <c r="AJ302" s="13"/>
      <c r="AK302" s="13"/>
      <c r="AL302" s="13"/>
      <c r="AM302" s="13"/>
    </row>
    <row r="303" spans="1:39" ht="15.75" customHeight="1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F303" s="13"/>
      <c r="AG303" s="13"/>
      <c r="AH303" s="13"/>
      <c r="AI303" s="13"/>
      <c r="AJ303" s="13"/>
      <c r="AK303" s="13"/>
      <c r="AL303" s="13"/>
      <c r="AM303" s="13"/>
    </row>
    <row r="304" spans="1:39" ht="15.75" customHeight="1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F304" s="13"/>
      <c r="AG304" s="13"/>
      <c r="AH304" s="13"/>
      <c r="AI304" s="13"/>
      <c r="AJ304" s="13"/>
      <c r="AK304" s="13"/>
      <c r="AL304" s="13"/>
      <c r="AM304" s="13"/>
    </row>
    <row r="305" spans="1:39" ht="15.75" customHeight="1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F305" s="13"/>
      <c r="AG305" s="13"/>
      <c r="AH305" s="13"/>
      <c r="AI305" s="13"/>
      <c r="AJ305" s="13"/>
      <c r="AK305" s="13"/>
      <c r="AL305" s="13"/>
      <c r="AM305" s="13"/>
    </row>
    <row r="306" spans="1:39" ht="15.75" customHeight="1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F306" s="13"/>
      <c r="AG306" s="13"/>
      <c r="AH306" s="13"/>
      <c r="AI306" s="13"/>
      <c r="AJ306" s="13"/>
      <c r="AK306" s="13"/>
      <c r="AL306" s="13"/>
      <c r="AM306" s="13"/>
    </row>
    <row r="307" spans="1:39" ht="15.75" customHeight="1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F307" s="13"/>
      <c r="AG307" s="13"/>
      <c r="AH307" s="13"/>
      <c r="AI307" s="13"/>
      <c r="AJ307" s="13"/>
      <c r="AK307" s="13"/>
      <c r="AL307" s="13"/>
      <c r="AM307" s="13"/>
    </row>
    <row r="308" spans="1:39" ht="15.75" customHeight="1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F308" s="13"/>
      <c r="AG308" s="13"/>
      <c r="AH308" s="13"/>
      <c r="AI308" s="13"/>
      <c r="AJ308" s="13"/>
      <c r="AK308" s="13"/>
      <c r="AL308" s="13"/>
      <c r="AM308" s="13"/>
    </row>
    <row r="309" spans="1:39" ht="15.75" customHeight="1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F309" s="13"/>
      <c r="AG309" s="13"/>
      <c r="AH309" s="13"/>
      <c r="AI309" s="13"/>
      <c r="AJ309" s="13"/>
      <c r="AK309" s="13"/>
      <c r="AL309" s="13"/>
      <c r="AM309" s="13"/>
    </row>
    <row r="310" spans="1:39" ht="15.75" customHeight="1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F310" s="13"/>
      <c r="AG310" s="13"/>
      <c r="AH310" s="13"/>
      <c r="AI310" s="13"/>
      <c r="AJ310" s="13"/>
      <c r="AK310" s="13"/>
      <c r="AL310" s="13"/>
      <c r="AM310" s="13"/>
    </row>
    <row r="311" spans="1:39" ht="15.75" customHeight="1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F311" s="13"/>
      <c r="AG311" s="13"/>
      <c r="AH311" s="13"/>
      <c r="AI311" s="13"/>
      <c r="AJ311" s="13"/>
      <c r="AK311" s="13"/>
      <c r="AL311" s="13"/>
      <c r="AM311" s="13"/>
    </row>
    <row r="312" spans="1:39" ht="15.75" customHeight="1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F312" s="13"/>
      <c r="AG312" s="13"/>
      <c r="AH312" s="13"/>
      <c r="AI312" s="13"/>
      <c r="AJ312" s="13"/>
      <c r="AK312" s="13"/>
      <c r="AL312" s="13"/>
      <c r="AM312" s="13"/>
    </row>
    <row r="313" spans="1:39" ht="15.75" customHeight="1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F313" s="13"/>
      <c r="AG313" s="13"/>
      <c r="AH313" s="13"/>
      <c r="AI313" s="13"/>
      <c r="AJ313" s="13"/>
      <c r="AK313" s="13"/>
      <c r="AL313" s="13"/>
      <c r="AM313" s="13"/>
    </row>
    <row r="314" spans="1:39" ht="15.75" customHeight="1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F314" s="13"/>
      <c r="AG314" s="13"/>
      <c r="AH314" s="13"/>
      <c r="AI314" s="13"/>
      <c r="AJ314" s="13"/>
      <c r="AK314" s="13"/>
      <c r="AL314" s="13"/>
      <c r="AM314" s="13"/>
    </row>
    <row r="315" spans="1:39" ht="15.75" customHeight="1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F315" s="13"/>
      <c r="AG315" s="13"/>
      <c r="AH315" s="13"/>
      <c r="AI315" s="13"/>
      <c r="AJ315" s="13"/>
      <c r="AK315" s="13"/>
      <c r="AL315" s="13"/>
      <c r="AM315" s="13"/>
    </row>
    <row r="316" spans="1:39" ht="15.75" customHeight="1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F316" s="13"/>
      <c r="AG316" s="13"/>
      <c r="AH316" s="13"/>
      <c r="AI316" s="13"/>
      <c r="AJ316" s="13"/>
      <c r="AK316" s="13"/>
      <c r="AL316" s="13"/>
      <c r="AM316" s="13"/>
    </row>
    <row r="317" spans="1:39" ht="15.75" customHeight="1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F317" s="13"/>
      <c r="AG317" s="13"/>
      <c r="AH317" s="13"/>
      <c r="AI317" s="13"/>
      <c r="AJ317" s="13"/>
      <c r="AK317" s="13"/>
      <c r="AL317" s="13"/>
      <c r="AM317" s="13"/>
    </row>
    <row r="318" spans="1:39" ht="15.75" customHeight="1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F318" s="13"/>
      <c r="AG318" s="13"/>
      <c r="AH318" s="13"/>
      <c r="AI318" s="13"/>
      <c r="AJ318" s="13"/>
      <c r="AK318" s="13"/>
      <c r="AL318" s="13"/>
      <c r="AM318" s="13"/>
    </row>
    <row r="319" spans="1:39" ht="15.75" customHeight="1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F319" s="13"/>
      <c r="AG319" s="13"/>
      <c r="AH319" s="13"/>
      <c r="AI319" s="13"/>
      <c r="AJ319" s="13"/>
      <c r="AK319" s="13"/>
      <c r="AL319" s="13"/>
      <c r="AM319" s="13"/>
    </row>
    <row r="320" spans="1:39" ht="15.75" customHeight="1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F320" s="13"/>
      <c r="AG320" s="13"/>
      <c r="AH320" s="13"/>
      <c r="AI320" s="13"/>
      <c r="AJ320" s="13"/>
      <c r="AK320" s="13"/>
      <c r="AL320" s="13"/>
      <c r="AM320" s="13"/>
    </row>
    <row r="321" spans="1:39" ht="15.75" customHeight="1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F321" s="13"/>
      <c r="AG321" s="13"/>
      <c r="AH321" s="13"/>
      <c r="AI321" s="13"/>
      <c r="AJ321" s="13"/>
      <c r="AK321" s="13"/>
      <c r="AL321" s="13"/>
      <c r="AM321" s="13"/>
    </row>
    <row r="322" spans="1:39" ht="15.75" customHeight="1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F322" s="13"/>
      <c r="AG322" s="13"/>
      <c r="AH322" s="13"/>
      <c r="AI322" s="13"/>
      <c r="AJ322" s="13"/>
      <c r="AK322" s="13"/>
      <c r="AL322" s="13"/>
      <c r="AM322" s="13"/>
    </row>
    <row r="323" spans="1:39" ht="15.75" customHeight="1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F323" s="13"/>
      <c r="AG323" s="13"/>
      <c r="AH323" s="13"/>
      <c r="AI323" s="13"/>
      <c r="AJ323" s="13"/>
      <c r="AK323" s="13"/>
      <c r="AL323" s="13"/>
      <c r="AM323" s="13"/>
    </row>
    <row r="324" spans="1:39" ht="15.75" customHeight="1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F324" s="13"/>
      <c r="AG324" s="13"/>
      <c r="AH324" s="13"/>
      <c r="AI324" s="13"/>
      <c r="AJ324" s="13"/>
      <c r="AK324" s="13"/>
      <c r="AL324" s="13"/>
      <c r="AM324" s="13"/>
    </row>
    <row r="325" spans="1:39" ht="15.75" customHeight="1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F325" s="13"/>
      <c r="AG325" s="13"/>
      <c r="AH325" s="13"/>
      <c r="AI325" s="13"/>
      <c r="AJ325" s="13"/>
      <c r="AK325" s="13"/>
      <c r="AL325" s="13"/>
      <c r="AM325" s="13"/>
    </row>
    <row r="326" spans="1:39" ht="15.75" customHeight="1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F326" s="13"/>
      <c r="AG326" s="13"/>
      <c r="AH326" s="13"/>
      <c r="AI326" s="13"/>
      <c r="AJ326" s="13"/>
      <c r="AK326" s="13"/>
      <c r="AL326" s="13"/>
      <c r="AM326" s="13"/>
    </row>
    <row r="327" spans="1:39" ht="15.75" customHeight="1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F327" s="13"/>
      <c r="AG327" s="13"/>
      <c r="AH327" s="13"/>
      <c r="AI327" s="13"/>
      <c r="AJ327" s="13"/>
      <c r="AK327" s="13"/>
      <c r="AL327" s="13"/>
      <c r="AM327" s="13"/>
    </row>
    <row r="328" spans="1:39" ht="15.75" customHeight="1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13"/>
      <c r="AH328" s="13"/>
      <c r="AI328" s="13"/>
      <c r="AJ328" s="13"/>
      <c r="AK328" s="13"/>
      <c r="AL328" s="13"/>
      <c r="AM328" s="13"/>
    </row>
    <row r="329" spans="1:39" ht="15.75" customHeight="1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F329" s="13"/>
      <c r="AG329" s="13"/>
      <c r="AH329" s="13"/>
      <c r="AI329" s="13"/>
      <c r="AJ329" s="13"/>
      <c r="AK329" s="13"/>
      <c r="AL329" s="13"/>
      <c r="AM329" s="13"/>
    </row>
    <row r="330" spans="1:39" ht="15.75" customHeight="1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F330" s="13"/>
      <c r="AG330" s="13"/>
      <c r="AH330" s="13"/>
      <c r="AI330" s="13"/>
      <c r="AJ330" s="13"/>
      <c r="AK330" s="13"/>
      <c r="AL330" s="13"/>
      <c r="AM330" s="13"/>
    </row>
    <row r="331" spans="1:39" ht="15.75" customHeight="1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F331" s="13"/>
      <c r="AG331" s="13"/>
      <c r="AH331" s="13"/>
      <c r="AI331" s="13"/>
      <c r="AJ331" s="13"/>
      <c r="AK331" s="13"/>
      <c r="AL331" s="13"/>
      <c r="AM331" s="13"/>
    </row>
    <row r="332" spans="1:39" ht="15.75" customHeight="1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F332" s="13"/>
      <c r="AG332" s="13"/>
      <c r="AH332" s="13"/>
      <c r="AI332" s="13"/>
      <c r="AJ332" s="13"/>
      <c r="AK332" s="13"/>
      <c r="AL332" s="13"/>
      <c r="AM332" s="13"/>
    </row>
    <row r="333" spans="1:39" ht="15.75" customHeight="1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F333" s="13"/>
      <c r="AG333" s="13"/>
      <c r="AH333" s="13"/>
      <c r="AI333" s="13"/>
      <c r="AJ333" s="13"/>
      <c r="AK333" s="13"/>
      <c r="AL333" s="13"/>
      <c r="AM333" s="13"/>
    </row>
    <row r="334" spans="1:39" ht="15.75" customHeight="1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F334" s="13"/>
      <c r="AG334" s="13"/>
      <c r="AH334" s="13"/>
      <c r="AI334" s="13"/>
      <c r="AJ334" s="13"/>
      <c r="AK334" s="13"/>
      <c r="AL334" s="13"/>
      <c r="AM334" s="13"/>
    </row>
    <row r="335" spans="1:39" ht="15.75" customHeight="1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F335" s="13"/>
      <c r="AG335" s="13"/>
      <c r="AH335" s="13"/>
      <c r="AI335" s="13"/>
      <c r="AJ335" s="13"/>
      <c r="AK335" s="13"/>
      <c r="AL335" s="13"/>
      <c r="AM335" s="13"/>
    </row>
    <row r="336" spans="1:39" ht="15.75" customHeight="1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F336" s="13"/>
      <c r="AG336" s="13"/>
      <c r="AH336" s="13"/>
      <c r="AI336" s="13"/>
      <c r="AJ336" s="13"/>
      <c r="AK336" s="13"/>
      <c r="AL336" s="13"/>
      <c r="AM336" s="13"/>
    </row>
    <row r="337" spans="1:39" ht="15.75" customHeight="1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F337" s="13"/>
      <c r="AG337" s="13"/>
      <c r="AH337" s="13"/>
      <c r="AI337" s="13"/>
      <c r="AJ337" s="13"/>
      <c r="AK337" s="13"/>
      <c r="AL337" s="13"/>
      <c r="AM337" s="13"/>
    </row>
    <row r="338" spans="1:39" ht="15.75" customHeight="1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F338" s="13"/>
      <c r="AG338" s="13"/>
      <c r="AH338" s="13"/>
      <c r="AI338" s="13"/>
      <c r="AJ338" s="13"/>
      <c r="AK338" s="13"/>
      <c r="AL338" s="13"/>
      <c r="AM338" s="13"/>
    </row>
    <row r="339" spans="1:39" ht="15.75" customHeight="1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F339" s="13"/>
      <c r="AG339" s="13"/>
      <c r="AH339" s="13"/>
      <c r="AI339" s="13"/>
      <c r="AJ339" s="13"/>
      <c r="AK339" s="13"/>
      <c r="AL339" s="13"/>
      <c r="AM339" s="13"/>
    </row>
    <row r="340" spans="1:39" ht="15.75" customHeight="1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F340" s="13"/>
      <c r="AG340" s="13"/>
      <c r="AH340" s="13"/>
      <c r="AI340" s="13"/>
      <c r="AJ340" s="13"/>
      <c r="AK340" s="13"/>
      <c r="AL340" s="13"/>
      <c r="AM340" s="13"/>
    </row>
    <row r="341" spans="1:39" ht="15.75" customHeight="1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F341" s="13"/>
      <c r="AG341" s="13"/>
      <c r="AH341" s="13"/>
      <c r="AI341" s="13"/>
      <c r="AJ341" s="13"/>
      <c r="AK341" s="13"/>
      <c r="AL341" s="13"/>
      <c r="AM341" s="13"/>
    </row>
    <row r="342" spans="1:39" ht="15.75" customHeight="1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F342" s="13"/>
      <c r="AG342" s="13"/>
      <c r="AH342" s="13"/>
      <c r="AI342" s="13"/>
      <c r="AJ342" s="13"/>
      <c r="AK342" s="13"/>
      <c r="AL342" s="13"/>
      <c r="AM342" s="13"/>
    </row>
    <row r="343" spans="1:39" ht="15.75" customHeight="1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F343" s="13"/>
      <c r="AG343" s="13"/>
      <c r="AH343" s="13"/>
      <c r="AI343" s="13"/>
      <c r="AJ343" s="13"/>
      <c r="AK343" s="13"/>
      <c r="AL343" s="13"/>
      <c r="AM343" s="13"/>
    </row>
    <row r="344" spans="1:39" ht="15.75" customHeight="1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F344" s="13"/>
      <c r="AG344" s="13"/>
      <c r="AH344" s="13"/>
      <c r="AI344" s="13"/>
      <c r="AJ344" s="13"/>
      <c r="AK344" s="13"/>
      <c r="AL344" s="13"/>
      <c r="AM344" s="13"/>
    </row>
    <row r="345" spans="1:39" ht="15.75" customHeight="1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F345" s="13"/>
      <c r="AG345" s="13"/>
      <c r="AH345" s="13"/>
      <c r="AI345" s="13"/>
      <c r="AJ345" s="13"/>
      <c r="AK345" s="13"/>
      <c r="AL345" s="13"/>
      <c r="AM345" s="13"/>
    </row>
    <row r="346" spans="1:39" ht="15.75" customHeight="1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F346" s="13"/>
      <c r="AG346" s="13"/>
      <c r="AH346" s="13"/>
      <c r="AI346" s="13"/>
      <c r="AJ346" s="13"/>
      <c r="AK346" s="13"/>
      <c r="AL346" s="13"/>
      <c r="AM346" s="13"/>
    </row>
    <row r="347" spans="1:39" ht="15.75" customHeight="1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F347" s="13"/>
      <c r="AG347" s="13"/>
      <c r="AH347" s="13"/>
      <c r="AI347" s="13"/>
      <c r="AJ347" s="13"/>
      <c r="AK347" s="13"/>
      <c r="AL347" s="13"/>
      <c r="AM347" s="13"/>
    </row>
    <row r="348" spans="1:39" ht="15.75" customHeight="1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F348" s="13"/>
      <c r="AG348" s="13"/>
      <c r="AH348" s="13"/>
      <c r="AI348" s="13"/>
      <c r="AJ348" s="13"/>
      <c r="AK348" s="13"/>
      <c r="AL348" s="13"/>
      <c r="AM348" s="13"/>
    </row>
    <row r="349" spans="1:39" ht="15.75" customHeight="1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F349" s="13"/>
      <c r="AG349" s="13"/>
      <c r="AH349" s="13"/>
      <c r="AI349" s="13"/>
      <c r="AJ349" s="13"/>
      <c r="AK349" s="13"/>
      <c r="AL349" s="13"/>
      <c r="AM349" s="13"/>
    </row>
    <row r="350" spans="1:39" ht="15.75" customHeight="1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F350" s="13"/>
      <c r="AG350" s="13"/>
      <c r="AH350" s="13"/>
      <c r="AI350" s="13"/>
      <c r="AJ350" s="13"/>
      <c r="AK350" s="13"/>
      <c r="AL350" s="13"/>
      <c r="AM350" s="13"/>
    </row>
    <row r="351" spans="1:39" ht="15.75" customHeight="1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F351" s="13"/>
      <c r="AG351" s="13"/>
      <c r="AH351" s="13"/>
      <c r="AI351" s="13"/>
      <c r="AJ351" s="13"/>
      <c r="AK351" s="13"/>
      <c r="AL351" s="13"/>
      <c r="AM351" s="13"/>
    </row>
    <row r="352" spans="1:39" ht="15.75" customHeight="1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F352" s="13"/>
      <c r="AG352" s="13"/>
      <c r="AH352" s="13"/>
      <c r="AI352" s="13"/>
      <c r="AJ352" s="13"/>
      <c r="AK352" s="13"/>
      <c r="AL352" s="13"/>
      <c r="AM352" s="13"/>
    </row>
    <row r="353" spans="1:39" ht="15.75" customHeight="1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F353" s="13"/>
      <c r="AG353" s="13"/>
      <c r="AH353" s="13"/>
      <c r="AI353" s="13"/>
      <c r="AJ353" s="13"/>
      <c r="AK353" s="13"/>
      <c r="AL353" s="13"/>
      <c r="AM353" s="13"/>
    </row>
    <row r="354" spans="1:39" ht="15.75" customHeight="1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F354" s="13"/>
      <c r="AG354" s="13"/>
      <c r="AH354" s="13"/>
      <c r="AI354" s="13"/>
      <c r="AJ354" s="13"/>
      <c r="AK354" s="13"/>
      <c r="AL354" s="13"/>
      <c r="AM354" s="13"/>
    </row>
    <row r="355" spans="1:39" ht="15.75" customHeight="1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F355" s="13"/>
      <c r="AG355" s="13"/>
      <c r="AH355" s="13"/>
      <c r="AI355" s="13"/>
      <c r="AJ355" s="13"/>
      <c r="AK355" s="13"/>
      <c r="AL355" s="13"/>
      <c r="AM355" s="13"/>
    </row>
    <row r="356" spans="1:39" ht="15.75" customHeight="1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F356" s="13"/>
      <c r="AG356" s="13"/>
      <c r="AH356" s="13"/>
      <c r="AI356" s="13"/>
      <c r="AJ356" s="13"/>
      <c r="AK356" s="13"/>
      <c r="AL356" s="13"/>
      <c r="AM356" s="13"/>
    </row>
    <row r="357" spans="1:39" ht="15.75" customHeight="1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F357" s="13"/>
      <c r="AG357" s="13"/>
      <c r="AH357" s="13"/>
      <c r="AI357" s="13"/>
      <c r="AJ357" s="13"/>
      <c r="AK357" s="13"/>
      <c r="AL357" s="13"/>
      <c r="AM357" s="13"/>
    </row>
    <row r="358" spans="1:39" ht="15.75" customHeight="1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F358" s="13"/>
      <c r="AG358" s="13"/>
      <c r="AH358" s="13"/>
      <c r="AI358" s="13"/>
      <c r="AJ358" s="13"/>
      <c r="AK358" s="13"/>
      <c r="AL358" s="13"/>
      <c r="AM358" s="13"/>
    </row>
    <row r="359" spans="1:39" ht="15.75" customHeight="1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F359" s="13"/>
      <c r="AG359" s="13"/>
      <c r="AH359" s="13"/>
      <c r="AI359" s="13"/>
      <c r="AJ359" s="13"/>
      <c r="AK359" s="13"/>
      <c r="AL359" s="13"/>
      <c r="AM359" s="13"/>
    </row>
    <row r="360" spans="1:39" ht="15.75" customHeight="1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F360" s="13"/>
      <c r="AG360" s="13"/>
      <c r="AH360" s="13"/>
      <c r="AI360" s="13"/>
      <c r="AJ360" s="13"/>
      <c r="AK360" s="13"/>
      <c r="AL360" s="13"/>
      <c r="AM360" s="13"/>
    </row>
    <row r="361" spans="1:39" ht="15.75" customHeight="1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F361" s="13"/>
      <c r="AG361" s="13"/>
      <c r="AH361" s="13"/>
      <c r="AI361" s="13"/>
      <c r="AJ361" s="13"/>
      <c r="AK361" s="13"/>
      <c r="AL361" s="13"/>
      <c r="AM361" s="13"/>
    </row>
    <row r="362" spans="1:39" ht="15.75" customHeight="1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F362" s="13"/>
      <c r="AG362" s="13"/>
      <c r="AH362" s="13"/>
      <c r="AI362" s="13"/>
      <c r="AJ362" s="13"/>
      <c r="AK362" s="13"/>
      <c r="AL362" s="13"/>
      <c r="AM362" s="13"/>
    </row>
    <row r="363" spans="1:39" ht="15.75" customHeight="1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F363" s="13"/>
      <c r="AG363" s="13"/>
      <c r="AH363" s="13"/>
      <c r="AI363" s="13"/>
      <c r="AJ363" s="13"/>
      <c r="AK363" s="13"/>
      <c r="AL363" s="13"/>
      <c r="AM363" s="13"/>
    </row>
    <row r="364" spans="1:39" ht="15.75" customHeight="1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F364" s="13"/>
      <c r="AG364" s="13"/>
      <c r="AH364" s="13"/>
      <c r="AI364" s="13"/>
      <c r="AJ364" s="13"/>
      <c r="AK364" s="13"/>
      <c r="AL364" s="13"/>
      <c r="AM364" s="13"/>
    </row>
    <row r="365" spans="1:39" ht="15.75" customHeight="1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F365" s="13"/>
      <c r="AG365" s="13"/>
      <c r="AH365" s="13"/>
      <c r="AI365" s="13"/>
      <c r="AJ365" s="13"/>
      <c r="AK365" s="13"/>
      <c r="AL365" s="13"/>
      <c r="AM365" s="13"/>
    </row>
    <row r="366" spans="1:39" ht="15.75" customHeight="1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F366" s="13"/>
      <c r="AG366" s="13"/>
      <c r="AH366" s="13"/>
      <c r="AI366" s="13"/>
      <c r="AJ366" s="13"/>
      <c r="AK366" s="13"/>
      <c r="AL366" s="13"/>
      <c r="AM366" s="13"/>
    </row>
    <row r="367" spans="1:39" ht="15.75" customHeight="1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F367" s="13"/>
      <c r="AG367" s="13"/>
      <c r="AH367" s="13"/>
      <c r="AI367" s="13"/>
      <c r="AJ367" s="13"/>
      <c r="AK367" s="13"/>
      <c r="AL367" s="13"/>
      <c r="AM367" s="13"/>
    </row>
    <row r="368" spans="1:39" ht="15.75" customHeight="1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F368" s="13"/>
      <c r="AG368" s="13"/>
      <c r="AH368" s="13"/>
      <c r="AI368" s="13"/>
      <c r="AJ368" s="13"/>
      <c r="AK368" s="13"/>
      <c r="AL368" s="13"/>
      <c r="AM368" s="13"/>
    </row>
    <row r="369" spans="1:39" ht="15.75" customHeight="1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F369" s="13"/>
      <c r="AG369" s="13"/>
      <c r="AH369" s="13"/>
      <c r="AI369" s="13"/>
      <c r="AJ369" s="13"/>
      <c r="AK369" s="13"/>
      <c r="AL369" s="13"/>
      <c r="AM369" s="13"/>
    </row>
    <row r="370" spans="1:39" ht="15.75" customHeight="1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13"/>
      <c r="AH370" s="13"/>
      <c r="AI370" s="13"/>
      <c r="AJ370" s="13"/>
      <c r="AK370" s="13"/>
      <c r="AL370" s="13"/>
      <c r="AM370" s="13"/>
    </row>
    <row r="371" spans="1:39" ht="15.75" customHeight="1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F371" s="13"/>
      <c r="AG371" s="13"/>
      <c r="AH371" s="13"/>
      <c r="AI371" s="13"/>
      <c r="AJ371" s="13"/>
      <c r="AK371" s="13"/>
      <c r="AL371" s="13"/>
      <c r="AM371" s="13"/>
    </row>
    <row r="372" spans="1:39" ht="15.75" customHeight="1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F372" s="13"/>
      <c r="AG372" s="13"/>
      <c r="AH372" s="13"/>
      <c r="AI372" s="13"/>
      <c r="AJ372" s="13"/>
      <c r="AK372" s="13"/>
      <c r="AL372" s="13"/>
      <c r="AM372" s="13"/>
    </row>
    <row r="373" spans="1:39" ht="15.75" customHeight="1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F373" s="13"/>
      <c r="AG373" s="13"/>
      <c r="AH373" s="13"/>
      <c r="AI373" s="13"/>
      <c r="AJ373" s="13"/>
      <c r="AK373" s="13"/>
      <c r="AL373" s="13"/>
      <c r="AM373" s="13"/>
    </row>
    <row r="374" spans="1:39" ht="15.75" customHeight="1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F374" s="13"/>
      <c r="AG374" s="13"/>
      <c r="AH374" s="13"/>
      <c r="AI374" s="13"/>
      <c r="AJ374" s="13"/>
      <c r="AK374" s="13"/>
      <c r="AL374" s="13"/>
      <c r="AM374" s="13"/>
    </row>
    <row r="375" spans="1:39" ht="15.75" customHeight="1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F375" s="13"/>
      <c r="AG375" s="13"/>
      <c r="AH375" s="13"/>
      <c r="AI375" s="13"/>
      <c r="AJ375" s="13"/>
      <c r="AK375" s="13"/>
      <c r="AL375" s="13"/>
      <c r="AM375" s="13"/>
    </row>
    <row r="376" spans="1:39" ht="15.75" customHeight="1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F376" s="13"/>
      <c r="AG376" s="13"/>
      <c r="AH376" s="13"/>
      <c r="AI376" s="13"/>
      <c r="AJ376" s="13"/>
      <c r="AK376" s="13"/>
      <c r="AL376" s="13"/>
      <c r="AM376" s="13"/>
    </row>
    <row r="377" spans="1:39" ht="15.75" customHeight="1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F377" s="13"/>
      <c r="AG377" s="13"/>
      <c r="AH377" s="13"/>
      <c r="AI377" s="13"/>
      <c r="AJ377" s="13"/>
      <c r="AK377" s="13"/>
      <c r="AL377" s="13"/>
      <c r="AM377" s="13"/>
    </row>
    <row r="378" spans="1:39" ht="15.75" customHeight="1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F378" s="13"/>
      <c r="AG378" s="13"/>
      <c r="AH378" s="13"/>
      <c r="AI378" s="13"/>
      <c r="AJ378" s="13"/>
      <c r="AK378" s="13"/>
      <c r="AL378" s="13"/>
      <c r="AM378" s="13"/>
    </row>
    <row r="379" spans="1:39" ht="15.75" customHeight="1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F379" s="13"/>
      <c r="AG379" s="13"/>
      <c r="AH379" s="13"/>
      <c r="AI379" s="13"/>
      <c r="AJ379" s="13"/>
      <c r="AK379" s="13"/>
      <c r="AL379" s="13"/>
      <c r="AM379" s="13"/>
    </row>
    <row r="380" spans="1:39" ht="15.75" customHeight="1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F380" s="13"/>
      <c r="AG380" s="13"/>
      <c r="AH380" s="13"/>
      <c r="AI380" s="13"/>
      <c r="AJ380" s="13"/>
      <c r="AK380" s="13"/>
      <c r="AL380" s="13"/>
      <c r="AM380" s="13"/>
    </row>
    <row r="381" spans="1:39" ht="15.75" customHeight="1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F381" s="13"/>
      <c r="AG381" s="13"/>
      <c r="AH381" s="13"/>
      <c r="AI381" s="13"/>
      <c r="AJ381" s="13"/>
      <c r="AK381" s="13"/>
      <c r="AL381" s="13"/>
      <c r="AM381" s="13"/>
    </row>
    <row r="382" spans="1:39" ht="15.75" customHeight="1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F382" s="13"/>
      <c r="AG382" s="13"/>
      <c r="AH382" s="13"/>
      <c r="AI382" s="13"/>
      <c r="AJ382" s="13"/>
      <c r="AK382" s="13"/>
      <c r="AL382" s="13"/>
      <c r="AM382" s="13"/>
    </row>
    <row r="383" spans="1:39" ht="15.75" customHeight="1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F383" s="13"/>
      <c r="AG383" s="13"/>
      <c r="AH383" s="13"/>
      <c r="AI383" s="13"/>
      <c r="AJ383" s="13"/>
      <c r="AK383" s="13"/>
      <c r="AL383" s="13"/>
      <c r="AM383" s="13"/>
    </row>
    <row r="384" spans="1:39" ht="15.75" customHeight="1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F384" s="13"/>
      <c r="AG384" s="13"/>
      <c r="AH384" s="13"/>
      <c r="AI384" s="13"/>
      <c r="AJ384" s="13"/>
      <c r="AK384" s="13"/>
      <c r="AL384" s="13"/>
      <c r="AM384" s="13"/>
    </row>
    <row r="385" spans="1:39" ht="15.75" customHeight="1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F385" s="13"/>
      <c r="AG385" s="13"/>
      <c r="AH385" s="13"/>
      <c r="AI385" s="13"/>
      <c r="AJ385" s="13"/>
      <c r="AK385" s="13"/>
      <c r="AL385" s="13"/>
      <c r="AM385" s="13"/>
    </row>
    <row r="386" spans="1:39" ht="15.75" customHeight="1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F386" s="13"/>
      <c r="AG386" s="13"/>
      <c r="AH386" s="13"/>
      <c r="AI386" s="13"/>
      <c r="AJ386" s="13"/>
      <c r="AK386" s="13"/>
      <c r="AL386" s="13"/>
      <c r="AM386" s="13"/>
    </row>
    <row r="387" spans="1:39" ht="15.75" customHeight="1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F387" s="13"/>
      <c r="AG387" s="13"/>
      <c r="AH387" s="13"/>
      <c r="AI387" s="13"/>
      <c r="AJ387" s="13"/>
      <c r="AK387" s="13"/>
      <c r="AL387" s="13"/>
      <c r="AM387" s="13"/>
    </row>
    <row r="388" spans="1:39" ht="15.75" customHeight="1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F388" s="13"/>
      <c r="AG388" s="13"/>
      <c r="AH388" s="13"/>
      <c r="AI388" s="13"/>
      <c r="AJ388" s="13"/>
      <c r="AK388" s="13"/>
      <c r="AL388" s="13"/>
      <c r="AM388" s="13"/>
    </row>
    <row r="389" spans="1:39" ht="15.75" customHeight="1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F389" s="13"/>
      <c r="AG389" s="13"/>
      <c r="AH389" s="13"/>
      <c r="AI389" s="13"/>
      <c r="AJ389" s="13"/>
      <c r="AK389" s="13"/>
      <c r="AL389" s="13"/>
      <c r="AM389" s="13"/>
    </row>
    <row r="390" spans="1:39" ht="15.75" customHeight="1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F390" s="13"/>
      <c r="AG390" s="13"/>
      <c r="AH390" s="13"/>
      <c r="AI390" s="13"/>
      <c r="AJ390" s="13"/>
      <c r="AK390" s="13"/>
      <c r="AL390" s="13"/>
      <c r="AM390" s="13"/>
    </row>
    <row r="391" spans="1:39" ht="15.75" customHeight="1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F391" s="13"/>
      <c r="AG391" s="13"/>
      <c r="AH391" s="13"/>
      <c r="AI391" s="13"/>
      <c r="AJ391" s="13"/>
      <c r="AK391" s="13"/>
      <c r="AL391" s="13"/>
      <c r="AM391" s="13"/>
    </row>
    <row r="392" spans="1:39" ht="15.75" customHeight="1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F392" s="13"/>
      <c r="AG392" s="13"/>
      <c r="AH392" s="13"/>
      <c r="AI392" s="13"/>
      <c r="AJ392" s="13"/>
      <c r="AK392" s="13"/>
      <c r="AL392" s="13"/>
      <c r="AM392" s="13"/>
    </row>
    <row r="393" spans="1:39" ht="15.75" customHeight="1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F393" s="13"/>
      <c r="AG393" s="13"/>
      <c r="AH393" s="13"/>
      <c r="AI393" s="13"/>
      <c r="AJ393" s="13"/>
      <c r="AK393" s="13"/>
      <c r="AL393" s="13"/>
      <c r="AM393" s="13"/>
    </row>
    <row r="394" spans="1:39" ht="15.75" customHeight="1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F394" s="13"/>
      <c r="AG394" s="13"/>
      <c r="AH394" s="13"/>
      <c r="AI394" s="13"/>
      <c r="AJ394" s="13"/>
      <c r="AK394" s="13"/>
      <c r="AL394" s="13"/>
      <c r="AM394" s="13"/>
    </row>
    <row r="395" spans="1:39" ht="15.75" customHeight="1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F395" s="13"/>
      <c r="AG395" s="13"/>
      <c r="AH395" s="13"/>
      <c r="AI395" s="13"/>
      <c r="AJ395" s="13"/>
      <c r="AK395" s="13"/>
      <c r="AL395" s="13"/>
      <c r="AM395" s="13"/>
    </row>
    <row r="396" spans="1:39" ht="15.75" customHeight="1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F396" s="13"/>
      <c r="AG396" s="13"/>
      <c r="AH396" s="13"/>
      <c r="AI396" s="13"/>
      <c r="AJ396" s="13"/>
      <c r="AK396" s="13"/>
      <c r="AL396" s="13"/>
      <c r="AM396" s="13"/>
    </row>
    <row r="397" spans="1:39" ht="15.75" customHeight="1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F397" s="13"/>
      <c r="AG397" s="13"/>
      <c r="AH397" s="13"/>
      <c r="AI397" s="13"/>
      <c r="AJ397" s="13"/>
      <c r="AK397" s="13"/>
      <c r="AL397" s="13"/>
      <c r="AM397" s="13"/>
    </row>
    <row r="398" spans="1:39" ht="15.75" customHeight="1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F398" s="13"/>
      <c r="AG398" s="13"/>
      <c r="AH398" s="13"/>
      <c r="AI398" s="13"/>
      <c r="AJ398" s="13"/>
      <c r="AK398" s="13"/>
      <c r="AL398" s="13"/>
      <c r="AM398" s="13"/>
    </row>
    <row r="399" spans="1:39" ht="15.75" customHeight="1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F399" s="13"/>
      <c r="AG399" s="13"/>
      <c r="AH399" s="13"/>
      <c r="AI399" s="13"/>
      <c r="AJ399" s="13"/>
      <c r="AK399" s="13"/>
      <c r="AL399" s="13"/>
      <c r="AM399" s="13"/>
    </row>
    <row r="400" spans="1:39" ht="15.75" customHeight="1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F400" s="13"/>
      <c r="AG400" s="13"/>
      <c r="AH400" s="13"/>
      <c r="AI400" s="13"/>
      <c r="AJ400" s="13"/>
      <c r="AK400" s="13"/>
      <c r="AL400" s="13"/>
      <c r="AM400" s="13"/>
    </row>
    <row r="401" spans="1:39" ht="15.75" customHeight="1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F401" s="13"/>
      <c r="AG401" s="13"/>
      <c r="AH401" s="13"/>
      <c r="AI401" s="13"/>
      <c r="AJ401" s="13"/>
      <c r="AK401" s="13"/>
      <c r="AL401" s="13"/>
      <c r="AM401" s="13"/>
    </row>
    <row r="402" spans="1:39" ht="15.75" customHeight="1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F402" s="13"/>
      <c r="AG402" s="13"/>
      <c r="AH402" s="13"/>
      <c r="AI402" s="13"/>
      <c r="AJ402" s="13"/>
      <c r="AK402" s="13"/>
      <c r="AL402" s="13"/>
      <c r="AM402" s="13"/>
    </row>
    <row r="403" spans="1:39" ht="15.75" customHeight="1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F403" s="13"/>
      <c r="AG403" s="13"/>
      <c r="AH403" s="13"/>
      <c r="AI403" s="13"/>
      <c r="AJ403" s="13"/>
      <c r="AK403" s="13"/>
      <c r="AL403" s="13"/>
      <c r="AM403" s="13"/>
    </row>
    <row r="404" spans="1:39" ht="15.75" customHeight="1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F404" s="13"/>
      <c r="AG404" s="13"/>
      <c r="AH404" s="13"/>
      <c r="AI404" s="13"/>
      <c r="AJ404" s="13"/>
      <c r="AK404" s="13"/>
      <c r="AL404" s="13"/>
      <c r="AM404" s="13"/>
    </row>
    <row r="405" spans="1:39" ht="15.75" customHeight="1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F405" s="13"/>
      <c r="AG405" s="13"/>
      <c r="AH405" s="13"/>
      <c r="AI405" s="13"/>
      <c r="AJ405" s="13"/>
      <c r="AK405" s="13"/>
      <c r="AL405" s="13"/>
      <c r="AM405" s="13"/>
    </row>
    <row r="406" spans="1:39" ht="15.75" customHeight="1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F406" s="13"/>
      <c r="AG406" s="13"/>
      <c r="AH406" s="13"/>
      <c r="AI406" s="13"/>
      <c r="AJ406" s="13"/>
      <c r="AK406" s="13"/>
      <c r="AL406" s="13"/>
      <c r="AM406" s="13"/>
    </row>
    <row r="407" spans="1:39" ht="15.75" customHeight="1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F407" s="13"/>
      <c r="AG407" s="13"/>
      <c r="AH407" s="13"/>
      <c r="AI407" s="13"/>
      <c r="AJ407" s="13"/>
      <c r="AK407" s="13"/>
      <c r="AL407" s="13"/>
      <c r="AM407" s="13"/>
    </row>
    <row r="408" spans="1:39" ht="15.75" customHeight="1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F408" s="13"/>
      <c r="AG408" s="13"/>
      <c r="AH408" s="13"/>
      <c r="AI408" s="13"/>
      <c r="AJ408" s="13"/>
      <c r="AK408" s="13"/>
      <c r="AL408" s="13"/>
      <c r="AM408" s="13"/>
    </row>
    <row r="409" spans="1:39" ht="15.75" customHeight="1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F409" s="13"/>
      <c r="AG409" s="13"/>
      <c r="AH409" s="13"/>
      <c r="AI409" s="13"/>
      <c r="AJ409" s="13"/>
      <c r="AK409" s="13"/>
      <c r="AL409" s="13"/>
      <c r="AM409" s="13"/>
    </row>
    <row r="410" spans="1:39" ht="15.75" customHeight="1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F410" s="13"/>
      <c r="AG410" s="13"/>
      <c r="AH410" s="13"/>
      <c r="AI410" s="13"/>
      <c r="AJ410" s="13"/>
      <c r="AK410" s="13"/>
      <c r="AL410" s="13"/>
      <c r="AM410" s="13"/>
    </row>
    <row r="411" spans="1:39" ht="15.75" customHeight="1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F411" s="13"/>
      <c r="AG411" s="13"/>
      <c r="AH411" s="13"/>
      <c r="AI411" s="13"/>
      <c r="AJ411" s="13"/>
      <c r="AK411" s="13"/>
      <c r="AL411" s="13"/>
      <c r="AM411" s="13"/>
    </row>
    <row r="412" spans="1:39" ht="15.75" customHeight="1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13"/>
      <c r="AH412" s="13"/>
      <c r="AI412" s="13"/>
      <c r="AJ412" s="13"/>
      <c r="AK412" s="13"/>
      <c r="AL412" s="13"/>
      <c r="AM412" s="13"/>
    </row>
    <row r="413" spans="1:39" ht="15.75" customHeight="1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F413" s="13"/>
      <c r="AG413" s="13"/>
      <c r="AH413" s="13"/>
      <c r="AI413" s="13"/>
      <c r="AJ413" s="13"/>
      <c r="AK413" s="13"/>
      <c r="AL413" s="13"/>
      <c r="AM413" s="13"/>
    </row>
    <row r="414" spans="1:39" ht="15.75" customHeight="1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F414" s="13"/>
      <c r="AG414" s="13"/>
      <c r="AH414" s="13"/>
      <c r="AI414" s="13"/>
      <c r="AJ414" s="13"/>
      <c r="AK414" s="13"/>
      <c r="AL414" s="13"/>
      <c r="AM414" s="13"/>
    </row>
    <row r="415" spans="1:39" ht="15.75" customHeight="1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F415" s="13"/>
      <c r="AG415" s="13"/>
      <c r="AH415" s="13"/>
      <c r="AI415" s="13"/>
      <c r="AJ415" s="13"/>
      <c r="AK415" s="13"/>
      <c r="AL415" s="13"/>
      <c r="AM415" s="13"/>
    </row>
    <row r="416" spans="1:39" ht="15.75" customHeight="1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F416" s="13"/>
      <c r="AG416" s="13"/>
      <c r="AH416" s="13"/>
      <c r="AI416" s="13"/>
      <c r="AJ416" s="13"/>
      <c r="AK416" s="13"/>
      <c r="AL416" s="13"/>
      <c r="AM416" s="13"/>
    </row>
    <row r="417" spans="1:39" ht="15.75" customHeight="1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F417" s="13"/>
      <c r="AG417" s="13"/>
      <c r="AH417" s="13"/>
      <c r="AI417" s="13"/>
      <c r="AJ417" s="13"/>
      <c r="AK417" s="13"/>
      <c r="AL417" s="13"/>
      <c r="AM417" s="13"/>
    </row>
    <row r="418" spans="1:39" ht="15.75" customHeight="1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F418" s="13"/>
      <c r="AG418" s="13"/>
      <c r="AH418" s="13"/>
      <c r="AI418" s="13"/>
      <c r="AJ418" s="13"/>
      <c r="AK418" s="13"/>
      <c r="AL418" s="13"/>
      <c r="AM418" s="13"/>
    </row>
    <row r="419" spans="1:39" ht="15.75" customHeight="1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F419" s="13"/>
      <c r="AG419" s="13"/>
      <c r="AH419" s="13"/>
      <c r="AI419" s="13"/>
      <c r="AJ419" s="13"/>
      <c r="AK419" s="13"/>
      <c r="AL419" s="13"/>
      <c r="AM419" s="13"/>
    </row>
    <row r="420" spans="1:39" ht="15.75" customHeight="1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F420" s="13"/>
      <c r="AG420" s="13"/>
      <c r="AH420" s="13"/>
      <c r="AI420" s="13"/>
      <c r="AJ420" s="13"/>
      <c r="AK420" s="13"/>
      <c r="AL420" s="13"/>
      <c r="AM420" s="13"/>
    </row>
    <row r="421" spans="1:39" ht="15.75" customHeight="1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F421" s="13"/>
      <c r="AG421" s="13"/>
      <c r="AH421" s="13"/>
      <c r="AI421" s="13"/>
      <c r="AJ421" s="13"/>
      <c r="AK421" s="13"/>
      <c r="AL421" s="13"/>
      <c r="AM421" s="13"/>
    </row>
    <row r="422" spans="1:39" ht="15.75" customHeight="1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F422" s="13"/>
      <c r="AG422" s="13"/>
      <c r="AH422" s="13"/>
      <c r="AI422" s="13"/>
      <c r="AJ422" s="13"/>
      <c r="AK422" s="13"/>
      <c r="AL422" s="13"/>
      <c r="AM422" s="13"/>
    </row>
    <row r="423" spans="1:39" ht="15.75" customHeight="1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F423" s="13"/>
      <c r="AG423" s="13"/>
      <c r="AH423" s="13"/>
      <c r="AI423" s="13"/>
      <c r="AJ423" s="13"/>
      <c r="AK423" s="13"/>
      <c r="AL423" s="13"/>
      <c r="AM423" s="13"/>
    </row>
    <row r="424" spans="1:39" ht="15.75" customHeight="1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F424" s="13"/>
      <c r="AG424" s="13"/>
      <c r="AH424" s="13"/>
      <c r="AI424" s="13"/>
      <c r="AJ424" s="13"/>
      <c r="AK424" s="13"/>
      <c r="AL424" s="13"/>
      <c r="AM424" s="13"/>
    </row>
    <row r="425" spans="1:39" ht="15.75" customHeight="1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F425" s="13"/>
      <c r="AG425" s="13"/>
      <c r="AH425" s="13"/>
      <c r="AI425" s="13"/>
      <c r="AJ425" s="13"/>
      <c r="AK425" s="13"/>
      <c r="AL425" s="13"/>
      <c r="AM425" s="13"/>
    </row>
    <row r="426" spans="1:39" ht="15.75" customHeight="1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F426" s="13"/>
      <c r="AG426" s="13"/>
      <c r="AH426" s="13"/>
      <c r="AI426" s="13"/>
      <c r="AJ426" s="13"/>
      <c r="AK426" s="13"/>
      <c r="AL426" s="13"/>
      <c r="AM426" s="13"/>
    </row>
    <row r="427" spans="1:39" ht="15.75" customHeight="1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F427" s="13"/>
      <c r="AG427" s="13"/>
      <c r="AH427" s="13"/>
      <c r="AI427" s="13"/>
      <c r="AJ427" s="13"/>
      <c r="AK427" s="13"/>
      <c r="AL427" s="13"/>
      <c r="AM427" s="13"/>
    </row>
    <row r="428" spans="1:39" ht="15.75" customHeight="1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F428" s="13"/>
      <c r="AG428" s="13"/>
      <c r="AH428" s="13"/>
      <c r="AI428" s="13"/>
      <c r="AJ428" s="13"/>
      <c r="AK428" s="13"/>
      <c r="AL428" s="13"/>
      <c r="AM428" s="13"/>
    </row>
    <row r="429" spans="1:39" ht="15.75" customHeight="1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F429" s="13"/>
      <c r="AG429" s="13"/>
      <c r="AH429" s="13"/>
      <c r="AI429" s="13"/>
      <c r="AJ429" s="13"/>
      <c r="AK429" s="13"/>
      <c r="AL429" s="13"/>
      <c r="AM429" s="13"/>
    </row>
    <row r="430" spans="1:39" ht="15.75" customHeight="1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F430" s="13"/>
      <c r="AG430" s="13"/>
      <c r="AH430" s="13"/>
      <c r="AI430" s="13"/>
      <c r="AJ430" s="13"/>
      <c r="AK430" s="13"/>
      <c r="AL430" s="13"/>
      <c r="AM430" s="13"/>
    </row>
    <row r="431" spans="1:39" ht="15.75" customHeight="1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F431" s="13"/>
      <c r="AG431" s="13"/>
      <c r="AH431" s="13"/>
      <c r="AI431" s="13"/>
      <c r="AJ431" s="13"/>
      <c r="AK431" s="13"/>
      <c r="AL431" s="13"/>
      <c r="AM431" s="13"/>
    </row>
    <row r="432" spans="1:39" ht="15.75" customHeight="1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F432" s="13"/>
      <c r="AG432" s="13"/>
      <c r="AH432" s="13"/>
      <c r="AI432" s="13"/>
      <c r="AJ432" s="13"/>
      <c r="AK432" s="13"/>
      <c r="AL432" s="13"/>
      <c r="AM432" s="13"/>
    </row>
    <row r="433" spans="1:39" ht="15.75" customHeight="1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F433" s="13"/>
      <c r="AG433" s="13"/>
      <c r="AH433" s="13"/>
      <c r="AI433" s="13"/>
      <c r="AJ433" s="13"/>
      <c r="AK433" s="13"/>
      <c r="AL433" s="13"/>
      <c r="AM433" s="13"/>
    </row>
    <row r="434" spans="1:39" ht="15.75" customHeight="1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F434" s="13"/>
      <c r="AG434" s="13"/>
      <c r="AH434" s="13"/>
      <c r="AI434" s="13"/>
      <c r="AJ434" s="13"/>
      <c r="AK434" s="13"/>
      <c r="AL434" s="13"/>
      <c r="AM434" s="13"/>
    </row>
    <row r="435" spans="1:39" ht="15.75" customHeight="1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F435" s="13"/>
      <c r="AG435" s="13"/>
      <c r="AH435" s="13"/>
      <c r="AI435" s="13"/>
      <c r="AJ435" s="13"/>
      <c r="AK435" s="13"/>
      <c r="AL435" s="13"/>
      <c r="AM435" s="13"/>
    </row>
    <row r="436" spans="1:39" ht="15.75" customHeight="1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F436" s="13"/>
      <c r="AG436" s="13"/>
      <c r="AH436" s="13"/>
      <c r="AI436" s="13"/>
      <c r="AJ436" s="13"/>
      <c r="AK436" s="13"/>
      <c r="AL436" s="13"/>
      <c r="AM436" s="13"/>
    </row>
    <row r="437" spans="1:39" ht="15.75" customHeight="1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F437" s="13"/>
      <c r="AG437" s="13"/>
      <c r="AH437" s="13"/>
      <c r="AI437" s="13"/>
      <c r="AJ437" s="13"/>
      <c r="AK437" s="13"/>
      <c r="AL437" s="13"/>
      <c r="AM437" s="13"/>
    </row>
    <row r="438" spans="1:39" ht="15.75" customHeight="1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F438" s="13"/>
      <c r="AG438" s="13"/>
      <c r="AH438" s="13"/>
      <c r="AI438" s="13"/>
      <c r="AJ438" s="13"/>
      <c r="AK438" s="13"/>
      <c r="AL438" s="13"/>
      <c r="AM438" s="13"/>
    </row>
    <row r="439" spans="1:39" ht="15.75" customHeight="1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F439" s="13"/>
      <c r="AG439" s="13"/>
      <c r="AH439" s="13"/>
      <c r="AI439" s="13"/>
      <c r="AJ439" s="13"/>
      <c r="AK439" s="13"/>
      <c r="AL439" s="13"/>
      <c r="AM439" s="13"/>
    </row>
    <row r="440" spans="1:39" ht="15.75" customHeight="1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F440" s="13"/>
      <c r="AG440" s="13"/>
      <c r="AH440" s="13"/>
      <c r="AI440" s="13"/>
      <c r="AJ440" s="13"/>
      <c r="AK440" s="13"/>
      <c r="AL440" s="13"/>
      <c r="AM440" s="13"/>
    </row>
    <row r="441" spans="1:39" ht="15.75" customHeight="1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F441" s="13"/>
      <c r="AG441" s="13"/>
      <c r="AH441" s="13"/>
      <c r="AI441" s="13"/>
      <c r="AJ441" s="13"/>
      <c r="AK441" s="13"/>
      <c r="AL441" s="13"/>
      <c r="AM441" s="13"/>
    </row>
    <row r="442" spans="1:39" ht="15.75" customHeight="1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F442" s="13"/>
      <c r="AG442" s="13"/>
      <c r="AH442" s="13"/>
      <c r="AI442" s="13"/>
      <c r="AJ442" s="13"/>
      <c r="AK442" s="13"/>
      <c r="AL442" s="13"/>
      <c r="AM442" s="13"/>
    </row>
    <row r="443" spans="1:39" ht="15.75" customHeight="1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F443" s="13"/>
      <c r="AG443" s="13"/>
      <c r="AH443" s="13"/>
      <c r="AI443" s="13"/>
      <c r="AJ443" s="13"/>
      <c r="AK443" s="13"/>
      <c r="AL443" s="13"/>
      <c r="AM443" s="13"/>
    </row>
    <row r="444" spans="1:39" ht="15.75" customHeight="1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F444" s="13"/>
      <c r="AG444" s="13"/>
      <c r="AH444" s="13"/>
      <c r="AI444" s="13"/>
      <c r="AJ444" s="13"/>
      <c r="AK444" s="13"/>
      <c r="AL444" s="13"/>
      <c r="AM444" s="13"/>
    </row>
    <row r="445" spans="1:39" ht="15.75" customHeight="1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F445" s="13"/>
      <c r="AG445" s="13"/>
      <c r="AH445" s="13"/>
      <c r="AI445" s="13"/>
      <c r="AJ445" s="13"/>
      <c r="AK445" s="13"/>
      <c r="AL445" s="13"/>
      <c r="AM445" s="13"/>
    </row>
    <row r="446" spans="1:39" ht="15.75" customHeight="1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F446" s="13"/>
      <c r="AG446" s="13"/>
      <c r="AH446" s="13"/>
      <c r="AI446" s="13"/>
      <c r="AJ446" s="13"/>
      <c r="AK446" s="13"/>
      <c r="AL446" s="13"/>
      <c r="AM446" s="13"/>
    </row>
    <row r="447" spans="1:39" ht="15.75" customHeight="1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F447" s="13"/>
      <c r="AG447" s="13"/>
      <c r="AH447" s="13"/>
      <c r="AI447" s="13"/>
      <c r="AJ447" s="13"/>
      <c r="AK447" s="13"/>
      <c r="AL447" s="13"/>
      <c r="AM447" s="13"/>
    </row>
    <row r="448" spans="1:39" ht="15.75" customHeight="1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F448" s="13"/>
      <c r="AG448" s="13"/>
      <c r="AH448" s="13"/>
      <c r="AI448" s="13"/>
      <c r="AJ448" s="13"/>
      <c r="AK448" s="13"/>
      <c r="AL448" s="13"/>
      <c r="AM448" s="13"/>
    </row>
    <row r="449" spans="1:39" ht="15.75" customHeight="1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F449" s="13"/>
      <c r="AG449" s="13"/>
      <c r="AH449" s="13"/>
      <c r="AI449" s="13"/>
      <c r="AJ449" s="13"/>
      <c r="AK449" s="13"/>
      <c r="AL449" s="13"/>
      <c r="AM449" s="13"/>
    </row>
    <row r="450" spans="1:39" ht="15.75" customHeight="1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F450" s="13"/>
      <c r="AG450" s="13"/>
      <c r="AH450" s="13"/>
      <c r="AI450" s="13"/>
      <c r="AJ450" s="13"/>
      <c r="AK450" s="13"/>
      <c r="AL450" s="13"/>
      <c r="AM450" s="13"/>
    </row>
    <row r="451" spans="1:39" ht="15.75" customHeight="1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F451" s="13"/>
      <c r="AG451" s="13"/>
      <c r="AH451" s="13"/>
      <c r="AI451" s="13"/>
      <c r="AJ451" s="13"/>
      <c r="AK451" s="13"/>
      <c r="AL451" s="13"/>
      <c r="AM451" s="13"/>
    </row>
    <row r="452" spans="1:39" ht="15.75" customHeight="1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F452" s="13"/>
      <c r="AG452" s="13"/>
      <c r="AH452" s="13"/>
      <c r="AI452" s="13"/>
      <c r="AJ452" s="13"/>
      <c r="AK452" s="13"/>
      <c r="AL452" s="13"/>
      <c r="AM452" s="13"/>
    </row>
    <row r="453" spans="1:39" ht="15.75" customHeight="1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F453" s="13"/>
      <c r="AG453" s="13"/>
      <c r="AH453" s="13"/>
      <c r="AI453" s="13"/>
      <c r="AJ453" s="13"/>
      <c r="AK453" s="13"/>
      <c r="AL453" s="13"/>
      <c r="AM453" s="13"/>
    </row>
    <row r="454" spans="1:39" ht="15.75" customHeight="1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F454" s="13"/>
      <c r="AG454" s="13"/>
      <c r="AH454" s="13"/>
      <c r="AI454" s="13"/>
      <c r="AJ454" s="13"/>
      <c r="AK454" s="13"/>
      <c r="AL454" s="13"/>
      <c r="AM454" s="13"/>
    </row>
    <row r="455" spans="1:39" ht="15.75" customHeight="1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F455" s="13"/>
      <c r="AG455" s="13"/>
      <c r="AH455" s="13"/>
      <c r="AI455" s="13"/>
      <c r="AJ455" s="13"/>
      <c r="AK455" s="13"/>
      <c r="AL455" s="13"/>
      <c r="AM455" s="13"/>
    </row>
    <row r="456" spans="1:39" ht="15.75" customHeight="1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F456" s="13"/>
      <c r="AG456" s="13"/>
      <c r="AH456" s="13"/>
      <c r="AI456" s="13"/>
      <c r="AJ456" s="13"/>
      <c r="AK456" s="13"/>
      <c r="AL456" s="13"/>
      <c r="AM456" s="13"/>
    </row>
    <row r="457" spans="1:39" ht="15.75" customHeight="1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F457" s="13"/>
      <c r="AG457" s="13"/>
      <c r="AH457" s="13"/>
      <c r="AI457" s="13"/>
      <c r="AJ457" s="13"/>
      <c r="AK457" s="13"/>
      <c r="AL457" s="13"/>
      <c r="AM457" s="13"/>
    </row>
    <row r="458" spans="1:39" ht="15.75" customHeight="1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F458" s="13"/>
      <c r="AG458" s="13"/>
      <c r="AH458" s="13"/>
      <c r="AI458" s="13"/>
      <c r="AJ458" s="13"/>
      <c r="AK458" s="13"/>
      <c r="AL458" s="13"/>
      <c r="AM458" s="13"/>
    </row>
    <row r="459" spans="1:39" ht="15.75" customHeight="1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F459" s="13"/>
      <c r="AG459" s="13"/>
      <c r="AH459" s="13"/>
      <c r="AI459" s="13"/>
      <c r="AJ459" s="13"/>
      <c r="AK459" s="13"/>
      <c r="AL459" s="13"/>
      <c r="AM459" s="13"/>
    </row>
    <row r="460" spans="1:39" ht="15.75" customHeight="1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F460" s="13"/>
      <c r="AG460" s="13"/>
      <c r="AH460" s="13"/>
      <c r="AI460" s="13"/>
      <c r="AJ460" s="13"/>
      <c r="AK460" s="13"/>
      <c r="AL460" s="13"/>
      <c r="AM460" s="13"/>
    </row>
    <row r="461" spans="1:39" ht="15.75" customHeight="1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F461" s="13"/>
      <c r="AG461" s="13"/>
      <c r="AH461" s="13"/>
      <c r="AI461" s="13"/>
      <c r="AJ461" s="13"/>
      <c r="AK461" s="13"/>
      <c r="AL461" s="13"/>
      <c r="AM461" s="13"/>
    </row>
    <row r="462" spans="1:39" ht="15.75" customHeight="1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F462" s="13"/>
      <c r="AG462" s="13"/>
      <c r="AH462" s="13"/>
      <c r="AI462" s="13"/>
      <c r="AJ462" s="13"/>
      <c r="AK462" s="13"/>
      <c r="AL462" s="13"/>
      <c r="AM462" s="13"/>
    </row>
    <row r="463" spans="1:39" ht="15.75" customHeight="1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F463" s="13"/>
      <c r="AG463" s="13"/>
      <c r="AH463" s="13"/>
      <c r="AI463" s="13"/>
      <c r="AJ463" s="13"/>
      <c r="AK463" s="13"/>
      <c r="AL463" s="13"/>
      <c r="AM463" s="13"/>
    </row>
    <row r="464" spans="1:39" ht="15.75" customHeight="1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F464" s="13"/>
      <c r="AG464" s="13"/>
      <c r="AH464" s="13"/>
      <c r="AI464" s="13"/>
      <c r="AJ464" s="13"/>
      <c r="AK464" s="13"/>
      <c r="AL464" s="13"/>
      <c r="AM464" s="13"/>
    </row>
    <row r="465" spans="1:39" ht="15.75" customHeight="1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F465" s="13"/>
      <c r="AG465" s="13"/>
      <c r="AH465" s="13"/>
      <c r="AI465" s="13"/>
      <c r="AJ465" s="13"/>
      <c r="AK465" s="13"/>
      <c r="AL465" s="13"/>
      <c r="AM465" s="13"/>
    </row>
    <row r="466" spans="1:39" ht="15.75" customHeight="1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F466" s="13"/>
      <c r="AG466" s="13"/>
      <c r="AH466" s="13"/>
      <c r="AI466" s="13"/>
      <c r="AJ466" s="13"/>
      <c r="AK466" s="13"/>
      <c r="AL466" s="13"/>
      <c r="AM466" s="13"/>
    </row>
    <row r="467" spans="1:39" ht="15.75" customHeight="1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F467" s="13"/>
      <c r="AG467" s="13"/>
      <c r="AH467" s="13"/>
      <c r="AI467" s="13"/>
      <c r="AJ467" s="13"/>
      <c r="AK467" s="13"/>
      <c r="AL467" s="13"/>
      <c r="AM467" s="13"/>
    </row>
    <row r="468" spans="1:39" ht="15.75" customHeight="1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F468" s="13"/>
      <c r="AG468" s="13"/>
      <c r="AH468" s="13"/>
      <c r="AI468" s="13"/>
      <c r="AJ468" s="13"/>
      <c r="AK468" s="13"/>
      <c r="AL468" s="13"/>
      <c r="AM468" s="13"/>
    </row>
    <row r="469" spans="1:39" ht="15.75" customHeight="1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F469" s="13"/>
      <c r="AG469" s="13"/>
      <c r="AH469" s="13"/>
      <c r="AI469" s="13"/>
      <c r="AJ469" s="13"/>
      <c r="AK469" s="13"/>
      <c r="AL469" s="13"/>
      <c r="AM469" s="13"/>
    </row>
    <row r="470" spans="1:39" ht="15.75" customHeight="1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F470" s="13"/>
      <c r="AG470" s="13"/>
      <c r="AH470" s="13"/>
      <c r="AI470" s="13"/>
      <c r="AJ470" s="13"/>
      <c r="AK470" s="13"/>
      <c r="AL470" s="13"/>
      <c r="AM470" s="13"/>
    </row>
    <row r="471" spans="1:39" ht="15.75" customHeight="1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F471" s="13"/>
      <c r="AG471" s="13"/>
      <c r="AH471" s="13"/>
      <c r="AI471" s="13"/>
      <c r="AJ471" s="13"/>
      <c r="AK471" s="13"/>
      <c r="AL471" s="13"/>
      <c r="AM471" s="13"/>
    </row>
    <row r="472" spans="1:39" ht="15.75" customHeight="1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F472" s="13"/>
      <c r="AG472" s="13"/>
      <c r="AH472" s="13"/>
      <c r="AI472" s="13"/>
      <c r="AJ472" s="13"/>
      <c r="AK472" s="13"/>
      <c r="AL472" s="13"/>
      <c r="AM472" s="13"/>
    </row>
    <row r="473" spans="1:39" ht="15.75" customHeight="1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F473" s="13"/>
      <c r="AG473" s="13"/>
      <c r="AH473" s="13"/>
      <c r="AI473" s="13"/>
      <c r="AJ473" s="13"/>
      <c r="AK473" s="13"/>
      <c r="AL473" s="13"/>
      <c r="AM473" s="13"/>
    </row>
    <row r="474" spans="1:39" ht="15.75" customHeight="1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F474" s="13"/>
      <c r="AG474" s="13"/>
      <c r="AH474" s="13"/>
      <c r="AI474" s="13"/>
      <c r="AJ474" s="13"/>
      <c r="AK474" s="13"/>
      <c r="AL474" s="13"/>
      <c r="AM474" s="13"/>
    </row>
    <row r="475" spans="1:39" ht="15.75" customHeight="1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F475" s="13"/>
      <c r="AG475" s="13"/>
      <c r="AH475" s="13"/>
      <c r="AI475" s="13"/>
      <c r="AJ475" s="13"/>
      <c r="AK475" s="13"/>
      <c r="AL475" s="13"/>
      <c r="AM475" s="13"/>
    </row>
    <row r="476" spans="1:39" ht="15.75" customHeight="1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F476" s="13"/>
      <c r="AG476" s="13"/>
      <c r="AH476" s="13"/>
      <c r="AI476" s="13"/>
      <c r="AJ476" s="13"/>
      <c r="AK476" s="13"/>
      <c r="AL476" s="13"/>
      <c r="AM476" s="13"/>
    </row>
    <row r="477" spans="1:39" ht="15.75" customHeight="1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F477" s="13"/>
      <c r="AG477" s="13"/>
      <c r="AH477" s="13"/>
      <c r="AI477" s="13"/>
      <c r="AJ477" s="13"/>
      <c r="AK477" s="13"/>
      <c r="AL477" s="13"/>
      <c r="AM477" s="13"/>
    </row>
    <row r="478" spans="1:39" ht="15.75" customHeight="1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F478" s="13"/>
      <c r="AG478" s="13"/>
      <c r="AH478" s="13"/>
      <c r="AI478" s="13"/>
      <c r="AJ478" s="13"/>
      <c r="AK478" s="13"/>
      <c r="AL478" s="13"/>
      <c r="AM478" s="13"/>
    </row>
    <row r="479" spans="1:39" ht="15.75" customHeight="1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F479" s="13"/>
      <c r="AG479" s="13"/>
      <c r="AH479" s="13"/>
      <c r="AI479" s="13"/>
      <c r="AJ479" s="13"/>
      <c r="AK479" s="13"/>
      <c r="AL479" s="13"/>
      <c r="AM479" s="13"/>
    </row>
    <row r="480" spans="1:39" ht="15.75" customHeight="1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F480" s="13"/>
      <c r="AG480" s="13"/>
      <c r="AH480" s="13"/>
      <c r="AI480" s="13"/>
      <c r="AJ480" s="13"/>
      <c r="AK480" s="13"/>
      <c r="AL480" s="13"/>
      <c r="AM480" s="13"/>
    </row>
    <row r="481" spans="1:39" ht="15.75" customHeight="1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F481" s="13"/>
      <c r="AG481" s="13"/>
      <c r="AH481" s="13"/>
      <c r="AI481" s="13"/>
      <c r="AJ481" s="13"/>
      <c r="AK481" s="13"/>
      <c r="AL481" s="13"/>
      <c r="AM481" s="13"/>
    </row>
    <row r="482" spans="1:39" ht="15.75" customHeight="1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F482" s="13"/>
      <c r="AG482" s="13"/>
      <c r="AH482" s="13"/>
      <c r="AI482" s="13"/>
      <c r="AJ482" s="13"/>
      <c r="AK482" s="13"/>
      <c r="AL482" s="13"/>
      <c r="AM482" s="13"/>
    </row>
    <row r="483" spans="1:39" ht="15.75" customHeight="1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F483" s="13"/>
      <c r="AG483" s="13"/>
      <c r="AH483" s="13"/>
      <c r="AI483" s="13"/>
      <c r="AJ483" s="13"/>
      <c r="AK483" s="13"/>
      <c r="AL483" s="13"/>
      <c r="AM483" s="13"/>
    </row>
    <row r="484" spans="1:39" ht="15.75" customHeight="1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F484" s="13"/>
      <c r="AG484" s="13"/>
      <c r="AH484" s="13"/>
      <c r="AI484" s="13"/>
      <c r="AJ484" s="13"/>
      <c r="AK484" s="13"/>
      <c r="AL484" s="13"/>
      <c r="AM484" s="13"/>
    </row>
    <row r="485" spans="1:39" ht="15.75" customHeight="1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F485" s="13"/>
      <c r="AG485" s="13"/>
      <c r="AH485" s="13"/>
      <c r="AI485" s="13"/>
      <c r="AJ485" s="13"/>
      <c r="AK485" s="13"/>
      <c r="AL485" s="13"/>
      <c r="AM485" s="13"/>
    </row>
    <row r="486" spans="1:39" ht="15.75" customHeight="1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F486" s="13"/>
      <c r="AG486" s="13"/>
      <c r="AH486" s="13"/>
      <c r="AI486" s="13"/>
      <c r="AJ486" s="13"/>
      <c r="AK486" s="13"/>
      <c r="AL486" s="13"/>
      <c r="AM486" s="13"/>
    </row>
    <row r="487" spans="1:39" ht="15.75" customHeight="1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F487" s="13"/>
      <c r="AG487" s="13"/>
      <c r="AH487" s="13"/>
      <c r="AI487" s="13"/>
      <c r="AJ487" s="13"/>
      <c r="AK487" s="13"/>
      <c r="AL487" s="13"/>
      <c r="AM487" s="13"/>
    </row>
    <row r="488" spans="1:39" ht="15.75" customHeight="1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F488" s="13"/>
      <c r="AG488" s="13"/>
      <c r="AH488" s="13"/>
      <c r="AI488" s="13"/>
      <c r="AJ488" s="13"/>
      <c r="AK488" s="13"/>
      <c r="AL488" s="13"/>
      <c r="AM488" s="13"/>
    </row>
    <row r="489" spans="1:39" ht="15.75" customHeight="1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F489" s="13"/>
      <c r="AG489" s="13"/>
      <c r="AH489" s="13"/>
      <c r="AI489" s="13"/>
      <c r="AJ489" s="13"/>
      <c r="AK489" s="13"/>
      <c r="AL489" s="13"/>
      <c r="AM489" s="13"/>
    </row>
    <row r="490" spans="1:39" ht="15.75" customHeight="1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F490" s="13"/>
      <c r="AG490" s="13"/>
      <c r="AH490" s="13"/>
      <c r="AI490" s="13"/>
      <c r="AJ490" s="13"/>
      <c r="AK490" s="13"/>
      <c r="AL490" s="13"/>
      <c r="AM490" s="13"/>
    </row>
    <row r="491" spans="1:39" ht="15.75" customHeight="1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F491" s="13"/>
      <c r="AG491" s="13"/>
      <c r="AH491" s="13"/>
      <c r="AI491" s="13"/>
      <c r="AJ491" s="13"/>
      <c r="AK491" s="13"/>
      <c r="AL491" s="13"/>
      <c r="AM491" s="13"/>
    </row>
    <row r="492" spans="1:39" ht="15.75" customHeight="1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F492" s="13"/>
      <c r="AG492" s="13"/>
      <c r="AH492" s="13"/>
      <c r="AI492" s="13"/>
      <c r="AJ492" s="13"/>
      <c r="AK492" s="13"/>
      <c r="AL492" s="13"/>
      <c r="AM492" s="13"/>
    </row>
    <row r="493" spans="1:39" ht="15.75" customHeight="1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F493" s="13"/>
      <c r="AG493" s="13"/>
      <c r="AH493" s="13"/>
      <c r="AI493" s="13"/>
      <c r="AJ493" s="13"/>
      <c r="AK493" s="13"/>
      <c r="AL493" s="13"/>
      <c r="AM493" s="13"/>
    </row>
    <row r="494" spans="1:39" ht="15.75" customHeight="1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F494" s="13"/>
      <c r="AG494" s="13"/>
      <c r="AH494" s="13"/>
      <c r="AI494" s="13"/>
      <c r="AJ494" s="13"/>
      <c r="AK494" s="13"/>
      <c r="AL494" s="13"/>
      <c r="AM494" s="13"/>
    </row>
    <row r="495" spans="1:39" ht="15.75" customHeight="1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F495" s="13"/>
      <c r="AG495" s="13"/>
      <c r="AH495" s="13"/>
      <c r="AI495" s="13"/>
      <c r="AJ495" s="13"/>
      <c r="AK495" s="13"/>
      <c r="AL495" s="13"/>
      <c r="AM495" s="13"/>
    </row>
    <row r="496" spans="1:39" ht="15.75" customHeight="1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F496" s="13"/>
      <c r="AG496" s="13"/>
      <c r="AH496" s="13"/>
      <c r="AI496" s="13"/>
      <c r="AJ496" s="13"/>
      <c r="AK496" s="13"/>
      <c r="AL496" s="13"/>
      <c r="AM496" s="13"/>
    </row>
    <row r="497" spans="1:39" ht="15.75" customHeight="1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F497" s="13"/>
      <c r="AG497" s="13"/>
      <c r="AH497" s="13"/>
      <c r="AI497" s="13"/>
      <c r="AJ497" s="13"/>
      <c r="AK497" s="13"/>
      <c r="AL497" s="13"/>
      <c r="AM497" s="13"/>
    </row>
    <row r="498" spans="1:39" ht="15.75" customHeight="1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F498" s="13"/>
      <c r="AG498" s="13"/>
      <c r="AH498" s="13"/>
      <c r="AI498" s="13"/>
      <c r="AJ498" s="13"/>
      <c r="AK498" s="13"/>
      <c r="AL498" s="13"/>
      <c r="AM498" s="13"/>
    </row>
    <row r="499" spans="1:39" ht="15.75" customHeight="1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F499" s="13"/>
      <c r="AG499" s="13"/>
      <c r="AH499" s="13"/>
      <c r="AI499" s="13"/>
      <c r="AJ499" s="13"/>
      <c r="AK499" s="13"/>
      <c r="AL499" s="13"/>
      <c r="AM499" s="13"/>
    </row>
    <row r="500" spans="1:39" ht="15.75" customHeight="1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F500" s="13"/>
      <c r="AG500" s="13"/>
      <c r="AH500" s="13"/>
      <c r="AI500" s="13"/>
      <c r="AJ500" s="13"/>
      <c r="AK500" s="13"/>
      <c r="AL500" s="13"/>
      <c r="AM500" s="13"/>
    </row>
    <row r="501" spans="1:39" ht="15.75" customHeight="1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F501" s="13"/>
      <c r="AG501" s="13"/>
      <c r="AH501" s="13"/>
      <c r="AI501" s="13"/>
      <c r="AJ501" s="13"/>
      <c r="AK501" s="13"/>
      <c r="AL501" s="13"/>
      <c r="AM501" s="13"/>
    </row>
    <row r="502" spans="1:39" ht="15.75" customHeight="1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F502" s="13"/>
      <c r="AG502" s="13"/>
      <c r="AH502" s="13"/>
      <c r="AI502" s="13"/>
      <c r="AJ502" s="13"/>
      <c r="AK502" s="13"/>
      <c r="AL502" s="13"/>
      <c r="AM502" s="13"/>
    </row>
    <row r="503" spans="1:39" ht="15.75" customHeight="1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F503" s="13"/>
      <c r="AG503" s="13"/>
      <c r="AH503" s="13"/>
      <c r="AI503" s="13"/>
      <c r="AJ503" s="13"/>
      <c r="AK503" s="13"/>
      <c r="AL503" s="13"/>
      <c r="AM503" s="13"/>
    </row>
    <row r="504" spans="1:39" ht="15.75" customHeight="1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F504" s="13"/>
      <c r="AG504" s="13"/>
      <c r="AH504" s="13"/>
      <c r="AI504" s="13"/>
      <c r="AJ504" s="13"/>
      <c r="AK504" s="13"/>
      <c r="AL504" s="13"/>
      <c r="AM504" s="13"/>
    </row>
    <row r="505" spans="1:39" ht="15.75" customHeight="1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F505" s="13"/>
      <c r="AG505" s="13"/>
      <c r="AH505" s="13"/>
      <c r="AI505" s="13"/>
      <c r="AJ505" s="13"/>
      <c r="AK505" s="13"/>
      <c r="AL505" s="13"/>
      <c r="AM505" s="13"/>
    </row>
    <row r="506" spans="1:39" ht="15.75" customHeight="1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F506" s="13"/>
      <c r="AG506" s="13"/>
      <c r="AH506" s="13"/>
      <c r="AI506" s="13"/>
      <c r="AJ506" s="13"/>
      <c r="AK506" s="13"/>
      <c r="AL506" s="13"/>
      <c r="AM506" s="13"/>
    </row>
    <row r="507" spans="1:39" ht="15.75" customHeight="1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  <c r="AA507" s="13"/>
      <c r="AB507" s="13">
        <f>SUM(AB509:AB562)</f>
        <v>0</v>
      </c>
      <c r="AC507" s="13" t="e">
        <f>+VLOOKUP(1,$AB$509:$AC$562,2,0)</f>
        <v>#N/A</v>
      </c>
      <c r="AD507" s="13"/>
      <c r="AE507" s="13"/>
      <c r="AF507" s="13"/>
      <c r="AG507" s="13"/>
      <c r="AH507" s="13"/>
      <c r="AI507" s="13"/>
      <c r="AJ507" s="13"/>
      <c r="AK507" s="13"/>
      <c r="AL507" s="13"/>
      <c r="AM507" s="13"/>
    </row>
    <row r="508" spans="1:39" ht="15.75" customHeight="1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 t="str">
        <f>+'Ceníky Ubytování'!A26</f>
        <v>Zkratka</v>
      </c>
      <c r="X508" s="13" t="str">
        <f>+'Ceníky Ubytování'!B26</f>
        <v>popis ubytování</v>
      </c>
      <c r="Y508" s="13"/>
      <c r="Z508" s="13" t="s">
        <v>67</v>
      </c>
      <c r="AA508" s="13"/>
      <c r="AB508" s="13" t="s">
        <v>68</v>
      </c>
      <c r="AC508" s="13"/>
      <c r="AD508" s="13"/>
      <c r="AE508" s="13"/>
      <c r="AF508" s="13"/>
      <c r="AG508" s="13"/>
      <c r="AH508" s="13"/>
      <c r="AI508" s="13"/>
      <c r="AJ508" s="13"/>
      <c r="AK508" s="13"/>
      <c r="AL508" s="13"/>
      <c r="AM508" s="13"/>
    </row>
    <row r="509" spans="1:39" ht="15.75" customHeight="1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 t="str">
        <f>+'Ceníky Ubytování'!A27</f>
        <v>H1</v>
      </c>
      <c r="X509" s="13" t="str">
        <f>+'Ceníky Ubytování'!B27</f>
        <v>Hotel 1. pokoj: 2-3 lůžk. pokoj bez soc. zař.</v>
      </c>
      <c r="Y509" s="13" t="str">
        <f t="shared" ref="Y509:Y562" si="6">+W509</f>
        <v>H1</v>
      </c>
      <c r="Z509" s="13">
        <f>+'Ceníky Ubytování'!AK27</f>
        <v>3</v>
      </c>
      <c r="AA509" s="13">
        <f t="shared" ref="AA509:AA562" si="7">+COUNTIF($I$10:$I$208,X509)</f>
        <v>0</v>
      </c>
      <c r="AB509" s="13">
        <f t="shared" ref="AB509:AB562" si="8">+IF(AA509&gt;Z509,1,0)</f>
        <v>0</v>
      </c>
      <c r="AC509" s="13" t="str">
        <f t="shared" ref="AC509:AC562" si="9">+X509</f>
        <v>Hotel 1. pokoj: 2-3 lůžk. pokoj bez soc. zař.</v>
      </c>
      <c r="AD509" s="13"/>
      <c r="AE509" s="13"/>
      <c r="AF509" s="13"/>
      <c r="AG509" s="13"/>
      <c r="AH509" s="13"/>
      <c r="AI509" s="13"/>
      <c r="AJ509" s="13"/>
      <c r="AK509" s="13"/>
      <c r="AL509" s="13"/>
      <c r="AM509" s="13"/>
    </row>
    <row r="510" spans="1:39" ht="15.75" customHeight="1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 t="str">
        <f>+'Ceníky Ubytování'!A28</f>
        <v>H2</v>
      </c>
      <c r="X510" s="13" t="str">
        <f>+'Ceníky Ubytování'!B28</f>
        <v>Hotel 2. pokoj: 2-3 lůžk. pokoj bez soc. zař.</v>
      </c>
      <c r="Y510" s="13" t="str">
        <f t="shared" si="6"/>
        <v>H2</v>
      </c>
      <c r="Z510" s="13">
        <f>+'Ceníky Ubytování'!AK28</f>
        <v>3</v>
      </c>
      <c r="AA510" s="13">
        <f t="shared" si="7"/>
        <v>0</v>
      </c>
      <c r="AB510" s="13">
        <f t="shared" si="8"/>
        <v>0</v>
      </c>
      <c r="AC510" s="13" t="str">
        <f t="shared" si="9"/>
        <v>Hotel 2. pokoj: 2-3 lůžk. pokoj bez soc. zař.</v>
      </c>
      <c r="AD510" s="13"/>
      <c r="AE510" s="13"/>
      <c r="AF510" s="13"/>
      <c r="AG510" s="13"/>
      <c r="AH510" s="13"/>
      <c r="AI510" s="13"/>
      <c r="AJ510" s="13"/>
      <c r="AK510" s="13"/>
      <c r="AL510" s="13"/>
      <c r="AM510" s="13"/>
    </row>
    <row r="511" spans="1:39" ht="15.75" customHeight="1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 t="str">
        <f>+'Ceníky Ubytování'!A29</f>
        <v>H3</v>
      </c>
      <c r="X511" s="13" t="str">
        <f>+'Ceníky Ubytování'!B29</f>
        <v>Hotel 3. pokoj: 2-3 lůžk. pokoj bez soc. zař.</v>
      </c>
      <c r="Y511" s="13" t="str">
        <f t="shared" si="6"/>
        <v>H3</v>
      </c>
      <c r="Z511" s="13">
        <f>+'Ceníky Ubytování'!AK29</f>
        <v>3</v>
      </c>
      <c r="AA511" s="13">
        <f t="shared" si="7"/>
        <v>0</v>
      </c>
      <c r="AB511" s="13">
        <f t="shared" si="8"/>
        <v>0</v>
      </c>
      <c r="AC511" s="13" t="str">
        <f t="shared" si="9"/>
        <v>Hotel 3. pokoj: 2-3 lůžk. pokoj bez soc. zař.</v>
      </c>
      <c r="AD511" s="13"/>
      <c r="AE511" s="13"/>
      <c r="AF511" s="13"/>
      <c r="AG511" s="13"/>
      <c r="AH511" s="13"/>
      <c r="AI511" s="13"/>
      <c r="AJ511" s="13"/>
      <c r="AK511" s="13"/>
      <c r="AL511" s="13"/>
      <c r="AM511" s="13"/>
    </row>
    <row r="512" spans="1:39" ht="15.75" customHeight="1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 t="str">
        <f>+'Ceníky Ubytování'!A30</f>
        <v>H4</v>
      </c>
      <c r="X512" s="13" t="str">
        <f>+'Ceníky Ubytování'!B30</f>
        <v>Hotel 4. pokoj: 2-3 lůžk. pokoj bez soc. zař.</v>
      </c>
      <c r="Y512" s="13" t="str">
        <f t="shared" si="6"/>
        <v>H4</v>
      </c>
      <c r="Z512" s="13">
        <f>+'Ceníky Ubytování'!AK30</f>
        <v>3</v>
      </c>
      <c r="AA512" s="13">
        <f t="shared" si="7"/>
        <v>0</v>
      </c>
      <c r="AB512" s="13">
        <f t="shared" si="8"/>
        <v>0</v>
      </c>
      <c r="AC512" s="13" t="str">
        <f t="shared" si="9"/>
        <v>Hotel 4. pokoj: 2-3 lůžk. pokoj bez soc. zař.</v>
      </c>
      <c r="AD512" s="13"/>
      <c r="AE512" s="13"/>
      <c r="AF512" s="13"/>
      <c r="AG512" s="13"/>
      <c r="AH512" s="13"/>
      <c r="AI512" s="13"/>
      <c r="AJ512" s="13"/>
      <c r="AK512" s="13"/>
      <c r="AL512" s="13"/>
      <c r="AM512" s="13"/>
    </row>
    <row r="513" spans="1:39" ht="15.75" customHeight="1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 t="str">
        <f>+'Ceníky Ubytování'!A31</f>
        <v>H5</v>
      </c>
      <c r="X513" s="13" t="str">
        <f>+'Ceníky Ubytování'!B31</f>
        <v>Hotel 5. pokoj: 2-3 lůžk. pokoj bez soc. zař.</v>
      </c>
      <c r="Y513" s="13" t="str">
        <f t="shared" si="6"/>
        <v>H5</v>
      </c>
      <c r="Z513" s="13">
        <f>+'Ceníky Ubytování'!AK31</f>
        <v>3</v>
      </c>
      <c r="AA513" s="13">
        <f t="shared" si="7"/>
        <v>0</v>
      </c>
      <c r="AB513" s="13">
        <f t="shared" si="8"/>
        <v>0</v>
      </c>
      <c r="AC513" s="13" t="str">
        <f t="shared" si="9"/>
        <v>Hotel 5. pokoj: 2-3 lůžk. pokoj bez soc. zař.</v>
      </c>
      <c r="AD513" s="13"/>
      <c r="AE513" s="13"/>
      <c r="AF513" s="13"/>
      <c r="AG513" s="13"/>
      <c r="AH513" s="13"/>
      <c r="AI513" s="13"/>
      <c r="AJ513" s="13"/>
      <c r="AK513" s="13"/>
      <c r="AL513" s="13"/>
      <c r="AM513" s="13"/>
    </row>
    <row r="514" spans="1:39" ht="15.75" customHeight="1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 t="str">
        <f>+'Ceníky Ubytování'!A32</f>
        <v>H6</v>
      </c>
      <c r="X514" s="13" t="str">
        <f>+'Ceníky Ubytování'!B32</f>
        <v>Hotel 6. pokoj: 2-3 lůžk. pokoj bez soc. zař.</v>
      </c>
      <c r="Y514" s="13" t="str">
        <f t="shared" si="6"/>
        <v>H6</v>
      </c>
      <c r="Z514" s="13">
        <f>+'Ceníky Ubytování'!AK32</f>
        <v>3</v>
      </c>
      <c r="AA514" s="13">
        <f t="shared" si="7"/>
        <v>0</v>
      </c>
      <c r="AB514" s="13">
        <f t="shared" si="8"/>
        <v>0</v>
      </c>
      <c r="AC514" s="13" t="str">
        <f t="shared" si="9"/>
        <v>Hotel 6. pokoj: 2-3 lůžk. pokoj bez soc. zař.</v>
      </c>
      <c r="AD514" s="13"/>
      <c r="AE514" s="13"/>
      <c r="AF514" s="13"/>
      <c r="AG514" s="13"/>
      <c r="AH514" s="13"/>
      <c r="AI514" s="13"/>
      <c r="AJ514" s="13"/>
      <c r="AK514" s="13"/>
      <c r="AL514" s="13"/>
      <c r="AM514" s="13"/>
    </row>
    <row r="515" spans="1:39" ht="15.75" customHeight="1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 t="str">
        <f>+'Ceníky Ubytování'!A33</f>
        <v>H7</v>
      </c>
      <c r="X515" s="13" t="str">
        <f>+'Ceníky Ubytování'!B33</f>
        <v>Hotel 7. pokoj: 2-3 lůžk. pokoj bez soc. zař.</v>
      </c>
      <c r="Y515" s="13" t="str">
        <f t="shared" si="6"/>
        <v>H7</v>
      </c>
      <c r="Z515" s="13">
        <f>+'Ceníky Ubytování'!AK33</f>
        <v>3</v>
      </c>
      <c r="AA515" s="13">
        <f t="shared" si="7"/>
        <v>0</v>
      </c>
      <c r="AB515" s="13">
        <f t="shared" si="8"/>
        <v>0</v>
      </c>
      <c r="AC515" s="13" t="str">
        <f t="shared" si="9"/>
        <v>Hotel 7. pokoj: 2-3 lůžk. pokoj bez soc. zař.</v>
      </c>
      <c r="AD515" s="13"/>
      <c r="AE515" s="13"/>
      <c r="AF515" s="13"/>
      <c r="AG515" s="13"/>
      <c r="AH515" s="13"/>
      <c r="AI515" s="13"/>
      <c r="AJ515" s="13"/>
      <c r="AK515" s="13"/>
      <c r="AL515" s="13"/>
      <c r="AM515" s="13"/>
    </row>
    <row r="516" spans="1:39" ht="15.75" customHeight="1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 t="str">
        <f>+'Ceníky Ubytování'!A34</f>
        <v>H8</v>
      </c>
      <c r="X516" s="13" t="str">
        <f>+'Ceníky Ubytování'!B34</f>
        <v>Hotel 8. pokoj: 2-3 lůžk. pokoj bez soc. zař.</v>
      </c>
      <c r="Y516" s="13" t="str">
        <f t="shared" si="6"/>
        <v>H8</v>
      </c>
      <c r="Z516" s="13">
        <f>+'Ceníky Ubytování'!AK34</f>
        <v>3</v>
      </c>
      <c r="AA516" s="13">
        <f t="shared" si="7"/>
        <v>0</v>
      </c>
      <c r="AB516" s="13">
        <f t="shared" si="8"/>
        <v>0</v>
      </c>
      <c r="AC516" s="13" t="str">
        <f t="shared" si="9"/>
        <v>Hotel 8. pokoj: 2-3 lůžk. pokoj bez soc. zař.</v>
      </c>
      <c r="AD516" s="13"/>
      <c r="AE516" s="13"/>
      <c r="AF516" s="13"/>
      <c r="AG516" s="13"/>
      <c r="AH516" s="13"/>
      <c r="AI516" s="13"/>
      <c r="AJ516" s="13"/>
      <c r="AK516" s="13"/>
      <c r="AL516" s="13"/>
      <c r="AM516" s="13"/>
    </row>
    <row r="517" spans="1:39" ht="15.75" customHeight="1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 t="str">
        <f>+'Ceníky Ubytování'!A35</f>
        <v>H9</v>
      </c>
      <c r="X517" s="13" t="str">
        <f>+'Ceníky Ubytování'!B35</f>
        <v>Hotel 9. pokoj: 2-3 lůžk. pokoj bez soc. zař.</v>
      </c>
      <c r="Y517" s="13" t="str">
        <f t="shared" si="6"/>
        <v>H9</v>
      </c>
      <c r="Z517" s="13">
        <f>+'Ceníky Ubytování'!AK35</f>
        <v>3</v>
      </c>
      <c r="AA517" s="13">
        <f t="shared" si="7"/>
        <v>0</v>
      </c>
      <c r="AB517" s="13">
        <f t="shared" si="8"/>
        <v>0</v>
      </c>
      <c r="AC517" s="13" t="str">
        <f t="shared" si="9"/>
        <v>Hotel 9. pokoj: 2-3 lůžk. pokoj bez soc. zař.</v>
      </c>
      <c r="AD517" s="13"/>
      <c r="AE517" s="13"/>
      <c r="AF517" s="13"/>
      <c r="AG517" s="13"/>
      <c r="AH517" s="13"/>
      <c r="AI517" s="13"/>
      <c r="AJ517" s="13"/>
      <c r="AK517" s="13"/>
      <c r="AL517" s="13"/>
      <c r="AM517" s="13"/>
    </row>
    <row r="518" spans="1:39" ht="15.75" customHeight="1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 t="str">
        <f>+'Ceníky Ubytování'!A36</f>
        <v>H10</v>
      </c>
      <c r="X518" s="13" t="str">
        <f>+'Ceníky Ubytování'!B36</f>
        <v>Hotel 10. pokoj: 2 lůžk.vl.soc.zař.</v>
      </c>
      <c r="Y518" s="13" t="str">
        <f t="shared" si="6"/>
        <v>H10</v>
      </c>
      <c r="Z518" s="13">
        <f>+'Ceníky Ubytování'!AK36</f>
        <v>2</v>
      </c>
      <c r="AA518" s="13">
        <f t="shared" si="7"/>
        <v>0</v>
      </c>
      <c r="AB518" s="13">
        <f t="shared" si="8"/>
        <v>0</v>
      </c>
      <c r="AC518" s="13" t="str">
        <f t="shared" si="9"/>
        <v>Hotel 10. pokoj: 2 lůžk.vl.soc.zař.</v>
      </c>
      <c r="AD518" s="13"/>
      <c r="AE518" s="13"/>
      <c r="AF518" s="13"/>
      <c r="AG518" s="13"/>
      <c r="AH518" s="13"/>
      <c r="AI518" s="13"/>
      <c r="AJ518" s="13"/>
      <c r="AK518" s="13"/>
      <c r="AL518" s="13"/>
      <c r="AM518" s="13"/>
    </row>
    <row r="519" spans="1:39" ht="15.75" customHeight="1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 t="str">
        <f>+'Ceníky Ubytování'!A37</f>
        <v>H11</v>
      </c>
      <c r="X519" s="13" t="str">
        <f>+'Ceníky Ubytování'!B37</f>
        <v>Hotel 11. pokoj: 2 lůžk.vl.soc.zař.</v>
      </c>
      <c r="Y519" s="13" t="str">
        <f t="shared" si="6"/>
        <v>H11</v>
      </c>
      <c r="Z519" s="13">
        <f>+'Ceníky Ubytování'!AK37</f>
        <v>2</v>
      </c>
      <c r="AA519" s="13">
        <f t="shared" si="7"/>
        <v>0</v>
      </c>
      <c r="AB519" s="13">
        <f t="shared" si="8"/>
        <v>0</v>
      </c>
      <c r="AC519" s="13" t="str">
        <f t="shared" si="9"/>
        <v>Hotel 11. pokoj: 2 lůžk.vl.soc.zař.</v>
      </c>
      <c r="AD519" s="13"/>
      <c r="AE519" s="13"/>
      <c r="AF519" s="13"/>
      <c r="AG519" s="13"/>
      <c r="AH519" s="13"/>
      <c r="AI519" s="13"/>
      <c r="AJ519" s="13"/>
      <c r="AK519" s="13"/>
      <c r="AL519" s="13"/>
      <c r="AM519" s="13"/>
    </row>
    <row r="520" spans="1:39" ht="15.75" customHeight="1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 t="str">
        <f>+'Ceníky Ubytování'!A38</f>
        <v>A1</v>
      </c>
      <c r="X520" s="13" t="str">
        <f>+'Ceníky Ubytování'!B38</f>
        <v>Apartmán A1</v>
      </c>
      <c r="Y520" s="13" t="str">
        <f t="shared" si="6"/>
        <v>A1</v>
      </c>
      <c r="Z520" s="13">
        <f>+'Ceníky Ubytování'!AK38</f>
        <v>4</v>
      </c>
      <c r="AA520" s="13">
        <f t="shared" si="7"/>
        <v>0</v>
      </c>
      <c r="AB520" s="13">
        <f t="shared" si="8"/>
        <v>0</v>
      </c>
      <c r="AC520" s="13" t="str">
        <f t="shared" si="9"/>
        <v>Apartmán A1</v>
      </c>
      <c r="AD520" s="13"/>
      <c r="AE520" s="13"/>
      <c r="AF520" s="13"/>
      <c r="AG520" s="13"/>
      <c r="AH520" s="13"/>
      <c r="AI520" s="13"/>
      <c r="AJ520" s="13"/>
      <c r="AK520" s="13"/>
      <c r="AL520" s="13"/>
      <c r="AM520" s="13"/>
    </row>
    <row r="521" spans="1:39" ht="15.75" customHeight="1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 t="str">
        <f>+'Ceníky Ubytování'!A39</f>
        <v>A2</v>
      </c>
      <c r="X521" s="13" t="str">
        <f>+'Ceníky Ubytování'!B39</f>
        <v>Apartmán  A2</v>
      </c>
      <c r="Y521" s="13" t="str">
        <f t="shared" si="6"/>
        <v>A2</v>
      </c>
      <c r="Z521" s="13">
        <f>+'Ceníky Ubytování'!AK39</f>
        <v>6</v>
      </c>
      <c r="AA521" s="13">
        <f t="shared" si="7"/>
        <v>0</v>
      </c>
      <c r="AB521" s="13">
        <f t="shared" si="8"/>
        <v>0</v>
      </c>
      <c r="AC521" s="13" t="str">
        <f t="shared" si="9"/>
        <v>Apartmán  A2</v>
      </c>
      <c r="AD521" s="13"/>
      <c r="AE521" s="13"/>
      <c r="AF521" s="13"/>
      <c r="AG521" s="13"/>
      <c r="AH521" s="13"/>
      <c r="AI521" s="13"/>
      <c r="AJ521" s="13"/>
      <c r="AK521" s="13"/>
      <c r="AL521" s="13"/>
      <c r="AM521" s="13"/>
    </row>
    <row r="522" spans="1:39" ht="15.75" customHeight="1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 t="str">
        <f>+'Ceníky Ubytování'!A40</f>
        <v>A3</v>
      </c>
      <c r="X522" s="13" t="str">
        <f>+'Ceníky Ubytování'!B40</f>
        <v>Apartmán A3.</v>
      </c>
      <c r="Y522" s="13" t="str">
        <f t="shared" si="6"/>
        <v>A3</v>
      </c>
      <c r="Z522" s="13">
        <f>+'Ceníky Ubytování'!AK40</f>
        <v>3</v>
      </c>
      <c r="AA522" s="13">
        <f t="shared" si="7"/>
        <v>0</v>
      </c>
      <c r="AB522" s="13">
        <f t="shared" si="8"/>
        <v>0</v>
      </c>
      <c r="AC522" s="13" t="str">
        <f t="shared" si="9"/>
        <v>Apartmán A3.</v>
      </c>
      <c r="AD522" s="13"/>
      <c r="AE522" s="13"/>
      <c r="AF522" s="13"/>
      <c r="AG522" s="13"/>
      <c r="AH522" s="13"/>
      <c r="AI522" s="13"/>
      <c r="AJ522" s="13"/>
      <c r="AK522" s="13"/>
      <c r="AL522" s="13"/>
      <c r="AM522" s="13"/>
    </row>
    <row r="523" spans="1:39" ht="15.75" customHeight="1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 t="str">
        <f>+'Ceníky Ubytování'!A41</f>
        <v>A4</v>
      </c>
      <c r="X523" s="13" t="str">
        <f>+'Ceníky Ubytování'!B41</f>
        <v>Apartmán A4 - jedna rodina</v>
      </c>
      <c r="Y523" s="13" t="str">
        <f t="shared" si="6"/>
        <v>A4</v>
      </c>
      <c r="Z523" s="13">
        <f>+'Ceníky Ubytování'!AK41</f>
        <v>6</v>
      </c>
      <c r="AA523" s="13">
        <f t="shared" si="7"/>
        <v>0</v>
      </c>
      <c r="AB523" s="13">
        <f t="shared" si="8"/>
        <v>0</v>
      </c>
      <c r="AC523" s="13" t="str">
        <f t="shared" si="9"/>
        <v>Apartmán A4 - jedna rodina</v>
      </c>
      <c r="AD523" s="13"/>
      <c r="AE523" s="13"/>
      <c r="AF523" s="13"/>
      <c r="AG523" s="13"/>
      <c r="AH523" s="13"/>
      <c r="AI523" s="13"/>
      <c r="AJ523" s="13"/>
      <c r="AK523" s="13"/>
      <c r="AL523" s="13"/>
      <c r="AM523" s="13"/>
    </row>
    <row r="524" spans="1:39" ht="15.75" customHeight="1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 t="str">
        <f>+'Ceníky Ubytování'!A42</f>
        <v>A5</v>
      </c>
      <c r="X524" s="13" t="str">
        <f>+'Ceníky Ubytování'!B42</f>
        <v>Apartmán A5</v>
      </c>
      <c r="Y524" s="13" t="str">
        <f t="shared" si="6"/>
        <v>A5</v>
      </c>
      <c r="Z524" s="13">
        <f>+'Ceníky Ubytování'!AK42</f>
        <v>3</v>
      </c>
      <c r="AA524" s="13">
        <f t="shared" si="7"/>
        <v>0</v>
      </c>
      <c r="AB524" s="13">
        <f t="shared" si="8"/>
        <v>0</v>
      </c>
      <c r="AC524" s="13" t="str">
        <f t="shared" si="9"/>
        <v>Apartmán A5</v>
      </c>
      <c r="AD524" s="13"/>
      <c r="AE524" s="13"/>
      <c r="AF524" s="13"/>
      <c r="AG524" s="13"/>
      <c r="AH524" s="13"/>
      <c r="AI524" s="13"/>
      <c r="AJ524" s="13"/>
      <c r="AK524" s="13"/>
      <c r="AL524" s="13"/>
      <c r="AM524" s="13"/>
    </row>
    <row r="525" spans="1:39" ht="15.75" customHeight="1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 t="str">
        <f>+'Ceníky Ubytování'!A43</f>
        <v>A6</v>
      </c>
      <c r="X525" s="13" t="str">
        <f>+'Ceníky Ubytování'!B43</f>
        <v>Apartmán A6</v>
      </c>
      <c r="Y525" s="13" t="str">
        <f t="shared" si="6"/>
        <v>A6</v>
      </c>
      <c r="Z525" s="13">
        <f>+'Ceníky Ubytování'!AK43</f>
        <v>4</v>
      </c>
      <c r="AA525" s="13">
        <f t="shared" si="7"/>
        <v>0</v>
      </c>
      <c r="AB525" s="13">
        <f t="shared" si="8"/>
        <v>0</v>
      </c>
      <c r="AC525" s="13" t="str">
        <f t="shared" si="9"/>
        <v>Apartmán A6</v>
      </c>
      <c r="AD525" s="13"/>
      <c r="AE525" s="13"/>
      <c r="AF525" s="13"/>
      <c r="AG525" s="13"/>
      <c r="AH525" s="13"/>
      <c r="AI525" s="13"/>
      <c r="AJ525" s="13"/>
      <c r="AK525" s="13"/>
      <c r="AL525" s="13"/>
      <c r="AM525" s="13"/>
    </row>
    <row r="526" spans="1:39" ht="15.75" customHeight="1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>
        <f>+'Ceníky Ubytování'!A44</f>
        <v>0</v>
      </c>
      <c r="X526" s="13">
        <f>+'Ceníky Ubytování'!B44</f>
        <v>0</v>
      </c>
      <c r="Y526" s="13">
        <f t="shared" si="6"/>
        <v>0</v>
      </c>
      <c r="Z526" s="13">
        <f>+'Ceníky Ubytování'!AK44</f>
        <v>4</v>
      </c>
      <c r="AA526" s="13">
        <f t="shared" si="7"/>
        <v>0</v>
      </c>
      <c r="AB526" s="13">
        <f t="shared" si="8"/>
        <v>0</v>
      </c>
      <c r="AC526" s="13">
        <f t="shared" si="9"/>
        <v>0</v>
      </c>
      <c r="AD526" s="13"/>
      <c r="AE526" s="13"/>
      <c r="AF526" s="13"/>
      <c r="AG526" s="13"/>
      <c r="AH526" s="13"/>
      <c r="AI526" s="13"/>
      <c r="AJ526" s="13"/>
      <c r="AK526" s="13"/>
      <c r="AL526" s="13"/>
      <c r="AM526" s="13"/>
    </row>
    <row r="527" spans="1:39" ht="15.75" customHeight="1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>
        <f>+'Ceníky Ubytování'!A45</f>
        <v>0</v>
      </c>
      <c r="X527" s="13">
        <f>+'Ceníky Ubytování'!B45</f>
        <v>0</v>
      </c>
      <c r="Y527" s="13">
        <f t="shared" si="6"/>
        <v>0</v>
      </c>
      <c r="Z527" s="13">
        <f>+'Ceníky Ubytování'!AK45</f>
        <v>4</v>
      </c>
      <c r="AA527" s="13">
        <f t="shared" si="7"/>
        <v>0</v>
      </c>
      <c r="AB527" s="13">
        <f t="shared" si="8"/>
        <v>0</v>
      </c>
      <c r="AC527" s="13">
        <f t="shared" si="9"/>
        <v>0</v>
      </c>
      <c r="AD527" s="13"/>
      <c r="AE527" s="13"/>
      <c r="AF527" s="13"/>
      <c r="AG527" s="13"/>
      <c r="AH527" s="13"/>
      <c r="AI527" s="13"/>
      <c r="AJ527" s="13"/>
      <c r="AK527" s="13"/>
      <c r="AL527" s="13"/>
      <c r="AM527" s="13"/>
    </row>
    <row r="528" spans="1:39" ht="15.75" customHeight="1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 t="str">
        <f>+'Ceníky Ubytování'!A46</f>
        <v>U1</v>
      </c>
      <c r="X528" s="13" t="str">
        <f>+'Ceníky Ubytování'!B46</f>
        <v xml:space="preserve">Vedlejší budova 1. pokoj: 5-lůžk.pokoj </v>
      </c>
      <c r="Y528" s="13" t="str">
        <f t="shared" si="6"/>
        <v>U1</v>
      </c>
      <c r="Z528" s="13">
        <f>+'Ceníky Ubytování'!AK46</f>
        <v>5</v>
      </c>
      <c r="AA528" s="13">
        <f t="shared" si="7"/>
        <v>0</v>
      </c>
      <c r="AB528" s="13">
        <f t="shared" si="8"/>
        <v>0</v>
      </c>
      <c r="AC528" s="13" t="str">
        <f t="shared" si="9"/>
        <v xml:space="preserve">Vedlejší budova 1. pokoj: 5-lůžk.pokoj </v>
      </c>
      <c r="AD528" s="13"/>
      <c r="AE528" s="13"/>
      <c r="AF528" s="13"/>
      <c r="AG528" s="13"/>
      <c r="AH528" s="13"/>
      <c r="AI528" s="13"/>
      <c r="AJ528" s="13"/>
      <c r="AK528" s="13"/>
      <c r="AL528" s="13"/>
      <c r="AM528" s="13"/>
    </row>
    <row r="529" spans="1:39" ht="15.75" customHeight="1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 t="str">
        <f>+'Ceníky Ubytování'!A47</f>
        <v>U2</v>
      </c>
      <c r="X529" s="13" t="str">
        <f>+'Ceníky Ubytování'!B47</f>
        <v xml:space="preserve">Vedlejší budova 2. pokoj: 5-lůžk.pokoj </v>
      </c>
      <c r="Y529" s="13" t="str">
        <f t="shared" si="6"/>
        <v>U2</v>
      </c>
      <c r="Z529" s="13">
        <f>+'Ceníky Ubytování'!AK47</f>
        <v>5</v>
      </c>
      <c r="AA529" s="13">
        <f t="shared" si="7"/>
        <v>0</v>
      </c>
      <c r="AB529" s="13">
        <f t="shared" si="8"/>
        <v>0</v>
      </c>
      <c r="AC529" s="13" t="str">
        <f t="shared" si="9"/>
        <v xml:space="preserve">Vedlejší budova 2. pokoj: 5-lůžk.pokoj </v>
      </c>
      <c r="AD529" s="13"/>
      <c r="AE529" s="13"/>
      <c r="AF529" s="13"/>
      <c r="AG529" s="13"/>
      <c r="AH529" s="13"/>
      <c r="AI529" s="13"/>
      <c r="AJ529" s="13"/>
      <c r="AK529" s="13"/>
      <c r="AL529" s="13"/>
      <c r="AM529" s="13"/>
    </row>
    <row r="530" spans="1:39" ht="15.75" customHeight="1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 t="str">
        <f>+'Ceníky Ubytování'!A48</f>
        <v>U3</v>
      </c>
      <c r="X530" s="13" t="str">
        <f>+'Ceníky Ubytování'!B48</f>
        <v xml:space="preserve">Vedlejší budova 3. pokoj: 4-lůžk.pokoj </v>
      </c>
      <c r="Y530" s="13" t="str">
        <f t="shared" si="6"/>
        <v>U3</v>
      </c>
      <c r="Z530" s="13">
        <f>+'Ceníky Ubytování'!AK48</f>
        <v>4</v>
      </c>
      <c r="AA530" s="13">
        <f t="shared" si="7"/>
        <v>0</v>
      </c>
      <c r="AB530" s="13">
        <f t="shared" si="8"/>
        <v>0</v>
      </c>
      <c r="AC530" s="13" t="str">
        <f t="shared" si="9"/>
        <v xml:space="preserve">Vedlejší budova 3. pokoj: 4-lůžk.pokoj </v>
      </c>
      <c r="AD530" s="13"/>
      <c r="AE530" s="13"/>
      <c r="AF530" s="13"/>
      <c r="AG530" s="13"/>
      <c r="AH530" s="13"/>
      <c r="AI530" s="13"/>
      <c r="AJ530" s="13"/>
      <c r="AK530" s="13"/>
      <c r="AL530" s="13"/>
      <c r="AM530" s="13"/>
    </row>
    <row r="531" spans="1:39" ht="15.75" customHeight="1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 t="str">
        <f>+'Ceníky Ubytování'!A49</f>
        <v>U4</v>
      </c>
      <c r="X531" s="13" t="str">
        <f>+'Ceníky Ubytování'!B49</f>
        <v xml:space="preserve">Vedlejší budova 4. pokoj: 4-lůžk.pokoj </v>
      </c>
      <c r="Y531" s="13" t="str">
        <f t="shared" si="6"/>
        <v>U4</v>
      </c>
      <c r="Z531" s="13">
        <f>+'Ceníky Ubytování'!AK49</f>
        <v>4</v>
      </c>
      <c r="AA531" s="13">
        <f t="shared" si="7"/>
        <v>0</v>
      </c>
      <c r="AB531" s="13">
        <f t="shared" si="8"/>
        <v>0</v>
      </c>
      <c r="AC531" s="13" t="str">
        <f t="shared" si="9"/>
        <v xml:space="preserve">Vedlejší budova 4. pokoj: 4-lůžk.pokoj </v>
      </c>
      <c r="AD531" s="13"/>
      <c r="AE531" s="13"/>
      <c r="AF531" s="13"/>
      <c r="AG531" s="13"/>
      <c r="AH531" s="13"/>
      <c r="AI531" s="13"/>
      <c r="AJ531" s="13"/>
      <c r="AK531" s="13"/>
      <c r="AL531" s="13"/>
      <c r="AM531" s="13"/>
    </row>
    <row r="532" spans="1:39" ht="15.75" customHeight="1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 t="str">
        <f>+'Ceníky Ubytování'!A50</f>
        <v>U5</v>
      </c>
      <c r="X532" s="13" t="str">
        <f>+'Ceníky Ubytování'!B50</f>
        <v xml:space="preserve">Vedlejší budova 5. pokoj: 3-lůžk.pokoj </v>
      </c>
      <c r="Y532" s="13" t="str">
        <f t="shared" si="6"/>
        <v>U5</v>
      </c>
      <c r="Z532" s="13">
        <f>+'Ceníky Ubytování'!AK50</f>
        <v>3</v>
      </c>
      <c r="AA532" s="13">
        <f t="shared" si="7"/>
        <v>0</v>
      </c>
      <c r="AB532" s="13">
        <f t="shared" si="8"/>
        <v>0</v>
      </c>
      <c r="AC532" s="13" t="str">
        <f t="shared" si="9"/>
        <v xml:space="preserve">Vedlejší budova 5. pokoj: 3-lůžk.pokoj </v>
      </c>
      <c r="AD532" s="13"/>
      <c r="AE532" s="13"/>
      <c r="AF532" s="13"/>
      <c r="AG532" s="13"/>
      <c r="AH532" s="13"/>
      <c r="AI532" s="13"/>
      <c r="AJ532" s="13"/>
      <c r="AK532" s="13"/>
      <c r="AL532" s="13"/>
      <c r="AM532" s="13"/>
    </row>
    <row r="533" spans="1:39" ht="15.75" customHeight="1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 t="str">
        <f>+'Ceníky Ubytování'!A51</f>
        <v>U6</v>
      </c>
      <c r="X533" s="13" t="str">
        <f>+'Ceníky Ubytování'!B51</f>
        <v xml:space="preserve">Vedlejší budova 6. pokoj: 3-lůžk.pokoj </v>
      </c>
      <c r="Y533" s="13" t="str">
        <f t="shared" si="6"/>
        <v>U6</v>
      </c>
      <c r="Z533" s="13">
        <f>+'Ceníky Ubytování'!AK51</f>
        <v>3</v>
      </c>
      <c r="AA533" s="13">
        <f t="shared" si="7"/>
        <v>0</v>
      </c>
      <c r="AB533" s="13">
        <f t="shared" si="8"/>
        <v>0</v>
      </c>
      <c r="AC533" s="13" t="str">
        <f t="shared" si="9"/>
        <v xml:space="preserve">Vedlejší budova 6. pokoj: 3-lůžk.pokoj </v>
      </c>
      <c r="AD533" s="13"/>
      <c r="AE533" s="13"/>
      <c r="AF533" s="13"/>
      <c r="AG533" s="13"/>
      <c r="AH533" s="13"/>
      <c r="AI533" s="13"/>
      <c r="AJ533" s="13"/>
      <c r="AK533" s="13"/>
      <c r="AL533" s="13"/>
      <c r="AM533" s="13"/>
    </row>
    <row r="534" spans="1:39" ht="15.75" customHeight="1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 t="str">
        <f>+'Ceníky Ubytování'!A52</f>
        <v>U7</v>
      </c>
      <c r="X534" s="13" t="str">
        <f>+'Ceníky Ubytování'!B52</f>
        <v xml:space="preserve">Vedlejší budova 7. pokoj: 3-lůžk.pokoj </v>
      </c>
      <c r="Y534" s="13" t="str">
        <f t="shared" si="6"/>
        <v>U7</v>
      </c>
      <c r="Z534" s="13">
        <f>+'Ceníky Ubytování'!AK52</f>
        <v>3</v>
      </c>
      <c r="AA534" s="13">
        <f t="shared" si="7"/>
        <v>0</v>
      </c>
      <c r="AB534" s="13">
        <f t="shared" si="8"/>
        <v>0</v>
      </c>
      <c r="AC534" s="13" t="str">
        <f t="shared" si="9"/>
        <v xml:space="preserve">Vedlejší budova 7. pokoj: 3-lůžk.pokoj </v>
      </c>
      <c r="AD534" s="13"/>
      <c r="AE534" s="13"/>
      <c r="AF534" s="13"/>
      <c r="AG534" s="13"/>
      <c r="AH534" s="13"/>
      <c r="AI534" s="13"/>
      <c r="AJ534" s="13"/>
      <c r="AK534" s="13"/>
      <c r="AL534" s="13"/>
      <c r="AM534" s="13"/>
    </row>
    <row r="535" spans="1:39" ht="15.75" customHeight="1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 t="str">
        <f>+'Ceníky Ubytování'!A53</f>
        <v>U8</v>
      </c>
      <c r="X535" s="13" t="str">
        <f>+'Ceníky Ubytování'!B53</f>
        <v xml:space="preserve">Vedlejší budova 8. pokoj: 3-lůžk.pokoj </v>
      </c>
      <c r="Y535" s="13" t="str">
        <f t="shared" si="6"/>
        <v>U8</v>
      </c>
      <c r="Z535" s="13">
        <f>+'Ceníky Ubytování'!AK53</f>
        <v>3</v>
      </c>
      <c r="AA535" s="13">
        <f t="shared" si="7"/>
        <v>0</v>
      </c>
      <c r="AB535" s="13">
        <f t="shared" si="8"/>
        <v>0</v>
      </c>
      <c r="AC535" s="13" t="str">
        <f t="shared" si="9"/>
        <v xml:space="preserve">Vedlejší budova 8. pokoj: 3-lůžk.pokoj </v>
      </c>
      <c r="AD535" s="13"/>
      <c r="AE535" s="13"/>
      <c r="AF535" s="13"/>
      <c r="AG535" s="13"/>
      <c r="AH535" s="13"/>
      <c r="AI535" s="13"/>
      <c r="AJ535" s="13"/>
      <c r="AK535" s="13"/>
      <c r="AL535" s="13"/>
      <c r="AM535" s="13"/>
    </row>
    <row r="536" spans="1:39" ht="15.75" customHeight="1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 t="str">
        <f>+'Ceníky Ubytování'!A54</f>
        <v>U9</v>
      </c>
      <c r="X536" s="13" t="str">
        <f>+'Ceníky Ubytování'!B54</f>
        <v xml:space="preserve">Vedlejší budova 9. pokoj: 3-lůžk.pokoj </v>
      </c>
      <c r="Y536" s="13" t="str">
        <f t="shared" si="6"/>
        <v>U9</v>
      </c>
      <c r="Z536" s="13">
        <f>+'Ceníky Ubytování'!AK54</f>
        <v>3</v>
      </c>
      <c r="AA536" s="13">
        <f t="shared" si="7"/>
        <v>0</v>
      </c>
      <c r="AB536" s="13">
        <f t="shared" si="8"/>
        <v>0</v>
      </c>
      <c r="AC536" s="13" t="str">
        <f t="shared" si="9"/>
        <v xml:space="preserve">Vedlejší budova 9. pokoj: 3-lůžk.pokoj </v>
      </c>
      <c r="AD536" s="13"/>
      <c r="AE536" s="13"/>
      <c r="AF536" s="13"/>
      <c r="AG536" s="13"/>
      <c r="AH536" s="13"/>
      <c r="AI536" s="13"/>
      <c r="AJ536" s="13"/>
      <c r="AK536" s="13"/>
      <c r="AL536" s="13"/>
      <c r="AM536" s="13"/>
    </row>
    <row r="537" spans="1:39" ht="15.75" customHeight="1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>
        <f>+'Ceníky Ubytování'!A55</f>
        <v>0</v>
      </c>
      <c r="X537" s="13">
        <f>+'Ceníky Ubytování'!B55</f>
        <v>0</v>
      </c>
      <c r="Y537" s="13">
        <f t="shared" si="6"/>
        <v>0</v>
      </c>
      <c r="Z537" s="13">
        <f>+'Ceníky Ubytování'!AK55</f>
        <v>0</v>
      </c>
      <c r="AA537" s="13">
        <f t="shared" si="7"/>
        <v>0</v>
      </c>
      <c r="AB537" s="13">
        <f t="shared" si="8"/>
        <v>0</v>
      </c>
      <c r="AC537" s="13">
        <f t="shared" si="9"/>
        <v>0</v>
      </c>
      <c r="AD537" s="13"/>
      <c r="AE537" s="13"/>
      <c r="AF537" s="13"/>
      <c r="AG537" s="13"/>
      <c r="AH537" s="13"/>
      <c r="AI537" s="13"/>
      <c r="AJ537" s="13"/>
      <c r="AK537" s="13"/>
      <c r="AL537" s="13"/>
      <c r="AM537" s="13"/>
    </row>
    <row r="538" spans="1:39" ht="15.75" customHeight="1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>
        <f>+'Ceníky Ubytování'!A56</f>
        <v>0</v>
      </c>
      <c r="X538" s="13">
        <f>+'Ceníky Ubytování'!B56</f>
        <v>0</v>
      </c>
      <c r="Y538" s="13">
        <f t="shared" si="6"/>
        <v>0</v>
      </c>
      <c r="Z538" s="13">
        <f>+'Ceníky Ubytování'!AK56</f>
        <v>0</v>
      </c>
      <c r="AA538" s="13">
        <f t="shared" si="7"/>
        <v>0</v>
      </c>
      <c r="AB538" s="13">
        <f t="shared" si="8"/>
        <v>0</v>
      </c>
      <c r="AC538" s="13">
        <f t="shared" si="9"/>
        <v>0</v>
      </c>
      <c r="AD538" s="13"/>
      <c r="AE538" s="13"/>
      <c r="AF538" s="13"/>
      <c r="AG538" s="13"/>
      <c r="AH538" s="13"/>
      <c r="AI538" s="13"/>
      <c r="AJ538" s="13"/>
      <c r="AK538" s="13"/>
      <c r="AL538" s="13"/>
      <c r="AM538" s="13"/>
    </row>
    <row r="539" spans="1:39" ht="15.75" customHeight="1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>
        <f>+'Ceníky Ubytování'!A57</f>
        <v>0</v>
      </c>
      <c r="X539" s="13">
        <f>+'Ceníky Ubytování'!B57</f>
        <v>0</v>
      </c>
      <c r="Y539" s="13">
        <f t="shared" si="6"/>
        <v>0</v>
      </c>
      <c r="Z539" s="13">
        <f>+'Ceníky Ubytování'!AK57</f>
        <v>0</v>
      </c>
      <c r="AA539" s="13">
        <f t="shared" si="7"/>
        <v>0</v>
      </c>
      <c r="AB539" s="13">
        <f t="shared" si="8"/>
        <v>0</v>
      </c>
      <c r="AC539" s="13">
        <f t="shared" si="9"/>
        <v>0</v>
      </c>
      <c r="AD539" s="13"/>
      <c r="AE539" s="13"/>
      <c r="AF539" s="13"/>
      <c r="AG539" s="13"/>
      <c r="AH539" s="13"/>
      <c r="AI539" s="13"/>
      <c r="AJ539" s="13"/>
      <c r="AK539" s="13"/>
      <c r="AL539" s="13"/>
      <c r="AM539" s="13"/>
    </row>
    <row r="540" spans="1:39" ht="15.75" customHeight="1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>
        <f>+'Ceníky Ubytování'!A58</f>
        <v>0</v>
      </c>
      <c r="X540" s="13">
        <f>+'Ceníky Ubytování'!B58</f>
        <v>0</v>
      </c>
      <c r="Y540" s="13">
        <f t="shared" si="6"/>
        <v>0</v>
      </c>
      <c r="Z540" s="13">
        <f>+'Ceníky Ubytování'!AK58</f>
        <v>0</v>
      </c>
      <c r="AA540" s="13">
        <f t="shared" si="7"/>
        <v>0</v>
      </c>
      <c r="AB540" s="13">
        <f t="shared" si="8"/>
        <v>0</v>
      </c>
      <c r="AC540" s="13">
        <f t="shared" si="9"/>
        <v>0</v>
      </c>
      <c r="AD540" s="13"/>
      <c r="AE540" s="13"/>
      <c r="AF540" s="13"/>
      <c r="AG540" s="13"/>
      <c r="AH540" s="13"/>
      <c r="AI540" s="13"/>
      <c r="AJ540" s="13"/>
      <c r="AK540" s="13"/>
      <c r="AL540" s="13"/>
      <c r="AM540" s="13"/>
    </row>
    <row r="541" spans="1:39" ht="15.75" customHeight="1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 t="str">
        <f>+'Ceníky Ubytování'!A59</f>
        <v>Ch5</v>
      </c>
      <c r="X541" s="13" t="str">
        <f>+'Ceníky Ubytování'!B59</f>
        <v>Chatka 5 - A</v>
      </c>
      <c r="Y541" s="13" t="str">
        <f t="shared" si="6"/>
        <v>Ch5</v>
      </c>
      <c r="Z541" s="13">
        <f>+'Ceníky Ubytování'!AK59</f>
        <v>0</v>
      </c>
      <c r="AA541" s="13">
        <f t="shared" si="7"/>
        <v>0</v>
      </c>
      <c r="AB541" s="13">
        <f t="shared" si="8"/>
        <v>0</v>
      </c>
      <c r="AC541" s="13" t="str">
        <f t="shared" si="9"/>
        <v>Chatka 5 - A</v>
      </c>
      <c r="AD541" s="13"/>
      <c r="AE541" s="13"/>
      <c r="AF541" s="13"/>
      <c r="AG541" s="13"/>
      <c r="AH541" s="13"/>
      <c r="AI541" s="13"/>
      <c r="AJ541" s="13"/>
      <c r="AK541" s="13"/>
      <c r="AL541" s="13"/>
      <c r="AM541" s="13"/>
    </row>
    <row r="542" spans="1:39" ht="15.75" customHeight="1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 t="str">
        <f>+'Ceníky Ubytování'!A60</f>
        <v>Ch6</v>
      </c>
      <c r="X542" s="13" t="str">
        <f>+'Ceníky Ubytování'!B60</f>
        <v>Chatka 6 - A</v>
      </c>
      <c r="Y542" s="13" t="str">
        <f t="shared" si="6"/>
        <v>Ch6</v>
      </c>
      <c r="Z542" s="13">
        <f>+'Ceníky Ubytování'!AK60</f>
        <v>0</v>
      </c>
      <c r="AA542" s="13">
        <f t="shared" si="7"/>
        <v>0</v>
      </c>
      <c r="AB542" s="13">
        <f t="shared" si="8"/>
        <v>0</v>
      </c>
      <c r="AC542" s="13" t="str">
        <f t="shared" si="9"/>
        <v>Chatka 6 - A</v>
      </c>
      <c r="AD542" s="13"/>
      <c r="AE542" s="13"/>
      <c r="AF542" s="13"/>
      <c r="AG542" s="13"/>
      <c r="AH542" s="13"/>
      <c r="AI542" s="13"/>
      <c r="AJ542" s="13"/>
      <c r="AK542" s="13"/>
      <c r="AL542" s="13"/>
      <c r="AM542" s="13"/>
    </row>
    <row r="543" spans="1:39" ht="15.75" customHeight="1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 t="str">
        <f>+'Ceníky Ubytování'!A61</f>
        <v>Ch7</v>
      </c>
      <c r="X543" s="13" t="str">
        <f>+'Ceníky Ubytování'!B61</f>
        <v>Chatka 7 - A</v>
      </c>
      <c r="Y543" s="13" t="str">
        <f t="shared" si="6"/>
        <v>Ch7</v>
      </c>
      <c r="Z543" s="13">
        <f>+'Ceníky Ubytování'!AK61</f>
        <v>0</v>
      </c>
      <c r="AA543" s="13">
        <f t="shared" si="7"/>
        <v>0</v>
      </c>
      <c r="AB543" s="13">
        <f t="shared" si="8"/>
        <v>0</v>
      </c>
      <c r="AC543" s="13" t="str">
        <f t="shared" si="9"/>
        <v>Chatka 7 - A</v>
      </c>
      <c r="AD543" s="13"/>
      <c r="AE543" s="13"/>
      <c r="AF543" s="13"/>
      <c r="AG543" s="13"/>
      <c r="AH543" s="13"/>
      <c r="AI543" s="13"/>
      <c r="AJ543" s="13"/>
      <c r="AK543" s="13"/>
      <c r="AL543" s="13"/>
      <c r="AM543" s="13"/>
    </row>
    <row r="544" spans="1:39" ht="15.75" customHeight="1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 t="str">
        <f>+'Ceníky Ubytování'!A62</f>
        <v>Ch8</v>
      </c>
      <c r="X544" s="13" t="str">
        <f>+'Ceníky Ubytování'!B62</f>
        <v>Chatka 8 - A</v>
      </c>
      <c r="Y544" s="13" t="str">
        <f t="shared" si="6"/>
        <v>Ch8</v>
      </c>
      <c r="Z544" s="13">
        <f>+'Ceníky Ubytování'!AK62</f>
        <v>0</v>
      </c>
      <c r="AA544" s="13">
        <f t="shared" si="7"/>
        <v>0</v>
      </c>
      <c r="AB544" s="13">
        <f t="shared" si="8"/>
        <v>0</v>
      </c>
      <c r="AC544" s="13" t="str">
        <f t="shared" si="9"/>
        <v>Chatka 8 - A</v>
      </c>
      <c r="AD544" s="13"/>
      <c r="AE544" s="13"/>
      <c r="AF544" s="13"/>
      <c r="AG544" s="13"/>
      <c r="AH544" s="13"/>
      <c r="AI544" s="13"/>
      <c r="AJ544" s="13"/>
      <c r="AK544" s="13"/>
      <c r="AL544" s="13"/>
      <c r="AM544" s="13"/>
    </row>
    <row r="545" spans="1:39" ht="15.75" customHeight="1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 t="str">
        <f>+'Ceníky Ubytování'!A63</f>
        <v>Ch9</v>
      </c>
      <c r="X545" s="13" t="str">
        <f>+'Ceníky Ubytování'!B63</f>
        <v>Chatka 9 - A</v>
      </c>
      <c r="Y545" s="13" t="str">
        <f t="shared" si="6"/>
        <v>Ch9</v>
      </c>
      <c r="Z545" s="13">
        <f>+'Ceníky Ubytování'!AK63</f>
        <v>0</v>
      </c>
      <c r="AA545" s="13">
        <f t="shared" si="7"/>
        <v>0</v>
      </c>
      <c r="AB545" s="13">
        <f t="shared" si="8"/>
        <v>0</v>
      </c>
      <c r="AC545" s="13" t="str">
        <f t="shared" si="9"/>
        <v>Chatka 9 - A</v>
      </c>
      <c r="AD545" s="13"/>
      <c r="AE545" s="13"/>
      <c r="AF545" s="13"/>
      <c r="AG545" s="13"/>
      <c r="AH545" s="13"/>
      <c r="AI545" s="13"/>
      <c r="AJ545" s="13"/>
      <c r="AK545" s="13"/>
      <c r="AL545" s="13"/>
      <c r="AM545" s="13"/>
    </row>
    <row r="546" spans="1:39" ht="15.75" customHeight="1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 t="str">
        <f>+'Ceníky Ubytování'!A64</f>
        <v>Ch10</v>
      </c>
      <c r="X546" s="13" t="str">
        <f>+'Ceníky Ubytování'!B64</f>
        <v>Chatka 10 - A</v>
      </c>
      <c r="Y546" s="13" t="str">
        <f t="shared" si="6"/>
        <v>Ch10</v>
      </c>
      <c r="Z546" s="13">
        <f>+'Ceníky Ubytování'!AK64</f>
        <v>0</v>
      </c>
      <c r="AA546" s="13">
        <f t="shared" si="7"/>
        <v>0</v>
      </c>
      <c r="AB546" s="13">
        <f t="shared" si="8"/>
        <v>0</v>
      </c>
      <c r="AC546" s="13" t="str">
        <f t="shared" si="9"/>
        <v>Chatka 10 - A</v>
      </c>
      <c r="AD546" s="13"/>
      <c r="AE546" s="13"/>
      <c r="AF546" s="13"/>
      <c r="AG546" s="13"/>
      <c r="AH546" s="13"/>
      <c r="AI546" s="13"/>
      <c r="AJ546" s="13"/>
      <c r="AK546" s="13"/>
      <c r="AL546" s="13"/>
      <c r="AM546" s="13"/>
    </row>
    <row r="547" spans="1:39" ht="15.75" customHeight="1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 t="str">
        <f>+'Ceníky Ubytování'!A65</f>
        <v>Ch11</v>
      </c>
      <c r="X547" s="13" t="str">
        <f>+'Ceníky Ubytování'!B65</f>
        <v>Chatka 11 - A</v>
      </c>
      <c r="Y547" s="13" t="str">
        <f t="shared" si="6"/>
        <v>Ch11</v>
      </c>
      <c r="Z547" s="13">
        <f>+'Ceníky Ubytování'!AK65</f>
        <v>0</v>
      </c>
      <c r="AA547" s="13">
        <f t="shared" si="7"/>
        <v>0</v>
      </c>
      <c r="AB547" s="13">
        <f t="shared" si="8"/>
        <v>0</v>
      </c>
      <c r="AC547" s="13" t="str">
        <f t="shared" si="9"/>
        <v>Chatka 11 - A</v>
      </c>
      <c r="AD547" s="13"/>
      <c r="AE547" s="13"/>
      <c r="AF547" s="13"/>
      <c r="AG547" s="13"/>
      <c r="AH547" s="13"/>
      <c r="AI547" s="13"/>
      <c r="AJ547" s="13"/>
      <c r="AK547" s="13"/>
      <c r="AL547" s="13"/>
      <c r="AM547" s="13"/>
    </row>
    <row r="548" spans="1:39" ht="15.75" customHeight="1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 t="str">
        <f>+'Ceníky Ubytování'!A66</f>
        <v>Ch12</v>
      </c>
      <c r="X548" s="13" t="str">
        <f>+'Ceníky Ubytování'!B66</f>
        <v>Chatka 12 - A</v>
      </c>
      <c r="Y548" s="13" t="str">
        <f t="shared" si="6"/>
        <v>Ch12</v>
      </c>
      <c r="Z548" s="13">
        <f>+'Ceníky Ubytování'!AK66</f>
        <v>0</v>
      </c>
      <c r="AA548" s="13">
        <f t="shared" si="7"/>
        <v>0</v>
      </c>
      <c r="AB548" s="13">
        <f t="shared" si="8"/>
        <v>0</v>
      </c>
      <c r="AC548" s="13" t="str">
        <f t="shared" si="9"/>
        <v>Chatka 12 - A</v>
      </c>
      <c r="AD548" s="13"/>
      <c r="AE548" s="13"/>
      <c r="AF548" s="13"/>
      <c r="AG548" s="13"/>
      <c r="AH548" s="13"/>
      <c r="AI548" s="13"/>
      <c r="AJ548" s="13"/>
      <c r="AK548" s="13"/>
      <c r="AL548" s="13"/>
      <c r="AM548" s="13"/>
    </row>
    <row r="549" spans="1:39" ht="15.75" customHeight="1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 t="str">
        <f>+'Ceníky Ubytování'!A67</f>
        <v>Ch13</v>
      </c>
      <c r="X549" s="13" t="str">
        <f>+'Ceníky Ubytování'!B67</f>
        <v>Chatka 13 - A</v>
      </c>
      <c r="Y549" s="13" t="str">
        <f t="shared" si="6"/>
        <v>Ch13</v>
      </c>
      <c r="Z549" s="13">
        <f>+'Ceníky Ubytování'!AK67</f>
        <v>0</v>
      </c>
      <c r="AA549" s="13">
        <f t="shared" si="7"/>
        <v>0</v>
      </c>
      <c r="AB549" s="13">
        <f t="shared" si="8"/>
        <v>0</v>
      </c>
      <c r="AC549" s="13" t="str">
        <f t="shared" si="9"/>
        <v>Chatka 13 - A</v>
      </c>
      <c r="AD549" s="13"/>
      <c r="AE549" s="13"/>
      <c r="AF549" s="13"/>
      <c r="AG549" s="13"/>
      <c r="AH549" s="13"/>
      <c r="AI549" s="13"/>
      <c r="AJ549" s="13"/>
      <c r="AK549" s="13"/>
      <c r="AL549" s="13"/>
      <c r="AM549" s="13"/>
    </row>
    <row r="550" spans="1:39" ht="15.75" customHeight="1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 t="str">
        <f>+'Ceníky Ubytování'!A68</f>
        <v>Ch14</v>
      </c>
      <c r="X550" s="13" t="str">
        <f>+'Ceníky Ubytování'!B68</f>
        <v>Chatka 14 - A</v>
      </c>
      <c r="Y550" s="13" t="str">
        <f t="shared" si="6"/>
        <v>Ch14</v>
      </c>
      <c r="Z550" s="13">
        <f>+'Ceníky Ubytování'!AK68</f>
        <v>0</v>
      </c>
      <c r="AA550" s="13">
        <f t="shared" si="7"/>
        <v>0</v>
      </c>
      <c r="AB550" s="13">
        <f t="shared" si="8"/>
        <v>0</v>
      </c>
      <c r="AC550" s="13" t="str">
        <f t="shared" si="9"/>
        <v>Chatka 14 - A</v>
      </c>
      <c r="AD550" s="13"/>
      <c r="AE550" s="13"/>
      <c r="AF550" s="13"/>
      <c r="AG550" s="13"/>
      <c r="AH550" s="13"/>
      <c r="AI550" s="13"/>
      <c r="AJ550" s="13"/>
      <c r="AK550" s="13"/>
      <c r="AL550" s="13"/>
      <c r="AM550" s="13"/>
    </row>
    <row r="551" spans="1:39" ht="15.75" customHeight="1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 t="str">
        <f>+'Ceníky Ubytování'!A69</f>
        <v>Ch15</v>
      </c>
      <c r="X551" s="13" t="str">
        <f>+'Ceníky Ubytování'!B69</f>
        <v>Chatka 15 - A</v>
      </c>
      <c r="Y551" s="13" t="str">
        <f t="shared" si="6"/>
        <v>Ch15</v>
      </c>
      <c r="Z551" s="13">
        <f>+'Ceníky Ubytování'!AK69</f>
        <v>0</v>
      </c>
      <c r="AA551" s="13">
        <f t="shared" si="7"/>
        <v>0</v>
      </c>
      <c r="AB551" s="13">
        <f t="shared" si="8"/>
        <v>0</v>
      </c>
      <c r="AC551" s="13" t="str">
        <f t="shared" si="9"/>
        <v>Chatka 15 - A</v>
      </c>
      <c r="AD551" s="13"/>
      <c r="AE551" s="13"/>
      <c r="AF551" s="13"/>
      <c r="AG551" s="13"/>
      <c r="AH551" s="13"/>
      <c r="AI551" s="13"/>
      <c r="AJ551" s="13"/>
      <c r="AK551" s="13"/>
      <c r="AL551" s="13"/>
      <c r="AM551" s="13"/>
    </row>
    <row r="552" spans="1:39" ht="15.75" customHeight="1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 t="str">
        <f>+'Ceníky Ubytování'!A70</f>
        <v>Ch16</v>
      </c>
      <c r="X552" s="13" t="str">
        <f>+'Ceníky Ubytování'!B70</f>
        <v>Chatka 16 - A</v>
      </c>
      <c r="Y552" s="13" t="str">
        <f t="shared" si="6"/>
        <v>Ch16</v>
      </c>
      <c r="Z552" s="13">
        <f>+'Ceníky Ubytování'!AK70</f>
        <v>0</v>
      </c>
      <c r="AA552" s="13">
        <f t="shared" si="7"/>
        <v>0</v>
      </c>
      <c r="AB552" s="13">
        <f t="shared" si="8"/>
        <v>0</v>
      </c>
      <c r="AC552" s="13" t="str">
        <f t="shared" si="9"/>
        <v>Chatka 16 - A</v>
      </c>
      <c r="AD552" s="13"/>
      <c r="AE552" s="13"/>
      <c r="AF552" s="13"/>
      <c r="AG552" s="13"/>
      <c r="AH552" s="13"/>
      <c r="AI552" s="13"/>
      <c r="AJ552" s="13"/>
      <c r="AK552" s="13"/>
      <c r="AL552" s="13"/>
      <c r="AM552" s="13"/>
    </row>
    <row r="553" spans="1:39" ht="15.75" customHeight="1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 t="str">
        <f>+'Ceníky Ubytování'!A71</f>
        <v>Ch17</v>
      </c>
      <c r="X553" s="13" t="str">
        <f>+'Ceníky Ubytování'!B71</f>
        <v>Chatka 17 - A</v>
      </c>
      <c r="Y553" s="13" t="str">
        <f t="shared" si="6"/>
        <v>Ch17</v>
      </c>
      <c r="Z553" s="13">
        <f>+'Ceníky Ubytování'!AK71</f>
        <v>0</v>
      </c>
      <c r="AA553" s="13">
        <f t="shared" si="7"/>
        <v>0</v>
      </c>
      <c r="AB553" s="13">
        <f t="shared" si="8"/>
        <v>0</v>
      </c>
      <c r="AC553" s="13" t="str">
        <f t="shared" si="9"/>
        <v>Chatka 17 - A</v>
      </c>
      <c r="AD553" s="13"/>
      <c r="AE553" s="13"/>
      <c r="AF553" s="13"/>
      <c r="AG553" s="13"/>
      <c r="AH553" s="13"/>
      <c r="AI553" s="13"/>
      <c r="AJ553" s="13"/>
      <c r="AK553" s="13"/>
      <c r="AL553" s="13"/>
      <c r="AM553" s="13"/>
    </row>
    <row r="554" spans="1:39" ht="15.75" customHeight="1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 t="str">
        <f>+'Ceníky Ubytování'!A72</f>
        <v>S5a</v>
      </c>
      <c r="X554" s="13" t="str">
        <f>+'Ceníky Ubytování'!B72</f>
        <v>Srub 5 dvoupokojovy 1.pokoj</v>
      </c>
      <c r="Y554" s="13" t="str">
        <f t="shared" si="6"/>
        <v>S5a</v>
      </c>
      <c r="Z554" s="13">
        <f>+'Ceníky Ubytování'!AK72</f>
        <v>4</v>
      </c>
      <c r="AA554" s="13">
        <f t="shared" si="7"/>
        <v>0</v>
      </c>
      <c r="AB554" s="13">
        <f t="shared" si="8"/>
        <v>0</v>
      </c>
      <c r="AC554" s="13" t="str">
        <f t="shared" si="9"/>
        <v>Srub 5 dvoupokojovy 1.pokoj</v>
      </c>
      <c r="AD554" s="13"/>
      <c r="AE554" s="13"/>
      <c r="AF554" s="13"/>
      <c r="AG554" s="13"/>
      <c r="AH554" s="13"/>
      <c r="AI554" s="13"/>
      <c r="AJ554" s="13"/>
      <c r="AK554" s="13"/>
      <c r="AL554" s="13"/>
      <c r="AM554" s="13"/>
    </row>
    <row r="555" spans="1:39" ht="15.75" customHeight="1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 t="str">
        <f>+'Ceníky Ubytování'!A73</f>
        <v>S5b</v>
      </c>
      <c r="X555" s="13" t="str">
        <f>+'Ceníky Ubytování'!B73</f>
        <v>Srub 5 dvoupokojovy 2.pokoj</v>
      </c>
      <c r="Y555" s="13" t="str">
        <f t="shared" si="6"/>
        <v>S5b</v>
      </c>
      <c r="Z555" s="13">
        <f>+'Ceníky Ubytování'!AK73</f>
        <v>4</v>
      </c>
      <c r="AA555" s="13">
        <f t="shared" si="7"/>
        <v>0</v>
      </c>
      <c r="AB555" s="13">
        <f t="shared" si="8"/>
        <v>0</v>
      </c>
      <c r="AC555" s="13" t="str">
        <f t="shared" si="9"/>
        <v>Srub 5 dvoupokojovy 2.pokoj</v>
      </c>
      <c r="AD555" s="13"/>
      <c r="AE555" s="13"/>
      <c r="AF555" s="13"/>
      <c r="AG555" s="13"/>
      <c r="AH555" s="13"/>
      <c r="AI555" s="13"/>
      <c r="AJ555" s="13"/>
      <c r="AK555" s="13"/>
      <c r="AL555" s="13"/>
      <c r="AM555" s="13"/>
    </row>
    <row r="556" spans="1:39" ht="15.75" customHeight="1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>
        <f>+'Ceníky Ubytování'!A74</f>
        <v>0</v>
      </c>
      <c r="X556" s="13">
        <f>+'Ceníky Ubytování'!B74</f>
        <v>0</v>
      </c>
      <c r="Y556" s="13">
        <f t="shared" si="6"/>
        <v>0</v>
      </c>
      <c r="Z556" s="13">
        <f>+'Ceníky Ubytování'!AK74</f>
        <v>0</v>
      </c>
      <c r="AA556" s="13">
        <f t="shared" si="7"/>
        <v>0</v>
      </c>
      <c r="AB556" s="13">
        <f t="shared" si="8"/>
        <v>0</v>
      </c>
      <c r="AC556" s="13">
        <f t="shared" si="9"/>
        <v>0</v>
      </c>
      <c r="AD556" s="13"/>
      <c r="AE556" s="13"/>
      <c r="AF556" s="13"/>
      <c r="AG556" s="13"/>
      <c r="AH556" s="13"/>
      <c r="AI556" s="13"/>
      <c r="AJ556" s="13"/>
      <c r="AK556" s="13"/>
      <c r="AL556" s="13"/>
      <c r="AM556" s="13"/>
    </row>
    <row r="557" spans="1:39" ht="15.75" customHeight="1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>
        <f>+'Ceníky Ubytování'!A75</f>
        <v>0</v>
      </c>
      <c r="X557" s="13">
        <f>+'Ceníky Ubytování'!B75</f>
        <v>0</v>
      </c>
      <c r="Y557" s="13">
        <f t="shared" si="6"/>
        <v>0</v>
      </c>
      <c r="Z557" s="13">
        <f>+'Ceníky Ubytování'!AK75</f>
        <v>0</v>
      </c>
      <c r="AA557" s="13">
        <f t="shared" si="7"/>
        <v>0</v>
      </c>
      <c r="AB557" s="13">
        <f t="shared" si="8"/>
        <v>0</v>
      </c>
      <c r="AC557" s="13">
        <f t="shared" si="9"/>
        <v>0</v>
      </c>
      <c r="AD557" s="13"/>
      <c r="AE557" s="13"/>
      <c r="AF557" s="13"/>
      <c r="AG557" s="13"/>
      <c r="AH557" s="13"/>
      <c r="AI557" s="13"/>
      <c r="AJ557" s="13"/>
      <c r="AK557" s="13"/>
      <c r="AL557" s="13"/>
      <c r="AM557" s="13"/>
    </row>
    <row r="558" spans="1:39" ht="15.75" customHeight="1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 t="str">
        <f>+'Ceníky Ubytování'!A76</f>
        <v>VA</v>
      </c>
      <c r="X558" s="13" t="str">
        <f>+'Ceníky Ubytování'!B76</f>
        <v>Vávrovka dospělý</v>
      </c>
      <c r="Y558" s="13" t="str">
        <f t="shared" si="6"/>
        <v>VA</v>
      </c>
      <c r="Z558" s="13">
        <f>+'Ceníky Ubytování'!AK76</f>
        <v>26</v>
      </c>
      <c r="AA558" s="13">
        <f t="shared" si="7"/>
        <v>0</v>
      </c>
      <c r="AB558" s="13">
        <f t="shared" si="8"/>
        <v>0</v>
      </c>
      <c r="AC558" s="13" t="str">
        <f t="shared" si="9"/>
        <v>Vávrovka dospělý</v>
      </c>
      <c r="AD558" s="13"/>
      <c r="AE558" s="13"/>
      <c r="AF558" s="13"/>
      <c r="AG558" s="13"/>
      <c r="AH558" s="13"/>
      <c r="AI558" s="13"/>
      <c r="AJ558" s="13"/>
      <c r="AK558" s="13"/>
      <c r="AL558" s="13"/>
      <c r="AM558" s="13"/>
    </row>
    <row r="559" spans="1:39" ht="15.75" customHeight="1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 t="str">
        <f>+'Ceníky Ubytování'!A77</f>
        <v>Vd</v>
      </c>
      <c r="X559" s="13" t="str">
        <f>+'Ceníky Ubytování'!B77</f>
        <v>Vávrovka dítě</v>
      </c>
      <c r="Y559" s="13" t="str">
        <f t="shared" si="6"/>
        <v>Vd</v>
      </c>
      <c r="Z559" s="13">
        <f>+'Ceníky Ubytování'!AK77</f>
        <v>26</v>
      </c>
      <c r="AA559" s="13">
        <f t="shared" si="7"/>
        <v>0</v>
      </c>
      <c r="AB559" s="13">
        <f t="shared" si="8"/>
        <v>0</v>
      </c>
      <c r="AC559" s="13" t="str">
        <f t="shared" si="9"/>
        <v>Vávrovka dítě</v>
      </c>
      <c r="AD559" s="13"/>
      <c r="AE559" s="13"/>
      <c r="AF559" s="13"/>
      <c r="AG559" s="13"/>
      <c r="AH559" s="13"/>
      <c r="AI559" s="13"/>
      <c r="AJ559" s="13"/>
      <c r="AK559" s="13"/>
      <c r="AL559" s="13"/>
      <c r="AM559" s="13"/>
    </row>
    <row r="560" spans="1:39" ht="15.75" customHeight="1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 t="str">
        <f>+'Ceníky Ubytování'!A78</f>
        <v>SP</v>
      </c>
      <c r="X560" s="13" t="str">
        <f>+'Ceníky Ubytování'!B78</f>
        <v>Stan/Přívěs  dospělý</v>
      </c>
      <c r="Y560" s="13" t="str">
        <f t="shared" si="6"/>
        <v>SP</v>
      </c>
      <c r="Z560" s="13">
        <f>+'Ceníky Ubytování'!AK78</f>
        <v>999</v>
      </c>
      <c r="AA560" s="13">
        <f t="shared" si="7"/>
        <v>0</v>
      </c>
      <c r="AB560" s="13">
        <f t="shared" si="8"/>
        <v>0</v>
      </c>
      <c r="AC560" s="13" t="str">
        <f t="shared" si="9"/>
        <v>Stan/Přívěs  dospělý</v>
      </c>
      <c r="AD560" s="13"/>
      <c r="AE560" s="13"/>
      <c r="AF560" s="13"/>
      <c r="AG560" s="13"/>
      <c r="AH560" s="13"/>
      <c r="AI560" s="13"/>
      <c r="AJ560" s="13"/>
      <c r="AK560" s="13"/>
      <c r="AL560" s="13"/>
      <c r="AM560" s="13"/>
    </row>
    <row r="561" spans="1:39" ht="15.75" customHeight="1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 t="str">
        <f>+'Ceníky Ubytování'!A79</f>
        <v>Sd</v>
      </c>
      <c r="X561" s="13" t="str">
        <f>+'Ceníky Ubytování'!B79</f>
        <v>Stan/Přívěs  dítě</v>
      </c>
      <c r="Y561" s="13" t="str">
        <f t="shared" si="6"/>
        <v>Sd</v>
      </c>
      <c r="Z561" s="13">
        <f>+'Ceníky Ubytování'!AK79</f>
        <v>999</v>
      </c>
      <c r="AA561" s="13">
        <f t="shared" si="7"/>
        <v>0</v>
      </c>
      <c r="AB561" s="13">
        <f t="shared" si="8"/>
        <v>0</v>
      </c>
      <c r="AC561" s="13" t="str">
        <f t="shared" si="9"/>
        <v>Stan/Přívěs  dítě</v>
      </c>
      <c r="AD561" s="13"/>
      <c r="AE561" s="13"/>
      <c r="AF561" s="13"/>
      <c r="AG561" s="13"/>
      <c r="AH561" s="13"/>
      <c r="AI561" s="13"/>
      <c r="AJ561" s="13"/>
      <c r="AK561" s="13"/>
      <c r="AL561" s="13"/>
      <c r="AM561" s="13"/>
    </row>
    <row r="562" spans="1:39" ht="15.75" customHeight="1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 t="str">
        <f>+'Ceníky Ubytování'!A80</f>
        <v>nic</v>
      </c>
      <c r="X562" s="13" t="str">
        <f>+'Ceníky Ubytování'!B80</f>
        <v>žádné ubytování</v>
      </c>
      <c r="Y562" s="13" t="str">
        <f t="shared" si="6"/>
        <v>nic</v>
      </c>
      <c r="Z562" s="13">
        <f>+'Ceníky Ubytování'!AK80</f>
        <v>999</v>
      </c>
      <c r="AA562" s="13">
        <f t="shared" si="7"/>
        <v>199</v>
      </c>
      <c r="AB562" s="13">
        <f t="shared" si="8"/>
        <v>0</v>
      </c>
      <c r="AC562" s="13" t="str">
        <f t="shared" si="9"/>
        <v>žádné ubytování</v>
      </c>
      <c r="AD562" s="13"/>
      <c r="AE562" s="13"/>
      <c r="AF562" s="13"/>
      <c r="AG562" s="13"/>
      <c r="AH562" s="13"/>
      <c r="AI562" s="13"/>
      <c r="AJ562" s="13"/>
      <c r="AK562" s="13"/>
      <c r="AL562" s="13"/>
      <c r="AM562" s="13"/>
    </row>
    <row r="563" spans="1:39" ht="15.75" customHeight="1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F563" s="13"/>
      <c r="AG563" s="13"/>
      <c r="AH563" s="13"/>
      <c r="AI563" s="13"/>
      <c r="AJ563" s="13"/>
      <c r="AK563" s="13"/>
      <c r="AL563" s="13"/>
      <c r="AM563" s="13"/>
    </row>
    <row r="564" spans="1:39" ht="15.75" customHeight="1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F564" s="13"/>
      <c r="AG564" s="13"/>
      <c r="AH564" s="13"/>
      <c r="AI564" s="13"/>
      <c r="AJ564" s="13"/>
      <c r="AK564" s="13"/>
      <c r="AL564" s="13"/>
      <c r="AM564" s="13"/>
    </row>
    <row r="565" spans="1:39" ht="15.75" customHeight="1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F565" s="13"/>
      <c r="AG565" s="13"/>
      <c r="AH565" s="13"/>
      <c r="AI565" s="13"/>
      <c r="AJ565" s="13"/>
      <c r="AK565" s="13"/>
      <c r="AL565" s="13"/>
      <c r="AM565" s="13"/>
    </row>
    <row r="566" spans="1:39" ht="15.75" customHeight="1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F566" s="13"/>
      <c r="AG566" s="13"/>
      <c r="AH566" s="13"/>
      <c r="AI566" s="13"/>
      <c r="AJ566" s="13"/>
      <c r="AK566" s="13"/>
      <c r="AL566" s="13"/>
      <c r="AM566" s="13"/>
    </row>
    <row r="567" spans="1:39" ht="15.75" customHeight="1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F567" s="13"/>
      <c r="AG567" s="13"/>
      <c r="AH567" s="13"/>
      <c r="AI567" s="13"/>
      <c r="AJ567" s="13"/>
      <c r="AK567" s="13"/>
      <c r="AL567" s="13"/>
      <c r="AM567" s="13"/>
    </row>
    <row r="568" spans="1:39" ht="15.75" customHeight="1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F568" s="13"/>
      <c r="AG568" s="13"/>
      <c r="AH568" s="13"/>
      <c r="AI568" s="13"/>
      <c r="AJ568" s="13"/>
      <c r="AK568" s="13"/>
      <c r="AL568" s="13"/>
      <c r="AM568" s="13"/>
    </row>
    <row r="569" spans="1:39" ht="15.75" customHeight="1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F569" s="13"/>
      <c r="AG569" s="13"/>
      <c r="AH569" s="13"/>
      <c r="AI569" s="13"/>
      <c r="AJ569" s="13"/>
      <c r="AK569" s="13"/>
      <c r="AL569" s="13"/>
      <c r="AM569" s="13"/>
    </row>
    <row r="570" spans="1:39" ht="15.75" customHeight="1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F570" s="13"/>
      <c r="AG570" s="13"/>
      <c r="AH570" s="13"/>
      <c r="AI570" s="13"/>
      <c r="AJ570" s="13"/>
      <c r="AK570" s="13"/>
      <c r="AL570" s="13"/>
      <c r="AM570" s="13"/>
    </row>
    <row r="571" spans="1:39" ht="15.75" customHeight="1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F571" s="13"/>
      <c r="AG571" s="13"/>
      <c r="AH571" s="13"/>
      <c r="AI571" s="13"/>
      <c r="AJ571" s="13"/>
      <c r="AK571" s="13"/>
      <c r="AL571" s="13"/>
      <c r="AM571" s="13"/>
    </row>
    <row r="572" spans="1:39" ht="15.75" customHeight="1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F572" s="13"/>
      <c r="AG572" s="13"/>
      <c r="AH572" s="13"/>
      <c r="AI572" s="13"/>
      <c r="AJ572" s="13"/>
      <c r="AK572" s="13"/>
      <c r="AL572" s="13"/>
      <c r="AM572" s="13"/>
    </row>
    <row r="573" spans="1:39" ht="15.75" customHeight="1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F573" s="13"/>
      <c r="AG573" s="13"/>
      <c r="AH573" s="13"/>
      <c r="AI573" s="13"/>
      <c r="AJ573" s="13"/>
      <c r="AK573" s="13"/>
      <c r="AL573" s="13"/>
      <c r="AM573" s="13"/>
    </row>
    <row r="574" spans="1:39" ht="15.75" customHeight="1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F574" s="13"/>
      <c r="AG574" s="13"/>
      <c r="AH574" s="13"/>
      <c r="AI574" s="13"/>
      <c r="AJ574" s="13"/>
      <c r="AK574" s="13"/>
      <c r="AL574" s="13"/>
      <c r="AM574" s="13"/>
    </row>
    <row r="575" spans="1:39" ht="15.75" customHeight="1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F575" s="13"/>
      <c r="AG575" s="13"/>
      <c r="AH575" s="13"/>
      <c r="AI575" s="13"/>
      <c r="AJ575" s="13"/>
      <c r="AK575" s="13"/>
      <c r="AL575" s="13"/>
      <c r="AM575" s="13"/>
    </row>
    <row r="576" spans="1:39" ht="15.75" customHeight="1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F576" s="13"/>
      <c r="AG576" s="13"/>
      <c r="AH576" s="13"/>
      <c r="AI576" s="13"/>
      <c r="AJ576" s="13"/>
      <c r="AK576" s="13"/>
      <c r="AL576" s="13"/>
      <c r="AM576" s="13"/>
    </row>
    <row r="577" spans="1:39" ht="15.75" customHeight="1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F577" s="13"/>
      <c r="AG577" s="13"/>
      <c r="AH577" s="13"/>
      <c r="AI577" s="13"/>
      <c r="AJ577" s="13"/>
      <c r="AK577" s="13"/>
      <c r="AL577" s="13"/>
      <c r="AM577" s="13"/>
    </row>
    <row r="578" spans="1:39" ht="15.75" customHeight="1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F578" s="13"/>
      <c r="AG578" s="13"/>
      <c r="AH578" s="13"/>
      <c r="AI578" s="13"/>
      <c r="AJ578" s="13"/>
      <c r="AK578" s="13"/>
      <c r="AL578" s="13"/>
      <c r="AM578" s="13"/>
    </row>
    <row r="579" spans="1:39" ht="15.75" customHeight="1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F579" s="13"/>
      <c r="AG579" s="13"/>
      <c r="AH579" s="13"/>
      <c r="AI579" s="13"/>
      <c r="AJ579" s="13"/>
      <c r="AK579" s="13"/>
      <c r="AL579" s="13"/>
      <c r="AM579" s="13"/>
    </row>
    <row r="580" spans="1:39" ht="15.75" customHeight="1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F580" s="13"/>
      <c r="AG580" s="13"/>
      <c r="AH580" s="13"/>
      <c r="AI580" s="13"/>
      <c r="AJ580" s="13"/>
      <c r="AK580" s="13"/>
      <c r="AL580" s="13"/>
      <c r="AM580" s="13"/>
    </row>
    <row r="581" spans="1:39" ht="15.75" customHeight="1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F581" s="13"/>
      <c r="AG581" s="13"/>
      <c r="AH581" s="13"/>
      <c r="AI581" s="13"/>
      <c r="AJ581" s="13"/>
      <c r="AK581" s="13"/>
      <c r="AL581" s="13"/>
      <c r="AM581" s="13"/>
    </row>
    <row r="582" spans="1:39" ht="15.75" customHeight="1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F582" s="13"/>
      <c r="AG582" s="13"/>
      <c r="AH582" s="13"/>
      <c r="AI582" s="13"/>
      <c r="AJ582" s="13"/>
      <c r="AK582" s="13"/>
      <c r="AL582" s="13"/>
      <c r="AM582" s="13"/>
    </row>
    <row r="583" spans="1:39" ht="15.75" customHeight="1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F583" s="13"/>
      <c r="AG583" s="13"/>
      <c r="AH583" s="13"/>
      <c r="AI583" s="13"/>
      <c r="AJ583" s="13"/>
      <c r="AK583" s="13"/>
      <c r="AL583" s="13"/>
      <c r="AM583" s="13"/>
    </row>
    <row r="584" spans="1:39" ht="15.75" customHeight="1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F584" s="13"/>
      <c r="AG584" s="13"/>
      <c r="AH584" s="13"/>
      <c r="AI584" s="13"/>
      <c r="AJ584" s="13"/>
      <c r="AK584" s="13"/>
      <c r="AL584" s="13"/>
      <c r="AM584" s="13"/>
    </row>
    <row r="585" spans="1:39" ht="15.75" customHeight="1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F585" s="13"/>
      <c r="AG585" s="13"/>
      <c r="AH585" s="13"/>
      <c r="AI585" s="13"/>
      <c r="AJ585" s="13"/>
      <c r="AK585" s="13"/>
      <c r="AL585" s="13"/>
      <c r="AM585" s="13"/>
    </row>
    <row r="586" spans="1:39" ht="15.75" customHeight="1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F586" s="13"/>
      <c r="AG586" s="13"/>
      <c r="AH586" s="13"/>
      <c r="AI586" s="13"/>
      <c r="AJ586" s="13"/>
      <c r="AK586" s="13"/>
      <c r="AL586" s="13"/>
      <c r="AM586" s="13"/>
    </row>
    <row r="587" spans="1:39" ht="15.75" customHeight="1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F587" s="13"/>
      <c r="AG587" s="13"/>
      <c r="AH587" s="13"/>
      <c r="AI587" s="13"/>
      <c r="AJ587" s="13"/>
      <c r="AK587" s="13"/>
      <c r="AL587" s="13"/>
      <c r="AM587" s="13"/>
    </row>
    <row r="588" spans="1:39" ht="15.75" customHeight="1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F588" s="13"/>
      <c r="AG588" s="13"/>
      <c r="AH588" s="13"/>
      <c r="AI588" s="13"/>
      <c r="AJ588" s="13"/>
      <c r="AK588" s="13"/>
      <c r="AL588" s="13"/>
      <c r="AM588" s="13"/>
    </row>
    <row r="589" spans="1:39" ht="15.75" customHeight="1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F589" s="13"/>
      <c r="AG589" s="13"/>
      <c r="AH589" s="13"/>
      <c r="AI589" s="13"/>
      <c r="AJ589" s="13"/>
      <c r="AK589" s="13"/>
      <c r="AL589" s="13"/>
      <c r="AM589" s="13"/>
    </row>
    <row r="590" spans="1:39" ht="15.75" customHeight="1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F590" s="13"/>
      <c r="AG590" s="13"/>
      <c r="AH590" s="13"/>
      <c r="AI590" s="13"/>
      <c r="AJ590" s="13"/>
      <c r="AK590" s="13"/>
      <c r="AL590" s="13"/>
      <c r="AM590" s="13"/>
    </row>
    <row r="591" spans="1:39" ht="15.75" customHeight="1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F591" s="13"/>
      <c r="AG591" s="13"/>
      <c r="AH591" s="13"/>
      <c r="AI591" s="13"/>
      <c r="AJ591" s="13"/>
      <c r="AK591" s="13"/>
      <c r="AL591" s="13"/>
      <c r="AM591" s="13"/>
    </row>
    <row r="592" spans="1:39" ht="15.75" customHeight="1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F592" s="13"/>
      <c r="AG592" s="13"/>
      <c r="AH592" s="13"/>
      <c r="AI592" s="13"/>
      <c r="AJ592" s="13"/>
      <c r="AK592" s="13"/>
      <c r="AL592" s="13"/>
      <c r="AM592" s="13"/>
    </row>
    <row r="593" spans="1:39" ht="15.75" customHeight="1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F593" s="13"/>
      <c r="AG593" s="13"/>
      <c r="AH593" s="13"/>
      <c r="AI593" s="13"/>
      <c r="AJ593" s="13"/>
      <c r="AK593" s="13"/>
      <c r="AL593" s="13"/>
      <c r="AM593" s="13"/>
    </row>
    <row r="594" spans="1:39" ht="15.75" customHeight="1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F594" s="13"/>
      <c r="AG594" s="13"/>
      <c r="AH594" s="13"/>
      <c r="AI594" s="13"/>
      <c r="AJ594" s="13"/>
      <c r="AK594" s="13"/>
      <c r="AL594" s="13"/>
      <c r="AM594" s="13"/>
    </row>
    <row r="595" spans="1:39" ht="15.75" customHeight="1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F595" s="13"/>
      <c r="AG595" s="13"/>
      <c r="AH595" s="13"/>
      <c r="AI595" s="13"/>
      <c r="AJ595" s="13"/>
      <c r="AK595" s="13"/>
      <c r="AL595" s="13"/>
      <c r="AM595" s="13"/>
    </row>
    <row r="596" spans="1:39" ht="15.75" customHeight="1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F596" s="13"/>
      <c r="AG596" s="13"/>
      <c r="AH596" s="13"/>
      <c r="AI596" s="13"/>
      <c r="AJ596" s="13"/>
      <c r="AK596" s="13"/>
      <c r="AL596" s="13"/>
      <c r="AM596" s="13"/>
    </row>
    <row r="597" spans="1:39" ht="15.75" customHeight="1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F597" s="13"/>
      <c r="AG597" s="13"/>
      <c r="AH597" s="13"/>
      <c r="AI597" s="13"/>
      <c r="AJ597" s="13"/>
      <c r="AK597" s="13"/>
      <c r="AL597" s="13"/>
      <c r="AM597" s="13"/>
    </row>
    <row r="598" spans="1:39" ht="15.75" customHeight="1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F598" s="13"/>
      <c r="AG598" s="13"/>
      <c r="AH598" s="13"/>
      <c r="AI598" s="13"/>
      <c r="AJ598" s="13"/>
      <c r="AK598" s="13"/>
      <c r="AL598" s="13"/>
      <c r="AM598" s="13"/>
    </row>
    <row r="599" spans="1:39" ht="15.75" customHeight="1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F599" s="13"/>
      <c r="AG599" s="13"/>
      <c r="AH599" s="13"/>
      <c r="AI599" s="13"/>
      <c r="AJ599" s="13"/>
      <c r="AK599" s="13"/>
      <c r="AL599" s="13"/>
      <c r="AM599" s="13"/>
    </row>
    <row r="600" spans="1:39" ht="15.75" customHeight="1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F600" s="13"/>
      <c r="AG600" s="13"/>
      <c r="AH600" s="13"/>
      <c r="AI600" s="13"/>
      <c r="AJ600" s="13"/>
      <c r="AK600" s="13"/>
      <c r="AL600" s="13"/>
      <c r="AM600" s="13"/>
    </row>
    <row r="601" spans="1:39" ht="15.75" customHeight="1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F601" s="13"/>
      <c r="AG601" s="13"/>
      <c r="AH601" s="13"/>
      <c r="AI601" s="13"/>
      <c r="AJ601" s="13"/>
      <c r="AK601" s="13"/>
      <c r="AL601" s="13"/>
      <c r="AM601" s="13"/>
    </row>
    <row r="602" spans="1:39" ht="15.75" customHeight="1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F602" s="13"/>
      <c r="AG602" s="13"/>
      <c r="AH602" s="13"/>
      <c r="AI602" s="13"/>
      <c r="AJ602" s="13"/>
      <c r="AK602" s="13"/>
      <c r="AL602" s="13"/>
      <c r="AM602" s="13"/>
    </row>
    <row r="603" spans="1:39" ht="15.75" customHeight="1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F603" s="13"/>
      <c r="AG603" s="13"/>
      <c r="AH603" s="13"/>
      <c r="AI603" s="13"/>
      <c r="AJ603" s="13"/>
      <c r="AK603" s="13"/>
      <c r="AL603" s="13"/>
      <c r="AM603" s="13"/>
    </row>
    <row r="604" spans="1:39" ht="15.75" customHeight="1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F604" s="13"/>
      <c r="AG604" s="13"/>
      <c r="AH604" s="13"/>
      <c r="AI604" s="13"/>
      <c r="AJ604" s="13"/>
      <c r="AK604" s="13"/>
      <c r="AL604" s="13"/>
      <c r="AM604" s="13"/>
    </row>
    <row r="605" spans="1:39" ht="15.75" customHeight="1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F605" s="13"/>
      <c r="AG605" s="13"/>
      <c r="AH605" s="13"/>
      <c r="AI605" s="13"/>
      <c r="AJ605" s="13"/>
      <c r="AK605" s="13"/>
      <c r="AL605" s="13"/>
      <c r="AM605" s="13"/>
    </row>
    <row r="606" spans="1:39" ht="15.75" customHeight="1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F606" s="13"/>
      <c r="AG606" s="13"/>
      <c r="AH606" s="13"/>
      <c r="AI606" s="13"/>
      <c r="AJ606" s="13"/>
      <c r="AK606" s="13"/>
      <c r="AL606" s="13"/>
      <c r="AM606" s="13"/>
    </row>
    <row r="607" spans="1:39" ht="15.75" customHeight="1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F607" s="13"/>
      <c r="AG607" s="13"/>
      <c r="AH607" s="13"/>
      <c r="AI607" s="13"/>
      <c r="AJ607" s="13"/>
      <c r="AK607" s="13"/>
      <c r="AL607" s="13"/>
      <c r="AM607" s="13"/>
    </row>
    <row r="608" spans="1:39" ht="15.75" customHeight="1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F608" s="13"/>
      <c r="AG608" s="13"/>
      <c r="AH608" s="13"/>
      <c r="AI608" s="13"/>
      <c r="AJ608" s="13"/>
      <c r="AK608" s="13"/>
      <c r="AL608" s="13"/>
      <c r="AM608" s="13"/>
    </row>
    <row r="609" spans="1:39" ht="15.75" customHeight="1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F609" s="13"/>
      <c r="AG609" s="13"/>
      <c r="AH609" s="13"/>
      <c r="AI609" s="13"/>
      <c r="AJ609" s="13"/>
      <c r="AK609" s="13"/>
      <c r="AL609" s="13"/>
      <c r="AM609" s="13"/>
    </row>
    <row r="610" spans="1:39" ht="15.75" customHeight="1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F610" s="13"/>
      <c r="AG610" s="13"/>
      <c r="AH610" s="13"/>
      <c r="AI610" s="13"/>
      <c r="AJ610" s="13"/>
      <c r="AK610" s="13"/>
      <c r="AL610" s="13"/>
      <c r="AM610" s="13"/>
    </row>
    <row r="611" spans="1:39" ht="15.75" customHeight="1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F611" s="13"/>
      <c r="AG611" s="13"/>
      <c r="AH611" s="13"/>
      <c r="AI611" s="13"/>
      <c r="AJ611" s="13"/>
      <c r="AK611" s="13"/>
      <c r="AL611" s="13"/>
      <c r="AM611" s="13"/>
    </row>
    <row r="612" spans="1:39" ht="15.75" customHeight="1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F612" s="13"/>
      <c r="AG612" s="13"/>
      <c r="AH612" s="13"/>
      <c r="AI612" s="13"/>
      <c r="AJ612" s="13"/>
      <c r="AK612" s="13"/>
      <c r="AL612" s="13"/>
      <c r="AM612" s="13"/>
    </row>
    <row r="613" spans="1:39" ht="15.75" customHeight="1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F613" s="13"/>
      <c r="AG613" s="13"/>
      <c r="AH613" s="13"/>
      <c r="AI613" s="13"/>
      <c r="AJ613" s="13"/>
      <c r="AK613" s="13"/>
      <c r="AL613" s="13"/>
      <c r="AM613" s="13"/>
    </row>
    <row r="614" spans="1:39" ht="15.75" customHeight="1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F614" s="13"/>
      <c r="AG614" s="13"/>
      <c r="AH614" s="13"/>
      <c r="AI614" s="13"/>
      <c r="AJ614" s="13"/>
      <c r="AK614" s="13"/>
      <c r="AL614" s="13"/>
      <c r="AM614" s="13"/>
    </row>
    <row r="615" spans="1:39" ht="15.75" customHeight="1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F615" s="13"/>
      <c r="AG615" s="13"/>
      <c r="AH615" s="13"/>
      <c r="AI615" s="13"/>
      <c r="AJ615" s="13"/>
      <c r="AK615" s="13"/>
      <c r="AL615" s="13"/>
      <c r="AM615" s="13"/>
    </row>
    <row r="616" spans="1:39" ht="15.75" customHeight="1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F616" s="13"/>
      <c r="AG616" s="13"/>
      <c r="AH616" s="13"/>
      <c r="AI616" s="13"/>
      <c r="AJ616" s="13"/>
      <c r="AK616" s="13"/>
      <c r="AL616" s="13"/>
      <c r="AM616" s="13"/>
    </row>
    <row r="617" spans="1:39" ht="15.75" customHeight="1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F617" s="13"/>
      <c r="AG617" s="13"/>
      <c r="AH617" s="13"/>
      <c r="AI617" s="13"/>
      <c r="AJ617" s="13"/>
      <c r="AK617" s="13"/>
      <c r="AL617" s="13"/>
      <c r="AM617" s="13"/>
    </row>
    <row r="618" spans="1:39" ht="15.75" customHeight="1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F618" s="13"/>
      <c r="AG618" s="13"/>
      <c r="AH618" s="13"/>
      <c r="AI618" s="13"/>
      <c r="AJ618" s="13"/>
      <c r="AK618" s="13"/>
      <c r="AL618" s="13"/>
      <c r="AM618" s="13"/>
    </row>
    <row r="619" spans="1:39" ht="15.75" customHeight="1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F619" s="13"/>
      <c r="AG619" s="13"/>
      <c r="AH619" s="13"/>
      <c r="AI619" s="13"/>
      <c r="AJ619" s="13"/>
      <c r="AK619" s="13"/>
      <c r="AL619" s="13"/>
      <c r="AM619" s="13"/>
    </row>
    <row r="620" spans="1:39" ht="15.75" customHeight="1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F620" s="13"/>
      <c r="AG620" s="13"/>
      <c r="AH620" s="13"/>
      <c r="AI620" s="13"/>
      <c r="AJ620" s="13"/>
      <c r="AK620" s="13"/>
      <c r="AL620" s="13"/>
      <c r="AM620" s="13"/>
    </row>
    <row r="621" spans="1:39" ht="15.75" customHeight="1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F621" s="13"/>
      <c r="AG621" s="13"/>
      <c r="AH621" s="13"/>
      <c r="AI621" s="13"/>
      <c r="AJ621" s="13"/>
      <c r="AK621" s="13"/>
      <c r="AL621" s="13"/>
      <c r="AM621" s="13"/>
    </row>
    <row r="622" spans="1:39" ht="15.75" customHeight="1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F622" s="13"/>
      <c r="AG622" s="13"/>
      <c r="AH622" s="13"/>
      <c r="AI622" s="13"/>
      <c r="AJ622" s="13"/>
      <c r="AK622" s="13"/>
      <c r="AL622" s="13"/>
      <c r="AM622" s="13"/>
    </row>
    <row r="623" spans="1:39" ht="15.75" customHeight="1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F623" s="13"/>
      <c r="AG623" s="13"/>
      <c r="AH623" s="13"/>
      <c r="AI623" s="13"/>
      <c r="AJ623" s="13"/>
      <c r="AK623" s="13"/>
      <c r="AL623" s="13"/>
      <c r="AM623" s="13"/>
    </row>
    <row r="624" spans="1:39" ht="15.75" customHeight="1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F624" s="13"/>
      <c r="AG624" s="13"/>
      <c r="AH624" s="13"/>
      <c r="AI624" s="13"/>
      <c r="AJ624" s="13"/>
      <c r="AK624" s="13"/>
      <c r="AL624" s="13"/>
      <c r="AM624" s="13"/>
    </row>
    <row r="625" spans="1:39" ht="15.75" customHeight="1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F625" s="13"/>
      <c r="AG625" s="13"/>
      <c r="AH625" s="13"/>
      <c r="AI625" s="13"/>
      <c r="AJ625" s="13"/>
      <c r="AK625" s="13"/>
      <c r="AL625" s="13"/>
      <c r="AM625" s="13"/>
    </row>
    <row r="626" spans="1:39" ht="15.75" customHeight="1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F626" s="13"/>
      <c r="AG626" s="13"/>
      <c r="AH626" s="13"/>
      <c r="AI626" s="13"/>
      <c r="AJ626" s="13"/>
      <c r="AK626" s="13"/>
      <c r="AL626" s="13"/>
      <c r="AM626" s="13"/>
    </row>
    <row r="627" spans="1:39" ht="15.75" customHeight="1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F627" s="13"/>
      <c r="AG627" s="13"/>
      <c r="AH627" s="13"/>
      <c r="AI627" s="13"/>
      <c r="AJ627" s="13"/>
      <c r="AK627" s="13"/>
      <c r="AL627" s="13"/>
      <c r="AM627" s="13"/>
    </row>
    <row r="628" spans="1:39" ht="15.75" customHeight="1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F628" s="13"/>
      <c r="AG628" s="13"/>
      <c r="AH628" s="13"/>
      <c r="AI628" s="13"/>
      <c r="AJ628" s="13"/>
      <c r="AK628" s="13"/>
      <c r="AL628" s="13"/>
      <c r="AM628" s="13"/>
    </row>
    <row r="629" spans="1:39" ht="15.75" customHeight="1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F629" s="13"/>
      <c r="AG629" s="13"/>
      <c r="AH629" s="13"/>
      <c r="AI629" s="13"/>
      <c r="AJ629" s="13"/>
      <c r="AK629" s="13"/>
      <c r="AL629" s="13"/>
      <c r="AM629" s="13"/>
    </row>
    <row r="630" spans="1:39" ht="15.75" customHeight="1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F630" s="13"/>
      <c r="AG630" s="13"/>
      <c r="AH630" s="13"/>
      <c r="AI630" s="13"/>
      <c r="AJ630" s="13"/>
      <c r="AK630" s="13"/>
      <c r="AL630" s="13"/>
      <c r="AM630" s="13"/>
    </row>
    <row r="631" spans="1:39" ht="15.75" customHeight="1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F631" s="13"/>
      <c r="AG631" s="13"/>
      <c r="AH631" s="13"/>
      <c r="AI631" s="13"/>
      <c r="AJ631" s="13"/>
      <c r="AK631" s="13"/>
      <c r="AL631" s="13"/>
      <c r="AM631" s="13"/>
    </row>
    <row r="632" spans="1:39" ht="15.75" customHeight="1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F632" s="13"/>
      <c r="AG632" s="13"/>
      <c r="AH632" s="13"/>
      <c r="AI632" s="13"/>
      <c r="AJ632" s="13"/>
      <c r="AK632" s="13"/>
      <c r="AL632" s="13"/>
      <c r="AM632" s="13"/>
    </row>
    <row r="633" spans="1:39" ht="15.75" customHeight="1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F633" s="13"/>
      <c r="AG633" s="13"/>
      <c r="AH633" s="13"/>
      <c r="AI633" s="13"/>
      <c r="AJ633" s="13"/>
      <c r="AK633" s="13"/>
      <c r="AL633" s="13"/>
      <c r="AM633" s="13"/>
    </row>
    <row r="634" spans="1:39" ht="15.75" customHeight="1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F634" s="13"/>
      <c r="AG634" s="13"/>
      <c r="AH634" s="13"/>
      <c r="AI634" s="13"/>
      <c r="AJ634" s="13"/>
      <c r="AK634" s="13"/>
      <c r="AL634" s="13"/>
      <c r="AM634" s="13"/>
    </row>
    <row r="635" spans="1:39" ht="15.75" customHeight="1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F635" s="13"/>
      <c r="AG635" s="13"/>
      <c r="AH635" s="13"/>
      <c r="AI635" s="13"/>
      <c r="AJ635" s="13"/>
      <c r="AK635" s="13"/>
      <c r="AL635" s="13"/>
      <c r="AM635" s="13"/>
    </row>
    <row r="636" spans="1:39" ht="15.75" customHeight="1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F636" s="13"/>
      <c r="AG636" s="13"/>
      <c r="AH636" s="13"/>
      <c r="AI636" s="13"/>
      <c r="AJ636" s="13"/>
      <c r="AK636" s="13"/>
      <c r="AL636" s="13"/>
      <c r="AM636" s="13"/>
    </row>
    <row r="637" spans="1:39" ht="15.75" customHeight="1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F637" s="13"/>
      <c r="AG637" s="13"/>
      <c r="AH637" s="13"/>
      <c r="AI637" s="13"/>
      <c r="AJ637" s="13"/>
      <c r="AK637" s="13"/>
      <c r="AL637" s="13"/>
      <c r="AM637" s="13"/>
    </row>
    <row r="638" spans="1:39" ht="15.75" customHeight="1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F638" s="13"/>
      <c r="AG638" s="13"/>
      <c r="AH638" s="13"/>
      <c r="AI638" s="13"/>
      <c r="AJ638" s="13"/>
      <c r="AK638" s="13"/>
      <c r="AL638" s="13"/>
      <c r="AM638" s="13"/>
    </row>
    <row r="639" spans="1:39" ht="15.75" customHeight="1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F639" s="13"/>
      <c r="AG639" s="13"/>
      <c r="AH639" s="13"/>
      <c r="AI639" s="13"/>
      <c r="AJ639" s="13"/>
      <c r="AK639" s="13"/>
      <c r="AL639" s="13"/>
      <c r="AM639" s="13"/>
    </row>
    <row r="640" spans="1:39" ht="15.75" customHeight="1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F640" s="13"/>
      <c r="AG640" s="13"/>
      <c r="AH640" s="13"/>
      <c r="AI640" s="13"/>
      <c r="AJ640" s="13"/>
      <c r="AK640" s="13"/>
      <c r="AL640" s="13"/>
      <c r="AM640" s="13"/>
    </row>
    <row r="641" spans="1:39" ht="15.75" customHeight="1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F641" s="13"/>
      <c r="AG641" s="13"/>
      <c r="AH641" s="13"/>
      <c r="AI641" s="13"/>
      <c r="AJ641" s="13"/>
      <c r="AK641" s="13"/>
      <c r="AL641" s="13"/>
      <c r="AM641" s="13"/>
    </row>
    <row r="642" spans="1:39" ht="15.75" customHeight="1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F642" s="13"/>
      <c r="AG642" s="13"/>
      <c r="AH642" s="13"/>
      <c r="AI642" s="13"/>
      <c r="AJ642" s="13"/>
      <c r="AK642" s="13"/>
      <c r="AL642" s="13"/>
      <c r="AM642" s="13"/>
    </row>
    <row r="643" spans="1:39" ht="15.75" customHeight="1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F643" s="13"/>
      <c r="AG643" s="13"/>
      <c r="AH643" s="13"/>
      <c r="AI643" s="13"/>
      <c r="AJ643" s="13"/>
      <c r="AK643" s="13"/>
      <c r="AL643" s="13"/>
      <c r="AM643" s="13"/>
    </row>
    <row r="644" spans="1:39" ht="15.75" customHeight="1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F644" s="13"/>
      <c r="AG644" s="13"/>
      <c r="AH644" s="13"/>
      <c r="AI644" s="13"/>
      <c r="AJ644" s="13"/>
      <c r="AK644" s="13"/>
      <c r="AL644" s="13"/>
      <c r="AM644" s="13"/>
    </row>
    <row r="645" spans="1:39" ht="15.75" customHeight="1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F645" s="13"/>
      <c r="AG645" s="13"/>
      <c r="AH645" s="13"/>
      <c r="AI645" s="13"/>
      <c r="AJ645" s="13"/>
      <c r="AK645" s="13"/>
      <c r="AL645" s="13"/>
      <c r="AM645" s="13"/>
    </row>
    <row r="646" spans="1:39" ht="15.75" customHeight="1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F646" s="13"/>
      <c r="AG646" s="13"/>
      <c r="AH646" s="13"/>
      <c r="AI646" s="13"/>
      <c r="AJ646" s="13"/>
      <c r="AK646" s="13"/>
      <c r="AL646" s="13"/>
      <c r="AM646" s="13"/>
    </row>
    <row r="647" spans="1:39" ht="15.75" customHeight="1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F647" s="13"/>
      <c r="AG647" s="13"/>
      <c r="AH647" s="13"/>
      <c r="AI647" s="13"/>
      <c r="AJ647" s="13"/>
      <c r="AK647" s="13"/>
      <c r="AL647" s="13"/>
      <c r="AM647" s="13"/>
    </row>
    <row r="648" spans="1:39" ht="15.75" customHeight="1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F648" s="13"/>
      <c r="AG648" s="13"/>
      <c r="AH648" s="13"/>
      <c r="AI648" s="13"/>
      <c r="AJ648" s="13"/>
      <c r="AK648" s="13"/>
      <c r="AL648" s="13"/>
      <c r="AM648" s="13"/>
    </row>
    <row r="649" spans="1:39" ht="15.75" customHeight="1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F649" s="13"/>
      <c r="AG649" s="13"/>
      <c r="AH649" s="13"/>
      <c r="AI649" s="13"/>
      <c r="AJ649" s="13"/>
      <c r="AK649" s="13"/>
      <c r="AL649" s="13"/>
      <c r="AM649" s="13"/>
    </row>
    <row r="650" spans="1:39" ht="15.75" customHeight="1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F650" s="13"/>
      <c r="AG650" s="13"/>
      <c r="AH650" s="13"/>
      <c r="AI650" s="13"/>
      <c r="AJ650" s="13"/>
      <c r="AK650" s="13"/>
      <c r="AL650" s="13"/>
      <c r="AM650" s="13"/>
    </row>
    <row r="651" spans="1:39" ht="15.75" customHeight="1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F651" s="13"/>
      <c r="AG651" s="13"/>
      <c r="AH651" s="13"/>
      <c r="AI651" s="13"/>
      <c r="AJ651" s="13"/>
      <c r="AK651" s="13"/>
      <c r="AL651" s="13"/>
      <c r="AM651" s="13"/>
    </row>
    <row r="652" spans="1:39" ht="15.75" customHeight="1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F652" s="13"/>
      <c r="AG652" s="13"/>
      <c r="AH652" s="13"/>
      <c r="AI652" s="13"/>
      <c r="AJ652" s="13"/>
      <c r="AK652" s="13"/>
      <c r="AL652" s="13"/>
      <c r="AM652" s="13"/>
    </row>
    <row r="653" spans="1:39" ht="15.75" customHeight="1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F653" s="13"/>
      <c r="AG653" s="13"/>
      <c r="AH653" s="13"/>
      <c r="AI653" s="13"/>
      <c r="AJ653" s="13"/>
      <c r="AK653" s="13"/>
      <c r="AL653" s="13"/>
      <c r="AM653" s="13"/>
    </row>
    <row r="654" spans="1:39" ht="15.75" customHeight="1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F654" s="13"/>
      <c r="AG654" s="13"/>
      <c r="AH654" s="13"/>
      <c r="AI654" s="13"/>
      <c r="AJ654" s="13"/>
      <c r="AK654" s="13"/>
      <c r="AL654" s="13"/>
      <c r="AM654" s="13"/>
    </row>
    <row r="655" spans="1:39" ht="15.75" customHeight="1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F655" s="13"/>
      <c r="AG655" s="13"/>
      <c r="AH655" s="13"/>
      <c r="AI655" s="13"/>
      <c r="AJ655" s="13"/>
      <c r="AK655" s="13"/>
      <c r="AL655" s="13"/>
      <c r="AM655" s="13"/>
    </row>
    <row r="656" spans="1:39" ht="15.75" customHeight="1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F656" s="13"/>
      <c r="AG656" s="13"/>
      <c r="AH656" s="13"/>
      <c r="AI656" s="13"/>
      <c r="AJ656" s="13"/>
      <c r="AK656" s="13"/>
      <c r="AL656" s="13"/>
      <c r="AM656" s="13"/>
    </row>
    <row r="657" spans="1:39" ht="15.75" customHeight="1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F657" s="13"/>
      <c r="AG657" s="13"/>
      <c r="AH657" s="13"/>
      <c r="AI657" s="13"/>
      <c r="AJ657" s="13"/>
      <c r="AK657" s="13"/>
      <c r="AL657" s="13"/>
      <c r="AM657" s="13"/>
    </row>
    <row r="658" spans="1:39" ht="15.75" customHeight="1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F658" s="13"/>
      <c r="AG658" s="13"/>
      <c r="AH658" s="13"/>
      <c r="AI658" s="13"/>
      <c r="AJ658" s="13"/>
      <c r="AK658" s="13"/>
      <c r="AL658" s="13"/>
      <c r="AM658" s="13"/>
    </row>
    <row r="659" spans="1:39" ht="15.75" customHeight="1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F659" s="13"/>
      <c r="AG659" s="13"/>
      <c r="AH659" s="13"/>
      <c r="AI659" s="13"/>
      <c r="AJ659" s="13"/>
      <c r="AK659" s="13"/>
      <c r="AL659" s="13"/>
      <c r="AM659" s="13"/>
    </row>
    <row r="660" spans="1:39" ht="15.75" customHeight="1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F660" s="13"/>
      <c r="AG660" s="13"/>
      <c r="AH660" s="13"/>
      <c r="AI660" s="13"/>
      <c r="AJ660" s="13"/>
      <c r="AK660" s="13"/>
      <c r="AL660" s="13"/>
      <c r="AM660" s="13"/>
    </row>
    <row r="661" spans="1:39" ht="15.75" customHeight="1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F661" s="13"/>
      <c r="AG661" s="13"/>
      <c r="AH661" s="13"/>
      <c r="AI661" s="13"/>
      <c r="AJ661" s="13"/>
      <c r="AK661" s="13"/>
      <c r="AL661" s="13"/>
      <c r="AM661" s="13"/>
    </row>
    <row r="662" spans="1:39" ht="15.75" customHeight="1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F662" s="13"/>
      <c r="AG662" s="13"/>
      <c r="AH662" s="13"/>
      <c r="AI662" s="13"/>
      <c r="AJ662" s="13"/>
      <c r="AK662" s="13"/>
      <c r="AL662" s="13"/>
      <c r="AM662" s="13"/>
    </row>
    <row r="663" spans="1:39" ht="15.75" customHeight="1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F663" s="13"/>
      <c r="AG663" s="13"/>
      <c r="AH663" s="13"/>
      <c r="AI663" s="13"/>
      <c r="AJ663" s="13"/>
      <c r="AK663" s="13"/>
      <c r="AL663" s="13"/>
      <c r="AM663" s="13"/>
    </row>
    <row r="664" spans="1:39" ht="15.75" customHeight="1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F664" s="13"/>
      <c r="AG664" s="13"/>
      <c r="AH664" s="13"/>
      <c r="AI664" s="13"/>
      <c r="AJ664" s="13"/>
      <c r="AK664" s="13"/>
      <c r="AL664" s="13"/>
      <c r="AM664" s="13"/>
    </row>
    <row r="665" spans="1:39" ht="15.75" customHeight="1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F665" s="13"/>
      <c r="AG665" s="13"/>
      <c r="AH665" s="13"/>
      <c r="AI665" s="13"/>
      <c r="AJ665" s="13"/>
      <c r="AK665" s="13"/>
      <c r="AL665" s="13"/>
      <c r="AM665" s="13"/>
    </row>
    <row r="666" spans="1:39" ht="15.75" customHeight="1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F666" s="13"/>
      <c r="AG666" s="13"/>
      <c r="AH666" s="13"/>
      <c r="AI666" s="13"/>
      <c r="AJ666" s="13"/>
      <c r="AK666" s="13"/>
      <c r="AL666" s="13"/>
      <c r="AM666" s="13"/>
    </row>
    <row r="667" spans="1:39" ht="15.75" customHeight="1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F667" s="13"/>
      <c r="AG667" s="13"/>
      <c r="AH667" s="13"/>
      <c r="AI667" s="13"/>
      <c r="AJ667" s="13"/>
      <c r="AK667" s="13"/>
      <c r="AL667" s="13"/>
      <c r="AM667" s="13"/>
    </row>
    <row r="668" spans="1:39" ht="15.75" customHeight="1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F668" s="13"/>
      <c r="AG668" s="13"/>
      <c r="AH668" s="13"/>
      <c r="AI668" s="13"/>
      <c r="AJ668" s="13"/>
      <c r="AK668" s="13"/>
      <c r="AL668" s="13"/>
      <c r="AM668" s="13"/>
    </row>
    <row r="669" spans="1:39" ht="15.75" customHeight="1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F669" s="13"/>
      <c r="AG669" s="13"/>
      <c r="AH669" s="13"/>
      <c r="AI669" s="13"/>
      <c r="AJ669" s="13"/>
      <c r="AK669" s="13"/>
      <c r="AL669" s="13"/>
      <c r="AM669" s="13"/>
    </row>
    <row r="670" spans="1:39" ht="15.75" customHeight="1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F670" s="13"/>
      <c r="AG670" s="13"/>
      <c r="AH670" s="13"/>
      <c r="AI670" s="13"/>
      <c r="AJ670" s="13"/>
      <c r="AK670" s="13"/>
      <c r="AL670" s="13"/>
      <c r="AM670" s="13"/>
    </row>
    <row r="671" spans="1:39" ht="15.75" customHeight="1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F671" s="13"/>
      <c r="AG671" s="13"/>
      <c r="AH671" s="13"/>
      <c r="AI671" s="13"/>
      <c r="AJ671" s="13"/>
      <c r="AK671" s="13"/>
      <c r="AL671" s="13"/>
      <c r="AM671" s="13"/>
    </row>
    <row r="672" spans="1:39" ht="15.75" customHeight="1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F672" s="13"/>
      <c r="AG672" s="13"/>
      <c r="AH672" s="13"/>
      <c r="AI672" s="13"/>
      <c r="AJ672" s="13"/>
      <c r="AK672" s="13"/>
      <c r="AL672" s="13"/>
      <c r="AM672" s="13"/>
    </row>
    <row r="673" spans="1:39" ht="15.75" customHeight="1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F673" s="13"/>
      <c r="AG673" s="13"/>
      <c r="AH673" s="13"/>
      <c r="AI673" s="13"/>
      <c r="AJ673" s="13"/>
      <c r="AK673" s="13"/>
      <c r="AL673" s="13"/>
      <c r="AM673" s="13"/>
    </row>
    <row r="674" spans="1:39" ht="15.75" customHeight="1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F674" s="13"/>
      <c r="AG674" s="13"/>
      <c r="AH674" s="13"/>
      <c r="AI674" s="13"/>
      <c r="AJ674" s="13"/>
      <c r="AK674" s="13"/>
      <c r="AL674" s="13"/>
      <c r="AM674" s="13"/>
    </row>
    <row r="675" spans="1:39" ht="15.75" customHeight="1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F675" s="13"/>
      <c r="AG675" s="13"/>
      <c r="AH675" s="13"/>
      <c r="AI675" s="13"/>
      <c r="AJ675" s="13"/>
      <c r="AK675" s="13"/>
      <c r="AL675" s="13"/>
      <c r="AM675" s="13"/>
    </row>
    <row r="676" spans="1:39" ht="15.75" customHeight="1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F676" s="13"/>
      <c r="AG676" s="13"/>
      <c r="AH676" s="13"/>
      <c r="AI676" s="13"/>
      <c r="AJ676" s="13"/>
      <c r="AK676" s="13"/>
      <c r="AL676" s="13"/>
      <c r="AM676" s="13"/>
    </row>
    <row r="677" spans="1:39" ht="15.75" customHeight="1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F677" s="13"/>
      <c r="AG677" s="13"/>
      <c r="AH677" s="13"/>
      <c r="AI677" s="13"/>
      <c r="AJ677" s="13"/>
      <c r="AK677" s="13"/>
      <c r="AL677" s="13"/>
      <c r="AM677" s="13"/>
    </row>
    <row r="678" spans="1:39" ht="15.75" customHeight="1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F678" s="13"/>
      <c r="AG678" s="13"/>
      <c r="AH678" s="13"/>
      <c r="AI678" s="13"/>
      <c r="AJ678" s="13"/>
      <c r="AK678" s="13"/>
      <c r="AL678" s="13"/>
      <c r="AM678" s="13"/>
    </row>
    <row r="679" spans="1:39" ht="15.75" customHeight="1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F679" s="13"/>
      <c r="AG679" s="13"/>
      <c r="AH679" s="13"/>
      <c r="AI679" s="13"/>
      <c r="AJ679" s="13"/>
      <c r="AK679" s="13"/>
      <c r="AL679" s="13"/>
      <c r="AM679" s="13"/>
    </row>
    <row r="680" spans="1:39" ht="15.75" customHeight="1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F680" s="13"/>
      <c r="AG680" s="13"/>
      <c r="AH680" s="13"/>
      <c r="AI680" s="13"/>
      <c r="AJ680" s="13"/>
      <c r="AK680" s="13"/>
      <c r="AL680" s="13"/>
      <c r="AM680" s="13"/>
    </row>
    <row r="681" spans="1:39" ht="15.75" customHeight="1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F681" s="13"/>
      <c r="AG681" s="13"/>
      <c r="AH681" s="13"/>
      <c r="AI681" s="13"/>
      <c r="AJ681" s="13"/>
      <c r="AK681" s="13"/>
      <c r="AL681" s="13"/>
      <c r="AM681" s="13"/>
    </row>
    <row r="682" spans="1:39" ht="15.75" customHeight="1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F682" s="13"/>
      <c r="AG682" s="13"/>
      <c r="AH682" s="13"/>
      <c r="AI682" s="13"/>
      <c r="AJ682" s="13"/>
      <c r="AK682" s="13"/>
      <c r="AL682" s="13"/>
      <c r="AM682" s="13"/>
    </row>
    <row r="683" spans="1:39" ht="15.75" customHeight="1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F683" s="13"/>
      <c r="AG683" s="13"/>
      <c r="AH683" s="13"/>
      <c r="AI683" s="13"/>
      <c r="AJ683" s="13"/>
      <c r="AK683" s="13"/>
      <c r="AL683" s="13"/>
      <c r="AM683" s="13"/>
    </row>
    <row r="684" spans="1:39" ht="15.75" customHeight="1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F684" s="13"/>
      <c r="AG684" s="13"/>
      <c r="AH684" s="13"/>
      <c r="AI684" s="13"/>
      <c r="AJ684" s="13"/>
      <c r="AK684" s="13"/>
      <c r="AL684" s="13"/>
      <c r="AM684" s="13"/>
    </row>
    <row r="685" spans="1:39" ht="15.75" customHeight="1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F685" s="13"/>
      <c r="AG685" s="13"/>
      <c r="AH685" s="13"/>
      <c r="AI685" s="13"/>
      <c r="AJ685" s="13"/>
      <c r="AK685" s="13"/>
      <c r="AL685" s="13"/>
      <c r="AM685" s="13"/>
    </row>
    <row r="686" spans="1:39" ht="15.75" customHeight="1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F686" s="13"/>
      <c r="AG686" s="13"/>
      <c r="AH686" s="13"/>
      <c r="AI686" s="13"/>
      <c r="AJ686" s="13"/>
      <c r="AK686" s="13"/>
      <c r="AL686" s="13"/>
      <c r="AM686" s="13"/>
    </row>
    <row r="687" spans="1:39" ht="15.75" customHeight="1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F687" s="13"/>
      <c r="AG687" s="13"/>
      <c r="AH687" s="13"/>
      <c r="AI687" s="13"/>
      <c r="AJ687" s="13"/>
      <c r="AK687" s="13"/>
      <c r="AL687" s="13"/>
      <c r="AM687" s="13"/>
    </row>
    <row r="688" spans="1:39" ht="15.75" customHeight="1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F688" s="13"/>
      <c r="AG688" s="13"/>
      <c r="AH688" s="13"/>
      <c r="AI688" s="13"/>
      <c r="AJ688" s="13"/>
      <c r="AK688" s="13"/>
      <c r="AL688" s="13"/>
      <c r="AM688" s="13"/>
    </row>
    <row r="689" spans="1:39" ht="15.75" customHeight="1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F689" s="13"/>
      <c r="AG689" s="13"/>
      <c r="AH689" s="13"/>
      <c r="AI689" s="13"/>
      <c r="AJ689" s="13"/>
      <c r="AK689" s="13"/>
      <c r="AL689" s="13"/>
      <c r="AM689" s="13"/>
    </row>
    <row r="690" spans="1:39" ht="15.75" customHeight="1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F690" s="13"/>
      <c r="AG690" s="13"/>
      <c r="AH690" s="13"/>
      <c r="AI690" s="13"/>
      <c r="AJ690" s="13"/>
      <c r="AK690" s="13"/>
      <c r="AL690" s="13"/>
      <c r="AM690" s="13"/>
    </row>
    <row r="691" spans="1:39" ht="15.75" customHeight="1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F691" s="13"/>
      <c r="AG691" s="13"/>
      <c r="AH691" s="13"/>
      <c r="AI691" s="13"/>
      <c r="AJ691" s="13"/>
      <c r="AK691" s="13"/>
      <c r="AL691" s="13"/>
      <c r="AM691" s="13"/>
    </row>
    <row r="692" spans="1:39" ht="15.75" customHeight="1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F692" s="13"/>
      <c r="AG692" s="13"/>
      <c r="AH692" s="13"/>
      <c r="AI692" s="13"/>
      <c r="AJ692" s="13"/>
      <c r="AK692" s="13"/>
      <c r="AL692" s="13"/>
      <c r="AM692" s="13"/>
    </row>
    <row r="693" spans="1:39" ht="15.75" customHeight="1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F693" s="13"/>
      <c r="AG693" s="13"/>
      <c r="AH693" s="13"/>
      <c r="AI693" s="13"/>
      <c r="AJ693" s="13"/>
      <c r="AK693" s="13"/>
      <c r="AL693" s="13"/>
      <c r="AM693" s="13"/>
    </row>
    <row r="694" spans="1:39" ht="15.75" customHeight="1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F694" s="13"/>
      <c r="AG694" s="13"/>
      <c r="AH694" s="13"/>
      <c r="AI694" s="13"/>
      <c r="AJ694" s="13"/>
      <c r="AK694" s="13"/>
      <c r="AL694" s="13"/>
      <c r="AM694" s="13"/>
    </row>
    <row r="695" spans="1:39" ht="15.75" customHeight="1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F695" s="13"/>
      <c r="AG695" s="13"/>
      <c r="AH695" s="13"/>
      <c r="AI695" s="13"/>
      <c r="AJ695" s="13"/>
      <c r="AK695" s="13"/>
      <c r="AL695" s="13"/>
      <c r="AM695" s="13"/>
    </row>
    <row r="696" spans="1:39" ht="15.75" customHeight="1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F696" s="13"/>
      <c r="AG696" s="13"/>
      <c r="AH696" s="13"/>
      <c r="AI696" s="13"/>
      <c r="AJ696" s="13"/>
      <c r="AK696" s="13"/>
      <c r="AL696" s="13"/>
      <c r="AM696" s="13"/>
    </row>
    <row r="697" spans="1:39" ht="15.75" customHeight="1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F697" s="13"/>
      <c r="AG697" s="13"/>
      <c r="AH697" s="13"/>
      <c r="AI697" s="13"/>
      <c r="AJ697" s="13"/>
      <c r="AK697" s="13"/>
      <c r="AL697" s="13"/>
      <c r="AM697" s="13"/>
    </row>
    <row r="698" spans="1:39" ht="15.75" customHeight="1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F698" s="13"/>
      <c r="AG698" s="13"/>
      <c r="AH698" s="13"/>
      <c r="AI698" s="13"/>
      <c r="AJ698" s="13"/>
      <c r="AK698" s="13"/>
      <c r="AL698" s="13"/>
      <c r="AM698" s="13"/>
    </row>
    <row r="699" spans="1:39" ht="15.75" customHeight="1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F699" s="13"/>
      <c r="AG699" s="13"/>
      <c r="AH699" s="13"/>
      <c r="AI699" s="13"/>
      <c r="AJ699" s="13"/>
      <c r="AK699" s="13"/>
      <c r="AL699" s="13"/>
      <c r="AM699" s="13"/>
    </row>
    <row r="700" spans="1:39" ht="15.75" customHeight="1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F700" s="13"/>
      <c r="AG700" s="13"/>
      <c r="AH700" s="13"/>
      <c r="AI700" s="13"/>
      <c r="AJ700" s="13"/>
      <c r="AK700" s="13"/>
      <c r="AL700" s="13"/>
      <c r="AM700" s="13"/>
    </row>
    <row r="701" spans="1:39" ht="15.75" customHeight="1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F701" s="13"/>
      <c r="AG701" s="13"/>
      <c r="AH701" s="13"/>
      <c r="AI701" s="13"/>
      <c r="AJ701" s="13"/>
      <c r="AK701" s="13"/>
      <c r="AL701" s="13"/>
      <c r="AM701" s="13"/>
    </row>
    <row r="702" spans="1:39" ht="15.75" customHeight="1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F702" s="13"/>
      <c r="AG702" s="13"/>
      <c r="AH702" s="13"/>
      <c r="AI702" s="13"/>
      <c r="AJ702" s="13"/>
      <c r="AK702" s="13"/>
      <c r="AL702" s="13"/>
      <c r="AM702" s="13"/>
    </row>
    <row r="703" spans="1:39" ht="15.75" customHeight="1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F703" s="13"/>
      <c r="AG703" s="13"/>
      <c r="AH703" s="13"/>
      <c r="AI703" s="13"/>
      <c r="AJ703" s="13"/>
      <c r="AK703" s="13"/>
      <c r="AL703" s="13"/>
      <c r="AM703" s="13"/>
    </row>
    <row r="704" spans="1:39" ht="15.75" customHeight="1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F704" s="13"/>
      <c r="AG704" s="13"/>
      <c r="AH704" s="13"/>
      <c r="AI704" s="13"/>
      <c r="AJ704" s="13"/>
      <c r="AK704" s="13"/>
      <c r="AL704" s="13"/>
      <c r="AM704" s="13"/>
    </row>
    <row r="705" spans="1:39" ht="15.75" customHeight="1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F705" s="13"/>
      <c r="AG705" s="13"/>
      <c r="AH705" s="13"/>
      <c r="AI705" s="13"/>
      <c r="AJ705" s="13"/>
      <c r="AK705" s="13"/>
      <c r="AL705" s="13"/>
      <c r="AM705" s="13"/>
    </row>
    <row r="706" spans="1:39" ht="15.75" customHeight="1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F706" s="13"/>
      <c r="AG706" s="13"/>
      <c r="AH706" s="13"/>
      <c r="AI706" s="13"/>
      <c r="AJ706" s="13"/>
      <c r="AK706" s="13"/>
      <c r="AL706" s="13"/>
      <c r="AM706" s="13"/>
    </row>
    <row r="707" spans="1:39" ht="15.75" customHeight="1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F707" s="13"/>
      <c r="AG707" s="13"/>
      <c r="AH707" s="13"/>
      <c r="AI707" s="13"/>
      <c r="AJ707" s="13"/>
      <c r="AK707" s="13"/>
      <c r="AL707" s="13"/>
      <c r="AM707" s="13"/>
    </row>
    <row r="708" spans="1:39" ht="15.75" customHeight="1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F708" s="13"/>
      <c r="AG708" s="13"/>
      <c r="AH708" s="13"/>
      <c r="AI708" s="13"/>
      <c r="AJ708" s="13"/>
      <c r="AK708" s="13"/>
      <c r="AL708" s="13"/>
      <c r="AM708" s="13"/>
    </row>
    <row r="709" spans="1:39" ht="15.75" customHeight="1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F709" s="13"/>
      <c r="AG709" s="13"/>
      <c r="AH709" s="13"/>
      <c r="AI709" s="13"/>
      <c r="AJ709" s="13"/>
      <c r="AK709" s="13"/>
      <c r="AL709" s="13"/>
      <c r="AM709" s="13"/>
    </row>
    <row r="710" spans="1:39" ht="15.75" customHeight="1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F710" s="13"/>
      <c r="AG710" s="13"/>
      <c r="AH710" s="13"/>
      <c r="AI710" s="13"/>
      <c r="AJ710" s="13"/>
      <c r="AK710" s="13"/>
      <c r="AL710" s="13"/>
      <c r="AM710" s="13"/>
    </row>
    <row r="711" spans="1:39" ht="15.75" customHeight="1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F711" s="13"/>
      <c r="AG711" s="13"/>
      <c r="AH711" s="13"/>
      <c r="AI711" s="13"/>
      <c r="AJ711" s="13"/>
      <c r="AK711" s="13"/>
      <c r="AL711" s="13"/>
      <c r="AM711" s="13"/>
    </row>
    <row r="712" spans="1:39" ht="15.75" customHeight="1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F712" s="13"/>
      <c r="AG712" s="13"/>
      <c r="AH712" s="13"/>
      <c r="AI712" s="13"/>
      <c r="AJ712" s="13"/>
      <c r="AK712" s="13"/>
      <c r="AL712" s="13"/>
      <c r="AM712" s="13"/>
    </row>
    <row r="713" spans="1:39" ht="15.75" customHeight="1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F713" s="13"/>
      <c r="AG713" s="13"/>
      <c r="AH713" s="13"/>
      <c r="AI713" s="13"/>
      <c r="AJ713" s="13"/>
      <c r="AK713" s="13"/>
      <c r="AL713" s="13"/>
      <c r="AM713" s="13"/>
    </row>
    <row r="714" spans="1:39" ht="15.75" customHeight="1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F714" s="13"/>
      <c r="AG714" s="13"/>
      <c r="AH714" s="13"/>
      <c r="AI714" s="13"/>
      <c r="AJ714" s="13"/>
      <c r="AK714" s="13"/>
      <c r="AL714" s="13"/>
      <c r="AM714" s="13"/>
    </row>
    <row r="715" spans="1:39" ht="15.75" customHeight="1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F715" s="13"/>
      <c r="AG715" s="13"/>
      <c r="AH715" s="13"/>
      <c r="AI715" s="13"/>
      <c r="AJ715" s="13"/>
      <c r="AK715" s="13"/>
      <c r="AL715" s="13"/>
      <c r="AM715" s="13"/>
    </row>
    <row r="716" spans="1:39" ht="15.75" customHeight="1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F716" s="13"/>
      <c r="AG716" s="13"/>
      <c r="AH716" s="13"/>
      <c r="AI716" s="13"/>
      <c r="AJ716" s="13"/>
      <c r="AK716" s="13"/>
      <c r="AL716" s="13"/>
      <c r="AM716" s="13"/>
    </row>
    <row r="717" spans="1:39" ht="15.75" customHeight="1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F717" s="13"/>
      <c r="AG717" s="13"/>
      <c r="AH717" s="13"/>
      <c r="AI717" s="13"/>
      <c r="AJ717" s="13"/>
      <c r="AK717" s="13"/>
      <c r="AL717" s="13"/>
      <c r="AM717" s="13"/>
    </row>
    <row r="718" spans="1:39" ht="15.75" customHeight="1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F718" s="13"/>
      <c r="AG718" s="13"/>
      <c r="AH718" s="13"/>
      <c r="AI718" s="13"/>
      <c r="AJ718" s="13"/>
      <c r="AK718" s="13"/>
      <c r="AL718" s="13"/>
      <c r="AM718" s="13"/>
    </row>
    <row r="719" spans="1:39" ht="15.75" customHeight="1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F719" s="13"/>
      <c r="AG719" s="13"/>
      <c r="AH719" s="13"/>
      <c r="AI719" s="13"/>
      <c r="AJ719" s="13"/>
      <c r="AK719" s="13"/>
      <c r="AL719" s="13"/>
      <c r="AM719" s="13"/>
    </row>
    <row r="720" spans="1:39" ht="15.75" customHeight="1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F720" s="13"/>
      <c r="AG720" s="13"/>
      <c r="AH720" s="13"/>
      <c r="AI720" s="13"/>
      <c r="AJ720" s="13"/>
      <c r="AK720" s="13"/>
      <c r="AL720" s="13"/>
      <c r="AM720" s="13"/>
    </row>
    <row r="721" spans="1:39" ht="15.75" customHeight="1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F721" s="13"/>
      <c r="AG721" s="13"/>
      <c r="AH721" s="13"/>
      <c r="AI721" s="13"/>
      <c r="AJ721" s="13"/>
      <c r="AK721" s="13"/>
      <c r="AL721" s="13"/>
      <c r="AM721" s="13"/>
    </row>
    <row r="722" spans="1:39" ht="15.75" customHeight="1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F722" s="13"/>
      <c r="AG722" s="13"/>
      <c r="AH722" s="13"/>
      <c r="AI722" s="13"/>
      <c r="AJ722" s="13"/>
      <c r="AK722" s="13"/>
      <c r="AL722" s="13"/>
      <c r="AM722" s="13"/>
    </row>
    <row r="723" spans="1:39" ht="15.75" customHeight="1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F723" s="13"/>
      <c r="AG723" s="13"/>
      <c r="AH723" s="13"/>
      <c r="AI723" s="13"/>
      <c r="AJ723" s="13"/>
      <c r="AK723" s="13"/>
      <c r="AL723" s="13"/>
      <c r="AM723" s="13"/>
    </row>
    <row r="724" spans="1:39" ht="15.75" customHeight="1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F724" s="13"/>
      <c r="AG724" s="13"/>
      <c r="AH724" s="13"/>
      <c r="AI724" s="13"/>
      <c r="AJ724" s="13"/>
      <c r="AK724" s="13"/>
      <c r="AL724" s="13"/>
      <c r="AM724" s="13"/>
    </row>
    <row r="725" spans="1:39" ht="15.75" customHeight="1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F725" s="13"/>
      <c r="AG725" s="13"/>
      <c r="AH725" s="13"/>
      <c r="AI725" s="13"/>
      <c r="AJ725" s="13"/>
      <c r="AK725" s="13"/>
      <c r="AL725" s="13"/>
      <c r="AM725" s="13"/>
    </row>
    <row r="726" spans="1:39" ht="15.75" customHeight="1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F726" s="13"/>
      <c r="AG726" s="13"/>
      <c r="AH726" s="13"/>
      <c r="AI726" s="13"/>
      <c r="AJ726" s="13"/>
      <c r="AK726" s="13"/>
      <c r="AL726" s="13"/>
      <c r="AM726" s="13"/>
    </row>
    <row r="727" spans="1:39" ht="15.75" customHeight="1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F727" s="13"/>
      <c r="AG727" s="13"/>
      <c r="AH727" s="13"/>
      <c r="AI727" s="13"/>
      <c r="AJ727" s="13"/>
      <c r="AK727" s="13"/>
      <c r="AL727" s="13"/>
      <c r="AM727" s="13"/>
    </row>
    <row r="728" spans="1:39" ht="15.75" customHeight="1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F728" s="13"/>
      <c r="AG728" s="13"/>
      <c r="AH728" s="13"/>
      <c r="AI728" s="13"/>
      <c r="AJ728" s="13"/>
      <c r="AK728" s="13"/>
      <c r="AL728" s="13"/>
      <c r="AM728" s="13"/>
    </row>
    <row r="729" spans="1:39" ht="15.75" customHeight="1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F729" s="13"/>
      <c r="AG729" s="13"/>
      <c r="AH729" s="13"/>
      <c r="AI729" s="13"/>
      <c r="AJ729" s="13"/>
      <c r="AK729" s="13"/>
      <c r="AL729" s="13"/>
      <c r="AM729" s="13"/>
    </row>
    <row r="730" spans="1:39" ht="15.75" customHeight="1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F730" s="13"/>
      <c r="AG730" s="13"/>
      <c r="AH730" s="13"/>
      <c r="AI730" s="13"/>
      <c r="AJ730" s="13"/>
      <c r="AK730" s="13"/>
      <c r="AL730" s="13"/>
      <c r="AM730" s="13"/>
    </row>
    <row r="731" spans="1:39" ht="15.75" customHeight="1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F731" s="13"/>
      <c r="AG731" s="13"/>
      <c r="AH731" s="13"/>
      <c r="AI731" s="13"/>
      <c r="AJ731" s="13"/>
      <c r="AK731" s="13"/>
      <c r="AL731" s="13"/>
      <c r="AM731" s="13"/>
    </row>
    <row r="732" spans="1:39" ht="15.75" customHeight="1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F732" s="13"/>
      <c r="AG732" s="13"/>
      <c r="AH732" s="13"/>
      <c r="AI732" s="13"/>
      <c r="AJ732" s="13"/>
      <c r="AK732" s="13"/>
      <c r="AL732" s="13"/>
      <c r="AM732" s="13"/>
    </row>
    <row r="733" spans="1:39" ht="15.75" customHeight="1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F733" s="13"/>
      <c r="AG733" s="13"/>
      <c r="AH733" s="13"/>
      <c r="AI733" s="13"/>
      <c r="AJ733" s="13"/>
      <c r="AK733" s="13"/>
      <c r="AL733" s="13"/>
      <c r="AM733" s="13"/>
    </row>
    <row r="734" spans="1:39" ht="15.75" customHeight="1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F734" s="13"/>
      <c r="AG734" s="13"/>
      <c r="AH734" s="13"/>
      <c r="AI734" s="13"/>
      <c r="AJ734" s="13"/>
      <c r="AK734" s="13"/>
      <c r="AL734" s="13"/>
      <c r="AM734" s="13"/>
    </row>
    <row r="735" spans="1:39" ht="15.75" customHeight="1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F735" s="13"/>
      <c r="AG735" s="13"/>
      <c r="AH735" s="13"/>
      <c r="AI735" s="13"/>
      <c r="AJ735" s="13"/>
      <c r="AK735" s="13"/>
      <c r="AL735" s="13"/>
      <c r="AM735" s="13"/>
    </row>
    <row r="736" spans="1:39" ht="15.75" customHeight="1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F736" s="13"/>
      <c r="AG736" s="13"/>
      <c r="AH736" s="13"/>
      <c r="AI736" s="13"/>
      <c r="AJ736" s="13"/>
      <c r="AK736" s="13"/>
      <c r="AL736" s="13"/>
      <c r="AM736" s="13"/>
    </row>
    <row r="737" spans="1:39" ht="15.75" customHeight="1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F737" s="13"/>
      <c r="AG737" s="13"/>
      <c r="AH737" s="13"/>
      <c r="AI737" s="13"/>
      <c r="AJ737" s="13"/>
      <c r="AK737" s="13"/>
      <c r="AL737" s="13"/>
      <c r="AM737" s="13"/>
    </row>
    <row r="738" spans="1:39" ht="15.75" customHeight="1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F738" s="13"/>
      <c r="AG738" s="13"/>
      <c r="AH738" s="13"/>
      <c r="AI738" s="13"/>
      <c r="AJ738" s="13"/>
      <c r="AK738" s="13"/>
      <c r="AL738" s="13"/>
      <c r="AM738" s="13"/>
    </row>
    <row r="739" spans="1:39" ht="15.75" customHeight="1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F739" s="13"/>
      <c r="AG739" s="13"/>
      <c r="AH739" s="13"/>
      <c r="AI739" s="13"/>
      <c r="AJ739" s="13"/>
      <c r="AK739" s="13"/>
      <c r="AL739" s="13"/>
      <c r="AM739" s="13"/>
    </row>
    <row r="740" spans="1:39" ht="15.75" customHeight="1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F740" s="13"/>
      <c r="AG740" s="13"/>
      <c r="AH740" s="13"/>
      <c r="AI740" s="13"/>
      <c r="AJ740" s="13"/>
      <c r="AK740" s="13"/>
      <c r="AL740" s="13"/>
      <c r="AM740" s="13"/>
    </row>
    <row r="741" spans="1:39" ht="15.75" customHeight="1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F741" s="13"/>
      <c r="AG741" s="13"/>
      <c r="AH741" s="13"/>
      <c r="AI741" s="13"/>
      <c r="AJ741" s="13"/>
      <c r="AK741" s="13"/>
      <c r="AL741" s="13"/>
      <c r="AM741" s="13"/>
    </row>
    <row r="742" spans="1:39" ht="15.75" customHeight="1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F742" s="13"/>
      <c r="AG742" s="13"/>
      <c r="AH742" s="13"/>
      <c r="AI742" s="13"/>
      <c r="AJ742" s="13"/>
      <c r="AK742" s="13"/>
      <c r="AL742" s="13"/>
      <c r="AM742" s="13"/>
    </row>
    <row r="743" spans="1:39" ht="15.75" customHeight="1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F743" s="13"/>
      <c r="AG743" s="13"/>
      <c r="AH743" s="13"/>
      <c r="AI743" s="13"/>
      <c r="AJ743" s="13"/>
      <c r="AK743" s="13"/>
      <c r="AL743" s="13"/>
      <c r="AM743" s="13"/>
    </row>
    <row r="744" spans="1:39" ht="15.75" customHeight="1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F744" s="13"/>
      <c r="AG744" s="13"/>
      <c r="AH744" s="13"/>
      <c r="AI744" s="13"/>
      <c r="AJ744" s="13"/>
      <c r="AK744" s="13"/>
      <c r="AL744" s="13"/>
      <c r="AM744" s="13"/>
    </row>
    <row r="745" spans="1:39" ht="15.75" customHeight="1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F745" s="13"/>
      <c r="AG745" s="13"/>
      <c r="AH745" s="13"/>
      <c r="AI745" s="13"/>
      <c r="AJ745" s="13"/>
      <c r="AK745" s="13"/>
      <c r="AL745" s="13"/>
      <c r="AM745" s="13"/>
    </row>
    <row r="746" spans="1:39" ht="15.75" customHeight="1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F746" s="13"/>
      <c r="AG746" s="13"/>
      <c r="AH746" s="13"/>
      <c r="AI746" s="13"/>
      <c r="AJ746" s="13"/>
      <c r="AK746" s="13"/>
      <c r="AL746" s="13"/>
      <c r="AM746" s="13"/>
    </row>
    <row r="747" spans="1:39" ht="15.75" customHeight="1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F747" s="13"/>
      <c r="AG747" s="13"/>
      <c r="AH747" s="13"/>
      <c r="AI747" s="13"/>
      <c r="AJ747" s="13"/>
      <c r="AK747" s="13"/>
      <c r="AL747" s="13"/>
      <c r="AM747" s="13"/>
    </row>
    <row r="748" spans="1:39" ht="15.75" customHeight="1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F748" s="13"/>
      <c r="AG748" s="13"/>
      <c r="AH748" s="13"/>
      <c r="AI748" s="13"/>
      <c r="AJ748" s="13"/>
      <c r="AK748" s="13"/>
      <c r="AL748" s="13"/>
      <c r="AM748" s="13"/>
    </row>
    <row r="749" spans="1:39" ht="15.75" customHeight="1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F749" s="13"/>
      <c r="AG749" s="13"/>
      <c r="AH749" s="13"/>
      <c r="AI749" s="13"/>
      <c r="AJ749" s="13"/>
      <c r="AK749" s="13"/>
      <c r="AL749" s="13"/>
      <c r="AM749" s="13"/>
    </row>
    <row r="750" spans="1:39" ht="15.75" customHeight="1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F750" s="13"/>
      <c r="AG750" s="13"/>
      <c r="AH750" s="13"/>
      <c r="AI750" s="13"/>
      <c r="AJ750" s="13"/>
      <c r="AK750" s="13"/>
      <c r="AL750" s="13"/>
      <c r="AM750" s="13"/>
    </row>
    <row r="751" spans="1:39" ht="15.75" customHeight="1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F751" s="13"/>
      <c r="AG751" s="13"/>
      <c r="AH751" s="13"/>
      <c r="AI751" s="13"/>
      <c r="AJ751" s="13"/>
      <c r="AK751" s="13"/>
      <c r="AL751" s="13"/>
      <c r="AM751" s="13"/>
    </row>
    <row r="752" spans="1:39" ht="15.75" customHeight="1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F752" s="13"/>
      <c r="AG752" s="13"/>
      <c r="AH752" s="13"/>
      <c r="AI752" s="13"/>
      <c r="AJ752" s="13"/>
      <c r="AK752" s="13"/>
      <c r="AL752" s="13"/>
      <c r="AM752" s="13"/>
    </row>
    <row r="753" spans="1:39" ht="15.75" customHeight="1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F753" s="13"/>
      <c r="AG753" s="13"/>
      <c r="AH753" s="13"/>
      <c r="AI753" s="13"/>
      <c r="AJ753" s="13"/>
      <c r="AK753" s="13"/>
      <c r="AL753" s="13"/>
      <c r="AM753" s="13"/>
    </row>
    <row r="754" spans="1:39" ht="15.75" customHeight="1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F754" s="13"/>
      <c r="AG754" s="13"/>
      <c r="AH754" s="13"/>
      <c r="AI754" s="13"/>
      <c r="AJ754" s="13"/>
      <c r="AK754" s="13"/>
      <c r="AL754" s="13"/>
      <c r="AM754" s="13"/>
    </row>
    <row r="755" spans="1:39" ht="15.75" customHeight="1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F755" s="13"/>
      <c r="AG755" s="13"/>
      <c r="AH755" s="13"/>
      <c r="AI755" s="13"/>
      <c r="AJ755" s="13"/>
      <c r="AK755" s="13"/>
      <c r="AL755" s="13"/>
      <c r="AM755" s="13"/>
    </row>
    <row r="756" spans="1:39" ht="15.75" customHeight="1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F756" s="13"/>
      <c r="AG756" s="13"/>
      <c r="AH756" s="13"/>
      <c r="AI756" s="13"/>
      <c r="AJ756" s="13"/>
      <c r="AK756" s="13"/>
      <c r="AL756" s="13"/>
      <c r="AM756" s="13"/>
    </row>
    <row r="757" spans="1:39" ht="15.75" customHeight="1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F757" s="13"/>
      <c r="AG757" s="13"/>
      <c r="AH757" s="13"/>
      <c r="AI757" s="13"/>
      <c r="AJ757" s="13"/>
      <c r="AK757" s="13"/>
      <c r="AL757" s="13"/>
      <c r="AM757" s="13"/>
    </row>
    <row r="758" spans="1:39" ht="15.75" customHeight="1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F758" s="13"/>
      <c r="AG758" s="13"/>
      <c r="AH758" s="13"/>
      <c r="AI758" s="13"/>
      <c r="AJ758" s="13"/>
      <c r="AK758" s="13"/>
      <c r="AL758" s="13"/>
      <c r="AM758" s="13"/>
    </row>
    <row r="759" spans="1:39" ht="15.75" customHeight="1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F759" s="13"/>
      <c r="AG759" s="13"/>
      <c r="AH759" s="13"/>
      <c r="AI759" s="13"/>
      <c r="AJ759" s="13"/>
      <c r="AK759" s="13"/>
      <c r="AL759" s="13"/>
      <c r="AM759" s="13"/>
    </row>
    <row r="760" spans="1:39" ht="15.75" customHeight="1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F760" s="13"/>
      <c r="AG760" s="13"/>
      <c r="AH760" s="13"/>
      <c r="AI760" s="13"/>
      <c r="AJ760" s="13"/>
      <c r="AK760" s="13"/>
      <c r="AL760" s="13"/>
      <c r="AM760" s="13"/>
    </row>
    <row r="761" spans="1:39" ht="15.75" customHeight="1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F761" s="13"/>
      <c r="AG761" s="13"/>
      <c r="AH761" s="13"/>
      <c r="AI761" s="13"/>
      <c r="AJ761" s="13"/>
      <c r="AK761" s="13"/>
      <c r="AL761" s="13"/>
      <c r="AM761" s="13"/>
    </row>
    <row r="762" spans="1:39" ht="15.75" customHeight="1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F762" s="13"/>
      <c r="AG762" s="13"/>
      <c r="AH762" s="13"/>
      <c r="AI762" s="13"/>
      <c r="AJ762" s="13"/>
      <c r="AK762" s="13"/>
      <c r="AL762" s="13"/>
      <c r="AM762" s="13"/>
    </row>
    <row r="763" spans="1:39" ht="15.75" customHeight="1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F763" s="13"/>
      <c r="AG763" s="13"/>
      <c r="AH763" s="13"/>
      <c r="AI763" s="13"/>
      <c r="AJ763" s="13"/>
      <c r="AK763" s="13"/>
      <c r="AL763" s="13"/>
      <c r="AM763" s="13"/>
    </row>
    <row r="764" spans="1:39" ht="15.75" customHeight="1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F764" s="13"/>
      <c r="AG764" s="13"/>
      <c r="AH764" s="13"/>
      <c r="AI764" s="13"/>
      <c r="AJ764" s="13"/>
      <c r="AK764" s="13"/>
      <c r="AL764" s="13"/>
      <c r="AM764" s="13"/>
    </row>
    <row r="765" spans="1:39" ht="15.75" customHeight="1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F765" s="13"/>
      <c r="AG765" s="13"/>
      <c r="AH765" s="13"/>
      <c r="AI765" s="13"/>
      <c r="AJ765" s="13"/>
      <c r="AK765" s="13"/>
      <c r="AL765" s="13"/>
      <c r="AM765" s="13"/>
    </row>
    <row r="766" spans="1:39" ht="15.75" customHeight="1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F766" s="13"/>
      <c r="AG766" s="13"/>
      <c r="AH766" s="13"/>
      <c r="AI766" s="13"/>
      <c r="AJ766" s="13"/>
      <c r="AK766" s="13"/>
      <c r="AL766" s="13"/>
      <c r="AM766" s="13"/>
    </row>
    <row r="767" spans="1:39" ht="15.75" customHeight="1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F767" s="13"/>
      <c r="AG767" s="13"/>
      <c r="AH767" s="13"/>
      <c r="AI767" s="13"/>
      <c r="AJ767" s="13"/>
      <c r="AK767" s="13"/>
      <c r="AL767" s="13"/>
      <c r="AM767" s="13"/>
    </row>
    <row r="768" spans="1:39" ht="15.75" customHeight="1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F768" s="13"/>
      <c r="AG768" s="13"/>
      <c r="AH768" s="13"/>
      <c r="AI768" s="13"/>
      <c r="AJ768" s="13"/>
      <c r="AK768" s="13"/>
      <c r="AL768" s="13"/>
      <c r="AM768" s="13"/>
    </row>
    <row r="769" spans="1:39" ht="15.75" customHeight="1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F769" s="13"/>
      <c r="AG769" s="13"/>
      <c r="AH769" s="13"/>
      <c r="AI769" s="13"/>
      <c r="AJ769" s="13"/>
      <c r="AK769" s="13"/>
      <c r="AL769" s="13"/>
      <c r="AM769" s="13"/>
    </row>
    <row r="770" spans="1:39" ht="15.75" customHeight="1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F770" s="13"/>
      <c r="AG770" s="13"/>
      <c r="AH770" s="13"/>
      <c r="AI770" s="13"/>
      <c r="AJ770" s="13"/>
      <c r="AK770" s="13"/>
      <c r="AL770" s="13"/>
      <c r="AM770" s="13"/>
    </row>
    <row r="771" spans="1:39" ht="15.75" customHeight="1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F771" s="13"/>
      <c r="AG771" s="13"/>
      <c r="AH771" s="13"/>
      <c r="AI771" s="13"/>
      <c r="AJ771" s="13"/>
      <c r="AK771" s="13"/>
      <c r="AL771" s="13"/>
      <c r="AM771" s="13"/>
    </row>
    <row r="772" spans="1:39" ht="15.75" customHeight="1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F772" s="13"/>
      <c r="AG772" s="13"/>
      <c r="AH772" s="13"/>
      <c r="AI772" s="13"/>
      <c r="AJ772" s="13"/>
      <c r="AK772" s="13"/>
      <c r="AL772" s="13"/>
      <c r="AM772" s="13"/>
    </row>
    <row r="773" spans="1:39" ht="15.75" customHeight="1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F773" s="13"/>
      <c r="AG773" s="13"/>
      <c r="AH773" s="13"/>
      <c r="AI773" s="13"/>
      <c r="AJ773" s="13"/>
      <c r="AK773" s="13"/>
      <c r="AL773" s="13"/>
      <c r="AM773" s="13"/>
    </row>
    <row r="774" spans="1:39" ht="15.75" customHeight="1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F774" s="13"/>
      <c r="AG774" s="13"/>
      <c r="AH774" s="13"/>
      <c r="AI774" s="13"/>
      <c r="AJ774" s="13"/>
      <c r="AK774" s="13"/>
      <c r="AL774" s="13"/>
      <c r="AM774" s="13"/>
    </row>
    <row r="775" spans="1:39" ht="15.75" customHeight="1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F775" s="13"/>
      <c r="AG775" s="13"/>
      <c r="AH775" s="13"/>
      <c r="AI775" s="13"/>
      <c r="AJ775" s="13"/>
      <c r="AK775" s="13"/>
      <c r="AL775" s="13"/>
      <c r="AM775" s="13"/>
    </row>
    <row r="776" spans="1:39" ht="15.75" customHeight="1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F776" s="13"/>
      <c r="AG776" s="13"/>
      <c r="AH776" s="13"/>
      <c r="AI776" s="13"/>
      <c r="AJ776" s="13"/>
      <c r="AK776" s="13"/>
      <c r="AL776" s="13"/>
      <c r="AM776" s="13"/>
    </row>
    <row r="777" spans="1:39" ht="15.75" customHeight="1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F777" s="13"/>
      <c r="AG777" s="13"/>
      <c r="AH777" s="13"/>
      <c r="AI777" s="13"/>
      <c r="AJ777" s="13"/>
      <c r="AK777" s="13"/>
      <c r="AL777" s="13"/>
      <c r="AM777" s="13"/>
    </row>
    <row r="778" spans="1:39" ht="15.75" customHeight="1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F778" s="13"/>
      <c r="AG778" s="13"/>
      <c r="AH778" s="13"/>
      <c r="AI778" s="13"/>
      <c r="AJ778" s="13"/>
      <c r="AK778" s="13"/>
      <c r="AL778" s="13"/>
      <c r="AM778" s="13"/>
    </row>
    <row r="779" spans="1:39" ht="15.75" customHeight="1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F779" s="13"/>
      <c r="AG779" s="13"/>
      <c r="AH779" s="13"/>
      <c r="AI779" s="13"/>
      <c r="AJ779" s="13"/>
      <c r="AK779" s="13"/>
      <c r="AL779" s="13"/>
      <c r="AM779" s="13"/>
    </row>
    <row r="780" spans="1:39" ht="15.75" customHeight="1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F780" s="13"/>
      <c r="AG780" s="13"/>
      <c r="AH780" s="13"/>
      <c r="AI780" s="13"/>
      <c r="AJ780" s="13"/>
      <c r="AK780" s="13"/>
      <c r="AL780" s="13"/>
      <c r="AM780" s="13"/>
    </row>
    <row r="781" spans="1:39" ht="15.75" customHeight="1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F781" s="13"/>
      <c r="AG781" s="13"/>
      <c r="AH781" s="13"/>
      <c r="AI781" s="13"/>
      <c r="AJ781" s="13"/>
      <c r="AK781" s="13"/>
      <c r="AL781" s="13"/>
      <c r="AM781" s="13"/>
    </row>
    <row r="782" spans="1:39" ht="15.75" customHeight="1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F782" s="13"/>
      <c r="AG782" s="13"/>
      <c r="AH782" s="13"/>
      <c r="AI782" s="13"/>
      <c r="AJ782" s="13"/>
      <c r="AK782" s="13"/>
      <c r="AL782" s="13"/>
      <c r="AM782" s="13"/>
    </row>
    <row r="783" spans="1:39" ht="15.75" customHeight="1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F783" s="13"/>
      <c r="AG783" s="13"/>
      <c r="AH783" s="13"/>
      <c r="AI783" s="13"/>
      <c r="AJ783" s="13"/>
      <c r="AK783" s="13"/>
      <c r="AL783" s="13"/>
      <c r="AM783" s="13"/>
    </row>
    <row r="784" spans="1:39" ht="15.75" customHeight="1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F784" s="13"/>
      <c r="AG784" s="13"/>
      <c r="AH784" s="13"/>
      <c r="AI784" s="13"/>
      <c r="AJ784" s="13"/>
      <c r="AK784" s="13"/>
      <c r="AL784" s="13"/>
      <c r="AM784" s="13"/>
    </row>
    <row r="785" spans="1:39" ht="15.75" customHeight="1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F785" s="13"/>
      <c r="AG785" s="13"/>
      <c r="AH785" s="13"/>
      <c r="AI785" s="13"/>
      <c r="AJ785" s="13"/>
      <c r="AK785" s="13"/>
      <c r="AL785" s="13"/>
      <c r="AM785" s="13"/>
    </row>
    <row r="786" spans="1:39" ht="15.75" customHeight="1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F786" s="13"/>
      <c r="AG786" s="13"/>
      <c r="AH786" s="13"/>
      <c r="AI786" s="13"/>
      <c r="AJ786" s="13"/>
      <c r="AK786" s="13"/>
      <c r="AL786" s="13"/>
      <c r="AM786" s="13"/>
    </row>
    <row r="787" spans="1:39" ht="15.75" customHeight="1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F787" s="13"/>
      <c r="AG787" s="13"/>
      <c r="AH787" s="13"/>
      <c r="AI787" s="13"/>
      <c r="AJ787" s="13"/>
      <c r="AK787" s="13"/>
      <c r="AL787" s="13"/>
      <c r="AM787" s="13"/>
    </row>
    <row r="788" spans="1:39" ht="15.75" customHeight="1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F788" s="13"/>
      <c r="AG788" s="13"/>
      <c r="AH788" s="13"/>
      <c r="AI788" s="13"/>
      <c r="AJ788" s="13"/>
      <c r="AK788" s="13"/>
      <c r="AL788" s="13"/>
      <c r="AM788" s="13"/>
    </row>
    <row r="789" spans="1:39" ht="15.75" customHeight="1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F789" s="13"/>
      <c r="AG789" s="13"/>
      <c r="AH789" s="13"/>
      <c r="AI789" s="13"/>
      <c r="AJ789" s="13"/>
      <c r="AK789" s="13"/>
      <c r="AL789" s="13"/>
      <c r="AM789" s="13"/>
    </row>
    <row r="790" spans="1:39" ht="15.75" customHeight="1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F790" s="13"/>
      <c r="AG790" s="13"/>
      <c r="AH790" s="13"/>
      <c r="AI790" s="13"/>
      <c r="AJ790" s="13"/>
      <c r="AK790" s="13"/>
      <c r="AL790" s="13"/>
      <c r="AM790" s="13"/>
    </row>
    <row r="791" spans="1:39" ht="15.75" customHeight="1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F791" s="13"/>
      <c r="AG791" s="13"/>
      <c r="AH791" s="13"/>
      <c r="AI791" s="13"/>
      <c r="AJ791" s="13"/>
      <c r="AK791" s="13"/>
      <c r="AL791" s="13"/>
      <c r="AM791" s="13"/>
    </row>
    <row r="792" spans="1:39" ht="15.75" customHeight="1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F792" s="13"/>
      <c r="AG792" s="13"/>
      <c r="AH792" s="13"/>
      <c r="AI792" s="13"/>
      <c r="AJ792" s="13"/>
      <c r="AK792" s="13"/>
      <c r="AL792" s="13"/>
      <c r="AM792" s="13"/>
    </row>
    <row r="793" spans="1:39" ht="15.75" customHeight="1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F793" s="13"/>
      <c r="AG793" s="13"/>
      <c r="AH793" s="13"/>
      <c r="AI793" s="13"/>
      <c r="AJ793" s="13"/>
      <c r="AK793" s="13"/>
      <c r="AL793" s="13"/>
      <c r="AM793" s="13"/>
    </row>
    <row r="794" spans="1:39" ht="15.75" customHeight="1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F794" s="13"/>
      <c r="AG794" s="13"/>
      <c r="AH794" s="13"/>
      <c r="AI794" s="13"/>
      <c r="AJ794" s="13"/>
      <c r="AK794" s="13"/>
      <c r="AL794" s="13"/>
      <c r="AM794" s="13"/>
    </row>
    <row r="795" spans="1:39" ht="15.75" customHeight="1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F795" s="13"/>
      <c r="AG795" s="13"/>
      <c r="AH795" s="13"/>
      <c r="AI795" s="13"/>
      <c r="AJ795" s="13"/>
      <c r="AK795" s="13"/>
      <c r="AL795" s="13"/>
      <c r="AM795" s="13"/>
    </row>
    <row r="796" spans="1:39" ht="15.75" customHeight="1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F796" s="13"/>
      <c r="AG796" s="13"/>
      <c r="AH796" s="13"/>
      <c r="AI796" s="13"/>
      <c r="AJ796" s="13"/>
      <c r="AK796" s="13"/>
      <c r="AL796" s="13"/>
      <c r="AM796" s="13"/>
    </row>
    <row r="797" spans="1:39" ht="15.75" customHeight="1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F797" s="13"/>
      <c r="AG797" s="13"/>
      <c r="AH797" s="13"/>
      <c r="AI797" s="13"/>
      <c r="AJ797" s="13"/>
      <c r="AK797" s="13"/>
      <c r="AL797" s="13"/>
      <c r="AM797" s="13"/>
    </row>
    <row r="798" spans="1:39" ht="15.75" customHeight="1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F798" s="13"/>
      <c r="AG798" s="13"/>
      <c r="AH798" s="13"/>
      <c r="AI798" s="13"/>
      <c r="AJ798" s="13"/>
      <c r="AK798" s="13"/>
      <c r="AL798" s="13"/>
      <c r="AM798" s="13"/>
    </row>
    <row r="799" spans="1:39" ht="15.75" customHeight="1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F799" s="13"/>
      <c r="AG799" s="13"/>
      <c r="AH799" s="13"/>
      <c r="AI799" s="13"/>
      <c r="AJ799" s="13"/>
      <c r="AK799" s="13"/>
      <c r="AL799" s="13"/>
      <c r="AM799" s="13"/>
    </row>
    <row r="800" spans="1:39" ht="15.75" customHeight="1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F800" s="13"/>
      <c r="AG800" s="13"/>
      <c r="AH800" s="13"/>
      <c r="AI800" s="13"/>
      <c r="AJ800" s="13"/>
      <c r="AK800" s="13"/>
      <c r="AL800" s="13"/>
      <c r="AM800" s="13"/>
    </row>
    <row r="801" spans="1:39" ht="15.75" customHeight="1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F801" s="13"/>
      <c r="AG801" s="13"/>
      <c r="AH801" s="13"/>
      <c r="AI801" s="13"/>
      <c r="AJ801" s="13"/>
      <c r="AK801" s="13"/>
      <c r="AL801" s="13"/>
      <c r="AM801" s="13"/>
    </row>
    <row r="802" spans="1:39" ht="15.75" customHeight="1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F802" s="13"/>
      <c r="AG802" s="13"/>
      <c r="AH802" s="13"/>
      <c r="AI802" s="13"/>
      <c r="AJ802" s="13"/>
      <c r="AK802" s="13"/>
      <c r="AL802" s="13"/>
      <c r="AM802" s="13"/>
    </row>
    <row r="803" spans="1:39" ht="15.75" customHeight="1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F803" s="13"/>
      <c r="AG803" s="13"/>
      <c r="AH803" s="13"/>
      <c r="AI803" s="13"/>
      <c r="AJ803" s="13"/>
      <c r="AK803" s="13"/>
      <c r="AL803" s="13"/>
      <c r="AM803" s="13"/>
    </row>
    <row r="804" spans="1:39" ht="15.75" customHeight="1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F804" s="13"/>
      <c r="AG804" s="13"/>
      <c r="AH804" s="13"/>
      <c r="AI804" s="13"/>
      <c r="AJ804" s="13"/>
      <c r="AK804" s="13"/>
      <c r="AL804" s="13"/>
      <c r="AM804" s="13"/>
    </row>
    <row r="805" spans="1:39" ht="15.75" customHeight="1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F805" s="13"/>
      <c r="AG805" s="13"/>
      <c r="AH805" s="13"/>
      <c r="AI805" s="13"/>
      <c r="AJ805" s="13"/>
      <c r="AK805" s="13"/>
      <c r="AL805" s="13"/>
      <c r="AM805" s="13"/>
    </row>
    <row r="806" spans="1:39" ht="15.75" customHeight="1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  <c r="AA806" s="13"/>
      <c r="AB806" s="13"/>
      <c r="AC806" s="13"/>
      <c r="AD806" s="13"/>
      <c r="AE806" s="13"/>
      <c r="AF806" s="13"/>
      <c r="AG806" s="13"/>
      <c r="AH806" s="13"/>
      <c r="AI806" s="13"/>
      <c r="AJ806" s="13"/>
      <c r="AK806" s="13"/>
      <c r="AL806" s="13"/>
      <c r="AM806" s="13"/>
    </row>
    <row r="807" spans="1:39" ht="15.75" customHeight="1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F807" s="13"/>
      <c r="AG807" s="13"/>
      <c r="AH807" s="13"/>
      <c r="AI807" s="13"/>
      <c r="AJ807" s="13"/>
      <c r="AK807" s="13"/>
      <c r="AL807" s="13"/>
      <c r="AM807" s="13"/>
    </row>
    <row r="808" spans="1:39" ht="15.75" customHeight="1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F808" s="13"/>
      <c r="AG808" s="13"/>
      <c r="AH808" s="13"/>
      <c r="AI808" s="13"/>
      <c r="AJ808" s="13"/>
      <c r="AK808" s="13"/>
      <c r="AL808" s="13"/>
      <c r="AM808" s="13"/>
    </row>
    <row r="809" spans="1:39" ht="15.75" customHeight="1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  <c r="AA809" s="13"/>
      <c r="AB809" s="13"/>
      <c r="AC809" s="13"/>
      <c r="AD809" s="13"/>
      <c r="AE809" s="13"/>
      <c r="AF809" s="13"/>
      <c r="AG809" s="13"/>
      <c r="AH809" s="13"/>
      <c r="AI809" s="13"/>
      <c r="AJ809" s="13"/>
      <c r="AK809" s="13"/>
      <c r="AL809" s="13"/>
      <c r="AM809" s="13"/>
    </row>
    <row r="810" spans="1:39" ht="15.75" customHeight="1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F810" s="13"/>
      <c r="AG810" s="13"/>
      <c r="AH810" s="13"/>
      <c r="AI810" s="13"/>
      <c r="AJ810" s="13"/>
      <c r="AK810" s="13"/>
      <c r="AL810" s="13"/>
      <c r="AM810" s="13"/>
    </row>
    <row r="811" spans="1:39" ht="15.75" customHeight="1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F811" s="13"/>
      <c r="AG811" s="13"/>
      <c r="AH811" s="13"/>
      <c r="AI811" s="13"/>
      <c r="AJ811" s="13"/>
      <c r="AK811" s="13"/>
      <c r="AL811" s="13"/>
      <c r="AM811" s="13"/>
    </row>
    <row r="812" spans="1:39" ht="15.75" customHeight="1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F812" s="13"/>
      <c r="AG812" s="13"/>
      <c r="AH812" s="13"/>
      <c r="AI812" s="13"/>
      <c r="AJ812" s="13"/>
      <c r="AK812" s="13"/>
      <c r="AL812" s="13"/>
      <c r="AM812" s="13"/>
    </row>
    <row r="813" spans="1:39" ht="15.75" customHeight="1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F813" s="13"/>
      <c r="AG813" s="13"/>
      <c r="AH813" s="13"/>
      <c r="AI813" s="13"/>
      <c r="AJ813" s="13"/>
      <c r="AK813" s="13"/>
      <c r="AL813" s="13"/>
      <c r="AM813" s="13"/>
    </row>
    <row r="814" spans="1:39" ht="15.75" customHeight="1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F814" s="13"/>
      <c r="AG814" s="13"/>
      <c r="AH814" s="13"/>
      <c r="AI814" s="13"/>
      <c r="AJ814" s="13"/>
      <c r="AK814" s="13"/>
      <c r="AL814" s="13"/>
      <c r="AM814" s="13"/>
    </row>
    <row r="815" spans="1:39" ht="15.75" customHeight="1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F815" s="13"/>
      <c r="AG815" s="13"/>
      <c r="AH815" s="13"/>
      <c r="AI815" s="13"/>
      <c r="AJ815" s="13"/>
      <c r="AK815" s="13"/>
      <c r="AL815" s="13"/>
      <c r="AM815" s="13"/>
    </row>
    <row r="816" spans="1:39" ht="15.75" customHeight="1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F816" s="13"/>
      <c r="AG816" s="13"/>
      <c r="AH816" s="13"/>
      <c r="AI816" s="13"/>
      <c r="AJ816" s="13"/>
      <c r="AK816" s="13"/>
      <c r="AL816" s="13"/>
      <c r="AM816" s="13"/>
    </row>
    <row r="817" spans="1:39" ht="15.75" customHeight="1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F817" s="13"/>
      <c r="AG817" s="13"/>
      <c r="AH817" s="13"/>
      <c r="AI817" s="13"/>
      <c r="AJ817" s="13"/>
      <c r="AK817" s="13"/>
      <c r="AL817" s="13"/>
      <c r="AM817" s="13"/>
    </row>
    <row r="818" spans="1:39" ht="15.75" customHeight="1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F818" s="13"/>
      <c r="AG818" s="13"/>
      <c r="AH818" s="13"/>
      <c r="AI818" s="13"/>
      <c r="AJ818" s="13"/>
      <c r="AK818" s="13"/>
      <c r="AL818" s="13"/>
      <c r="AM818" s="13"/>
    </row>
    <row r="819" spans="1:39" ht="15.75" customHeight="1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F819" s="13"/>
      <c r="AG819" s="13"/>
      <c r="AH819" s="13"/>
      <c r="AI819" s="13"/>
      <c r="AJ819" s="13"/>
      <c r="AK819" s="13"/>
      <c r="AL819" s="13"/>
      <c r="AM819" s="13"/>
    </row>
    <row r="820" spans="1:39" ht="15.75" customHeight="1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F820" s="13"/>
      <c r="AG820" s="13"/>
      <c r="AH820" s="13"/>
      <c r="AI820" s="13"/>
      <c r="AJ820" s="13"/>
      <c r="AK820" s="13"/>
      <c r="AL820" s="13"/>
      <c r="AM820" s="13"/>
    </row>
    <row r="821" spans="1:39" ht="15.75" customHeight="1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F821" s="13"/>
      <c r="AG821" s="13"/>
      <c r="AH821" s="13"/>
      <c r="AI821" s="13"/>
      <c r="AJ821" s="13"/>
      <c r="AK821" s="13"/>
      <c r="AL821" s="13"/>
      <c r="AM821" s="13"/>
    </row>
    <row r="822" spans="1:39" ht="15.75" customHeight="1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F822" s="13"/>
      <c r="AG822" s="13"/>
      <c r="AH822" s="13"/>
      <c r="AI822" s="13"/>
      <c r="AJ822" s="13"/>
      <c r="AK822" s="13"/>
      <c r="AL822" s="13"/>
      <c r="AM822" s="13"/>
    </row>
    <row r="823" spans="1:39" ht="15.75" customHeight="1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F823" s="13"/>
      <c r="AG823" s="13"/>
      <c r="AH823" s="13"/>
      <c r="AI823" s="13"/>
      <c r="AJ823" s="13"/>
      <c r="AK823" s="13"/>
      <c r="AL823" s="13"/>
      <c r="AM823" s="13"/>
    </row>
    <row r="824" spans="1:39" ht="15.75" customHeight="1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F824" s="13"/>
      <c r="AG824" s="13"/>
      <c r="AH824" s="13"/>
      <c r="AI824" s="13"/>
      <c r="AJ824" s="13"/>
      <c r="AK824" s="13"/>
      <c r="AL824" s="13"/>
      <c r="AM824" s="13"/>
    </row>
    <row r="825" spans="1:39" ht="15.75" customHeight="1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F825" s="13"/>
      <c r="AG825" s="13"/>
      <c r="AH825" s="13"/>
      <c r="AI825" s="13"/>
      <c r="AJ825" s="13"/>
      <c r="AK825" s="13"/>
      <c r="AL825" s="13"/>
      <c r="AM825" s="13"/>
    </row>
    <row r="826" spans="1:39" ht="15.75" customHeight="1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F826" s="13"/>
      <c r="AG826" s="13"/>
      <c r="AH826" s="13"/>
      <c r="AI826" s="13"/>
      <c r="AJ826" s="13"/>
      <c r="AK826" s="13"/>
      <c r="AL826" s="13"/>
      <c r="AM826" s="13"/>
    </row>
    <row r="827" spans="1:39" ht="15.75" customHeight="1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F827" s="13"/>
      <c r="AG827" s="13"/>
      <c r="AH827" s="13"/>
      <c r="AI827" s="13"/>
      <c r="AJ827" s="13"/>
      <c r="AK827" s="13"/>
      <c r="AL827" s="13"/>
      <c r="AM827" s="13"/>
    </row>
    <row r="828" spans="1:39" ht="15.75" customHeight="1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F828" s="13"/>
      <c r="AG828" s="13"/>
      <c r="AH828" s="13"/>
      <c r="AI828" s="13"/>
      <c r="AJ828" s="13"/>
      <c r="AK828" s="13"/>
      <c r="AL828" s="13"/>
      <c r="AM828" s="13"/>
    </row>
    <row r="829" spans="1:39" ht="15.75" customHeight="1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F829" s="13"/>
      <c r="AG829" s="13"/>
      <c r="AH829" s="13"/>
      <c r="AI829" s="13"/>
      <c r="AJ829" s="13"/>
      <c r="AK829" s="13"/>
      <c r="AL829" s="13"/>
      <c r="AM829" s="13"/>
    </row>
    <row r="830" spans="1:39" ht="15.75" customHeight="1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F830" s="13"/>
      <c r="AG830" s="13"/>
      <c r="AH830" s="13"/>
      <c r="AI830" s="13"/>
      <c r="AJ830" s="13"/>
      <c r="AK830" s="13"/>
      <c r="AL830" s="13"/>
      <c r="AM830" s="13"/>
    </row>
    <row r="831" spans="1:39" ht="15.75" customHeight="1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F831" s="13"/>
      <c r="AG831" s="13"/>
      <c r="AH831" s="13"/>
      <c r="AI831" s="13"/>
      <c r="AJ831" s="13"/>
      <c r="AK831" s="13"/>
      <c r="AL831" s="13"/>
      <c r="AM831" s="13"/>
    </row>
    <row r="832" spans="1:39" ht="15.75" customHeight="1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F832" s="13"/>
      <c r="AG832" s="13"/>
      <c r="AH832" s="13"/>
      <c r="AI832" s="13"/>
      <c r="AJ832" s="13"/>
      <c r="AK832" s="13"/>
      <c r="AL832" s="13"/>
      <c r="AM832" s="13"/>
    </row>
    <row r="833" spans="1:39" ht="15.75" customHeight="1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F833" s="13"/>
      <c r="AG833" s="13"/>
      <c r="AH833" s="13"/>
      <c r="AI833" s="13"/>
      <c r="AJ833" s="13"/>
      <c r="AK833" s="13"/>
      <c r="AL833" s="13"/>
      <c r="AM833" s="13"/>
    </row>
    <row r="834" spans="1:39" ht="15.75" customHeight="1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F834" s="13"/>
      <c r="AG834" s="13"/>
      <c r="AH834" s="13"/>
      <c r="AI834" s="13"/>
      <c r="AJ834" s="13"/>
      <c r="AK834" s="13"/>
      <c r="AL834" s="13"/>
      <c r="AM834" s="13"/>
    </row>
    <row r="835" spans="1:39" ht="15.75" customHeight="1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F835" s="13"/>
      <c r="AG835" s="13"/>
      <c r="AH835" s="13"/>
      <c r="AI835" s="13"/>
      <c r="AJ835" s="13"/>
      <c r="AK835" s="13"/>
      <c r="AL835" s="13"/>
      <c r="AM835" s="13"/>
    </row>
    <row r="836" spans="1:39" ht="15.75" customHeight="1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F836" s="13"/>
      <c r="AG836" s="13"/>
      <c r="AH836" s="13"/>
      <c r="AI836" s="13"/>
      <c r="AJ836" s="13"/>
      <c r="AK836" s="13"/>
      <c r="AL836" s="13"/>
      <c r="AM836" s="13"/>
    </row>
    <row r="837" spans="1:39" ht="15.75" customHeight="1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F837" s="13"/>
      <c r="AG837" s="13"/>
      <c r="AH837" s="13"/>
      <c r="AI837" s="13"/>
      <c r="AJ837" s="13"/>
      <c r="AK837" s="13"/>
      <c r="AL837" s="13"/>
      <c r="AM837" s="13"/>
    </row>
    <row r="838" spans="1:39" ht="15.75" customHeight="1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F838" s="13"/>
      <c r="AG838" s="13"/>
      <c r="AH838" s="13"/>
      <c r="AI838" s="13"/>
      <c r="AJ838" s="13"/>
      <c r="AK838" s="13"/>
      <c r="AL838" s="13"/>
      <c r="AM838" s="13"/>
    </row>
    <row r="839" spans="1:39" ht="15.75" customHeight="1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F839" s="13"/>
      <c r="AG839" s="13"/>
      <c r="AH839" s="13"/>
      <c r="AI839" s="13"/>
      <c r="AJ839" s="13"/>
      <c r="AK839" s="13"/>
      <c r="AL839" s="13"/>
      <c r="AM839" s="13"/>
    </row>
    <row r="840" spans="1:39" ht="15.75" customHeight="1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F840" s="13"/>
      <c r="AG840" s="13"/>
      <c r="AH840" s="13"/>
      <c r="AI840" s="13"/>
      <c r="AJ840" s="13"/>
      <c r="AK840" s="13"/>
      <c r="AL840" s="13"/>
      <c r="AM840" s="13"/>
    </row>
    <row r="841" spans="1:39" ht="15.75" customHeight="1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F841" s="13"/>
      <c r="AG841" s="13"/>
      <c r="AH841" s="13"/>
      <c r="AI841" s="13"/>
      <c r="AJ841" s="13"/>
      <c r="AK841" s="13"/>
      <c r="AL841" s="13"/>
      <c r="AM841" s="13"/>
    </row>
    <row r="842" spans="1:39" ht="15.75" customHeight="1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F842" s="13"/>
      <c r="AG842" s="13"/>
      <c r="AH842" s="13"/>
      <c r="AI842" s="13"/>
      <c r="AJ842" s="13"/>
      <c r="AK842" s="13"/>
      <c r="AL842" s="13"/>
      <c r="AM842" s="13"/>
    </row>
    <row r="843" spans="1:39" ht="15.75" customHeight="1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F843" s="13"/>
      <c r="AG843" s="13"/>
      <c r="AH843" s="13"/>
      <c r="AI843" s="13"/>
      <c r="AJ843" s="13"/>
      <c r="AK843" s="13"/>
      <c r="AL843" s="13"/>
      <c r="AM843" s="13"/>
    </row>
    <row r="844" spans="1:39" ht="15.75" customHeight="1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F844" s="13"/>
      <c r="AG844" s="13"/>
      <c r="AH844" s="13"/>
      <c r="AI844" s="13"/>
      <c r="AJ844" s="13"/>
      <c r="AK844" s="13"/>
      <c r="AL844" s="13"/>
      <c r="AM844" s="13"/>
    </row>
    <row r="845" spans="1:39" ht="15.75" customHeight="1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F845" s="13"/>
      <c r="AG845" s="13"/>
      <c r="AH845" s="13"/>
      <c r="AI845" s="13"/>
      <c r="AJ845" s="13"/>
      <c r="AK845" s="13"/>
      <c r="AL845" s="13"/>
      <c r="AM845" s="13"/>
    </row>
    <row r="846" spans="1:39" ht="15.75" customHeight="1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F846" s="13"/>
      <c r="AG846" s="13"/>
      <c r="AH846" s="13"/>
      <c r="AI846" s="13"/>
      <c r="AJ846" s="13"/>
      <c r="AK846" s="13"/>
      <c r="AL846" s="13"/>
      <c r="AM846" s="13"/>
    </row>
    <row r="847" spans="1:39" ht="15.75" customHeight="1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F847" s="13"/>
      <c r="AG847" s="13"/>
      <c r="AH847" s="13"/>
      <c r="AI847" s="13"/>
      <c r="AJ847" s="13"/>
      <c r="AK847" s="13"/>
      <c r="AL847" s="13"/>
      <c r="AM847" s="13"/>
    </row>
    <row r="848" spans="1:39" ht="15.75" customHeight="1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F848" s="13"/>
      <c r="AG848" s="13"/>
      <c r="AH848" s="13"/>
      <c r="AI848" s="13"/>
      <c r="AJ848" s="13"/>
      <c r="AK848" s="13"/>
      <c r="AL848" s="13"/>
      <c r="AM848" s="13"/>
    </row>
    <row r="849" spans="1:39" ht="15.75" customHeight="1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F849" s="13"/>
      <c r="AG849" s="13"/>
      <c r="AH849" s="13"/>
      <c r="AI849" s="13"/>
      <c r="AJ849" s="13"/>
      <c r="AK849" s="13"/>
      <c r="AL849" s="13"/>
      <c r="AM849" s="13"/>
    </row>
    <row r="850" spans="1:39" ht="15.75" customHeight="1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F850" s="13"/>
      <c r="AG850" s="13"/>
      <c r="AH850" s="13"/>
      <c r="AI850" s="13"/>
      <c r="AJ850" s="13"/>
      <c r="AK850" s="13"/>
      <c r="AL850" s="13"/>
      <c r="AM850" s="13"/>
    </row>
    <row r="851" spans="1:39" ht="15.75" customHeight="1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F851" s="13"/>
      <c r="AG851" s="13"/>
      <c r="AH851" s="13"/>
      <c r="AI851" s="13"/>
      <c r="AJ851" s="13"/>
      <c r="AK851" s="13"/>
      <c r="AL851" s="13"/>
      <c r="AM851" s="13"/>
    </row>
    <row r="852" spans="1:39" ht="15.75" customHeight="1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F852" s="13"/>
      <c r="AG852" s="13"/>
      <c r="AH852" s="13"/>
      <c r="AI852" s="13"/>
      <c r="AJ852" s="13"/>
      <c r="AK852" s="13"/>
      <c r="AL852" s="13"/>
      <c r="AM852" s="13"/>
    </row>
    <row r="853" spans="1:39" ht="15.75" customHeight="1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F853" s="13"/>
      <c r="AG853" s="13"/>
      <c r="AH853" s="13"/>
      <c r="AI853" s="13"/>
      <c r="AJ853" s="13"/>
      <c r="AK853" s="13"/>
      <c r="AL853" s="13"/>
      <c r="AM853" s="13"/>
    </row>
    <row r="854" spans="1:39" ht="15.75" customHeight="1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F854" s="13"/>
      <c r="AG854" s="13"/>
      <c r="AH854" s="13"/>
      <c r="AI854" s="13"/>
      <c r="AJ854" s="13"/>
      <c r="AK854" s="13"/>
      <c r="AL854" s="13"/>
      <c r="AM854" s="13"/>
    </row>
    <row r="855" spans="1:39" ht="15.75" customHeight="1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F855" s="13"/>
      <c r="AG855" s="13"/>
      <c r="AH855" s="13"/>
      <c r="AI855" s="13"/>
      <c r="AJ855" s="13"/>
      <c r="AK855" s="13"/>
      <c r="AL855" s="13"/>
      <c r="AM855" s="13"/>
    </row>
    <row r="856" spans="1:39" ht="15.75" customHeight="1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F856" s="13"/>
      <c r="AG856" s="13"/>
      <c r="AH856" s="13"/>
      <c r="AI856" s="13"/>
      <c r="AJ856" s="13"/>
      <c r="AK856" s="13"/>
      <c r="AL856" s="13"/>
      <c r="AM856" s="13"/>
    </row>
    <row r="857" spans="1:39" ht="15.75" customHeight="1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F857" s="13"/>
      <c r="AG857" s="13"/>
      <c r="AH857" s="13"/>
      <c r="AI857" s="13"/>
      <c r="AJ857" s="13"/>
      <c r="AK857" s="13"/>
      <c r="AL857" s="13"/>
      <c r="AM857" s="13"/>
    </row>
    <row r="858" spans="1:39" ht="15.75" customHeight="1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F858" s="13"/>
      <c r="AG858" s="13"/>
      <c r="AH858" s="13"/>
      <c r="AI858" s="13"/>
      <c r="AJ858" s="13"/>
      <c r="AK858" s="13"/>
      <c r="AL858" s="13"/>
      <c r="AM858" s="13"/>
    </row>
    <row r="859" spans="1:39" ht="15.75" customHeight="1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F859" s="13"/>
      <c r="AG859" s="13"/>
      <c r="AH859" s="13"/>
      <c r="AI859" s="13"/>
      <c r="AJ859" s="13"/>
      <c r="AK859" s="13"/>
      <c r="AL859" s="13"/>
      <c r="AM859" s="13"/>
    </row>
    <row r="860" spans="1:39" ht="15.75" customHeight="1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  <c r="AA860" s="13"/>
      <c r="AB860" s="13"/>
      <c r="AC860" s="13"/>
      <c r="AD860" s="13"/>
      <c r="AE860" s="13"/>
      <c r="AF860" s="13"/>
      <c r="AG860" s="13"/>
      <c r="AH860" s="13"/>
      <c r="AI860" s="13"/>
      <c r="AJ860" s="13"/>
      <c r="AK860" s="13"/>
      <c r="AL860" s="13"/>
      <c r="AM860" s="13"/>
    </row>
    <row r="861" spans="1:39" ht="15.75" customHeight="1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F861" s="13"/>
      <c r="AG861" s="13"/>
      <c r="AH861" s="13"/>
      <c r="AI861" s="13"/>
      <c r="AJ861" s="13"/>
      <c r="AK861" s="13"/>
      <c r="AL861" s="13"/>
      <c r="AM861" s="13"/>
    </row>
    <row r="862" spans="1:39" ht="15.75" customHeight="1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F862" s="13"/>
      <c r="AG862" s="13"/>
      <c r="AH862" s="13"/>
      <c r="AI862" s="13"/>
      <c r="AJ862" s="13"/>
      <c r="AK862" s="13"/>
      <c r="AL862" s="13"/>
      <c r="AM862" s="13"/>
    </row>
    <row r="863" spans="1:39" ht="15.75" customHeight="1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F863" s="13"/>
      <c r="AG863" s="13"/>
      <c r="AH863" s="13"/>
      <c r="AI863" s="13"/>
      <c r="AJ863" s="13"/>
      <c r="AK863" s="13"/>
      <c r="AL863" s="13"/>
      <c r="AM863" s="13"/>
    </row>
    <row r="864" spans="1:39" ht="15.75" customHeight="1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F864" s="13"/>
      <c r="AG864" s="13"/>
      <c r="AH864" s="13"/>
      <c r="AI864" s="13"/>
      <c r="AJ864" s="13"/>
      <c r="AK864" s="13"/>
      <c r="AL864" s="13"/>
      <c r="AM864" s="13"/>
    </row>
    <row r="865" spans="1:39" ht="15.75" customHeight="1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F865" s="13"/>
      <c r="AG865" s="13"/>
      <c r="AH865" s="13"/>
      <c r="AI865" s="13"/>
      <c r="AJ865" s="13"/>
      <c r="AK865" s="13"/>
      <c r="AL865" s="13"/>
      <c r="AM865" s="13"/>
    </row>
    <row r="866" spans="1:39" ht="15.75" customHeight="1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F866" s="13"/>
      <c r="AG866" s="13"/>
      <c r="AH866" s="13"/>
      <c r="AI866" s="13"/>
      <c r="AJ866" s="13"/>
      <c r="AK866" s="13"/>
      <c r="AL866" s="13"/>
      <c r="AM866" s="13"/>
    </row>
    <row r="867" spans="1:39" ht="15.75" customHeight="1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F867" s="13"/>
      <c r="AG867" s="13"/>
      <c r="AH867" s="13"/>
      <c r="AI867" s="13"/>
      <c r="AJ867" s="13"/>
      <c r="AK867" s="13"/>
      <c r="AL867" s="13"/>
      <c r="AM867" s="13"/>
    </row>
    <row r="868" spans="1:39" ht="15.75" customHeight="1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F868" s="13"/>
      <c r="AG868" s="13"/>
      <c r="AH868" s="13"/>
      <c r="AI868" s="13"/>
      <c r="AJ868" s="13"/>
      <c r="AK868" s="13"/>
      <c r="AL868" s="13"/>
      <c r="AM868" s="13"/>
    </row>
    <row r="869" spans="1:39" ht="15.75" customHeight="1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F869" s="13"/>
      <c r="AG869" s="13"/>
      <c r="AH869" s="13"/>
      <c r="AI869" s="13"/>
      <c r="AJ869" s="13"/>
      <c r="AK869" s="13"/>
      <c r="AL869" s="13"/>
      <c r="AM869" s="13"/>
    </row>
    <row r="870" spans="1:39" ht="15.75" customHeight="1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F870" s="13"/>
      <c r="AG870" s="13"/>
      <c r="AH870" s="13"/>
      <c r="AI870" s="13"/>
      <c r="AJ870" s="13"/>
      <c r="AK870" s="13"/>
      <c r="AL870" s="13"/>
      <c r="AM870" s="13"/>
    </row>
    <row r="871" spans="1:39" ht="15.75" customHeight="1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F871" s="13"/>
      <c r="AG871" s="13"/>
      <c r="AH871" s="13"/>
      <c r="AI871" s="13"/>
      <c r="AJ871" s="13"/>
      <c r="AK871" s="13"/>
      <c r="AL871" s="13"/>
      <c r="AM871" s="13"/>
    </row>
    <row r="872" spans="1:39" ht="15.75" customHeight="1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F872" s="13"/>
      <c r="AG872" s="13"/>
      <c r="AH872" s="13"/>
      <c r="AI872" s="13"/>
      <c r="AJ872" s="13"/>
      <c r="AK872" s="13"/>
      <c r="AL872" s="13"/>
      <c r="AM872" s="13"/>
    </row>
    <row r="873" spans="1:39" ht="15.75" customHeight="1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F873" s="13"/>
      <c r="AG873" s="13"/>
      <c r="AH873" s="13"/>
      <c r="AI873" s="13"/>
      <c r="AJ873" s="13"/>
      <c r="AK873" s="13"/>
      <c r="AL873" s="13"/>
      <c r="AM873" s="13"/>
    </row>
    <row r="874" spans="1:39" ht="15.75" customHeight="1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F874" s="13"/>
      <c r="AG874" s="13"/>
      <c r="AH874" s="13"/>
      <c r="AI874" s="13"/>
      <c r="AJ874" s="13"/>
      <c r="AK874" s="13"/>
      <c r="AL874" s="13"/>
      <c r="AM874" s="13"/>
    </row>
    <row r="875" spans="1:39" ht="15.75" customHeight="1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F875" s="13"/>
      <c r="AG875" s="13"/>
      <c r="AH875" s="13"/>
      <c r="AI875" s="13"/>
      <c r="AJ875" s="13"/>
      <c r="AK875" s="13"/>
      <c r="AL875" s="13"/>
      <c r="AM875" s="13"/>
    </row>
    <row r="876" spans="1:39" ht="15.75" customHeight="1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F876" s="13"/>
      <c r="AG876" s="13"/>
      <c r="AH876" s="13"/>
      <c r="AI876" s="13"/>
      <c r="AJ876" s="13"/>
      <c r="AK876" s="13"/>
      <c r="AL876" s="13"/>
      <c r="AM876" s="13"/>
    </row>
    <row r="877" spans="1:39" ht="15.75" customHeight="1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F877" s="13"/>
      <c r="AG877" s="13"/>
      <c r="AH877" s="13"/>
      <c r="AI877" s="13"/>
      <c r="AJ877" s="13"/>
      <c r="AK877" s="13"/>
      <c r="AL877" s="13"/>
      <c r="AM877" s="13"/>
    </row>
    <row r="878" spans="1:39" ht="15.75" customHeight="1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F878" s="13"/>
      <c r="AG878" s="13"/>
      <c r="AH878" s="13"/>
      <c r="AI878" s="13"/>
      <c r="AJ878" s="13"/>
      <c r="AK878" s="13"/>
      <c r="AL878" s="13"/>
      <c r="AM878" s="13"/>
    </row>
    <row r="879" spans="1:39" ht="15.75" customHeight="1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F879" s="13"/>
      <c r="AG879" s="13"/>
      <c r="AH879" s="13"/>
      <c r="AI879" s="13"/>
      <c r="AJ879" s="13"/>
      <c r="AK879" s="13"/>
      <c r="AL879" s="13"/>
      <c r="AM879" s="13"/>
    </row>
    <row r="880" spans="1:39" ht="15.75" customHeight="1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F880" s="13"/>
      <c r="AG880" s="13"/>
      <c r="AH880" s="13"/>
      <c r="AI880" s="13"/>
      <c r="AJ880" s="13"/>
      <c r="AK880" s="13"/>
      <c r="AL880" s="13"/>
      <c r="AM880" s="13"/>
    </row>
    <row r="881" spans="1:39" ht="15.75" customHeight="1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F881" s="13"/>
      <c r="AG881" s="13"/>
      <c r="AH881" s="13"/>
      <c r="AI881" s="13"/>
      <c r="AJ881" s="13"/>
      <c r="AK881" s="13"/>
      <c r="AL881" s="13"/>
      <c r="AM881" s="13"/>
    </row>
    <row r="882" spans="1:39" ht="15.75" customHeight="1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F882" s="13"/>
      <c r="AG882" s="13"/>
      <c r="AH882" s="13"/>
      <c r="AI882" s="13"/>
      <c r="AJ882" s="13"/>
      <c r="AK882" s="13"/>
      <c r="AL882" s="13"/>
      <c r="AM882" s="13"/>
    </row>
    <row r="883" spans="1:39" ht="15.75" customHeight="1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F883" s="13"/>
      <c r="AG883" s="13"/>
      <c r="AH883" s="13"/>
      <c r="AI883" s="13"/>
      <c r="AJ883" s="13"/>
      <c r="AK883" s="13"/>
      <c r="AL883" s="13"/>
      <c r="AM883" s="13"/>
    </row>
    <row r="884" spans="1:39" ht="15.75" customHeight="1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F884" s="13"/>
      <c r="AG884" s="13"/>
      <c r="AH884" s="13"/>
      <c r="AI884" s="13"/>
      <c r="AJ884" s="13"/>
      <c r="AK884" s="13"/>
      <c r="AL884" s="13"/>
      <c r="AM884" s="13"/>
    </row>
    <row r="885" spans="1:39" ht="15.75" customHeight="1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F885" s="13"/>
      <c r="AG885" s="13"/>
      <c r="AH885" s="13"/>
      <c r="AI885" s="13"/>
      <c r="AJ885" s="13"/>
      <c r="AK885" s="13"/>
      <c r="AL885" s="13"/>
      <c r="AM885" s="13"/>
    </row>
    <row r="886" spans="1:39" ht="15.75" customHeight="1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F886" s="13"/>
      <c r="AG886" s="13"/>
      <c r="AH886" s="13"/>
      <c r="AI886" s="13"/>
      <c r="AJ886" s="13"/>
      <c r="AK886" s="13"/>
      <c r="AL886" s="13"/>
      <c r="AM886" s="13"/>
    </row>
    <row r="887" spans="1:39" ht="15.75" customHeight="1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F887" s="13"/>
      <c r="AG887" s="13"/>
      <c r="AH887" s="13"/>
      <c r="AI887" s="13"/>
      <c r="AJ887" s="13"/>
      <c r="AK887" s="13"/>
      <c r="AL887" s="13"/>
      <c r="AM887" s="13"/>
    </row>
    <row r="888" spans="1:39" ht="15.75" customHeight="1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F888" s="13"/>
      <c r="AG888" s="13"/>
      <c r="AH888" s="13"/>
      <c r="AI888" s="13"/>
      <c r="AJ888" s="13"/>
      <c r="AK888" s="13"/>
      <c r="AL888" s="13"/>
      <c r="AM888" s="13"/>
    </row>
    <row r="889" spans="1:39" ht="15.75" customHeight="1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F889" s="13"/>
      <c r="AG889" s="13"/>
      <c r="AH889" s="13"/>
      <c r="AI889" s="13"/>
      <c r="AJ889" s="13"/>
      <c r="AK889" s="13"/>
      <c r="AL889" s="13"/>
      <c r="AM889" s="13"/>
    </row>
    <row r="890" spans="1:39" ht="15.75" customHeight="1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F890" s="13"/>
      <c r="AG890" s="13"/>
      <c r="AH890" s="13"/>
      <c r="AI890" s="13"/>
      <c r="AJ890" s="13"/>
      <c r="AK890" s="13"/>
      <c r="AL890" s="13"/>
      <c r="AM890" s="13"/>
    </row>
    <row r="891" spans="1:39" ht="15.75" customHeight="1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F891" s="13"/>
      <c r="AG891" s="13"/>
      <c r="AH891" s="13"/>
      <c r="AI891" s="13"/>
      <c r="AJ891" s="13"/>
      <c r="AK891" s="13"/>
      <c r="AL891" s="13"/>
      <c r="AM891" s="13"/>
    </row>
    <row r="892" spans="1:39" ht="15.75" customHeight="1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F892" s="13"/>
      <c r="AG892" s="13"/>
      <c r="AH892" s="13"/>
      <c r="AI892" s="13"/>
      <c r="AJ892" s="13"/>
      <c r="AK892" s="13"/>
      <c r="AL892" s="13"/>
      <c r="AM892" s="13"/>
    </row>
    <row r="893" spans="1:39" ht="15.75" customHeight="1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F893" s="13"/>
      <c r="AG893" s="13"/>
      <c r="AH893" s="13"/>
      <c r="AI893" s="13"/>
      <c r="AJ893" s="13"/>
      <c r="AK893" s="13"/>
      <c r="AL893" s="13"/>
      <c r="AM893" s="13"/>
    </row>
    <row r="894" spans="1:39" ht="15.75" customHeight="1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F894" s="13"/>
      <c r="AG894" s="13"/>
      <c r="AH894" s="13"/>
      <c r="AI894" s="13"/>
      <c r="AJ894" s="13"/>
      <c r="AK894" s="13"/>
      <c r="AL894" s="13"/>
      <c r="AM894" s="13"/>
    </row>
    <row r="895" spans="1:39" ht="15.75" customHeight="1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F895" s="13"/>
      <c r="AG895" s="13"/>
      <c r="AH895" s="13"/>
      <c r="AI895" s="13"/>
      <c r="AJ895" s="13"/>
      <c r="AK895" s="13"/>
      <c r="AL895" s="13"/>
      <c r="AM895" s="13"/>
    </row>
    <row r="896" spans="1:39" ht="15.75" customHeight="1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F896" s="13"/>
      <c r="AG896" s="13"/>
      <c r="AH896" s="13"/>
      <c r="AI896" s="13"/>
      <c r="AJ896" s="13"/>
      <c r="AK896" s="13"/>
      <c r="AL896" s="13"/>
      <c r="AM896" s="13"/>
    </row>
    <row r="897" spans="1:39" ht="15.75" customHeight="1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F897" s="13"/>
      <c r="AG897" s="13"/>
      <c r="AH897" s="13"/>
      <c r="AI897" s="13"/>
      <c r="AJ897" s="13"/>
      <c r="AK897" s="13"/>
      <c r="AL897" s="13"/>
      <c r="AM897" s="13"/>
    </row>
    <row r="898" spans="1:39" ht="15.75" customHeight="1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F898" s="13"/>
      <c r="AG898" s="13"/>
      <c r="AH898" s="13"/>
      <c r="AI898" s="13"/>
      <c r="AJ898" s="13"/>
      <c r="AK898" s="13"/>
      <c r="AL898" s="13"/>
      <c r="AM898" s="13"/>
    </row>
    <row r="899" spans="1:39" ht="15.75" customHeight="1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F899" s="13"/>
      <c r="AG899" s="13"/>
      <c r="AH899" s="13"/>
      <c r="AI899" s="13"/>
      <c r="AJ899" s="13"/>
      <c r="AK899" s="13"/>
      <c r="AL899" s="13"/>
      <c r="AM899" s="13"/>
    </row>
    <row r="900" spans="1:39" ht="15.75" customHeight="1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F900" s="13"/>
      <c r="AG900" s="13"/>
      <c r="AH900" s="13"/>
      <c r="AI900" s="13"/>
      <c r="AJ900" s="13"/>
      <c r="AK900" s="13"/>
      <c r="AL900" s="13"/>
      <c r="AM900" s="13"/>
    </row>
    <row r="901" spans="1:39" ht="15.75" customHeight="1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F901" s="13"/>
      <c r="AG901" s="13"/>
      <c r="AH901" s="13"/>
      <c r="AI901" s="13"/>
      <c r="AJ901" s="13"/>
      <c r="AK901" s="13"/>
      <c r="AL901" s="13"/>
      <c r="AM901" s="13"/>
    </row>
    <row r="902" spans="1:39" ht="15.75" customHeight="1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F902" s="13"/>
      <c r="AG902" s="13"/>
      <c r="AH902" s="13"/>
      <c r="AI902" s="13"/>
      <c r="AJ902" s="13"/>
      <c r="AK902" s="13"/>
      <c r="AL902" s="13"/>
      <c r="AM902" s="13"/>
    </row>
    <row r="903" spans="1:39" ht="15.75" customHeight="1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F903" s="13"/>
      <c r="AG903" s="13"/>
      <c r="AH903" s="13"/>
      <c r="AI903" s="13"/>
      <c r="AJ903" s="13"/>
      <c r="AK903" s="13"/>
      <c r="AL903" s="13"/>
      <c r="AM903" s="13"/>
    </row>
    <row r="904" spans="1:39" ht="15.75" customHeight="1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F904" s="13"/>
      <c r="AG904" s="13"/>
      <c r="AH904" s="13"/>
      <c r="AI904" s="13"/>
      <c r="AJ904" s="13"/>
      <c r="AK904" s="13"/>
      <c r="AL904" s="13"/>
      <c r="AM904" s="13"/>
    </row>
    <row r="905" spans="1:39" ht="15.75" customHeight="1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F905" s="13"/>
      <c r="AG905" s="13"/>
      <c r="AH905" s="13"/>
      <c r="AI905" s="13"/>
      <c r="AJ905" s="13"/>
      <c r="AK905" s="13"/>
      <c r="AL905" s="13"/>
      <c r="AM905" s="13"/>
    </row>
    <row r="906" spans="1:39" ht="15.75" customHeight="1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F906" s="13"/>
      <c r="AG906" s="13"/>
      <c r="AH906" s="13"/>
      <c r="AI906" s="13"/>
      <c r="AJ906" s="13"/>
      <c r="AK906" s="13"/>
      <c r="AL906" s="13"/>
      <c r="AM906" s="13"/>
    </row>
    <row r="907" spans="1:39" ht="15.75" customHeight="1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F907" s="13"/>
      <c r="AG907" s="13"/>
      <c r="AH907" s="13"/>
      <c r="AI907" s="13"/>
      <c r="AJ907" s="13"/>
      <c r="AK907" s="13"/>
      <c r="AL907" s="13"/>
      <c r="AM907" s="13"/>
    </row>
    <row r="908" spans="1:39" ht="15.75" customHeight="1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F908" s="13"/>
      <c r="AG908" s="13"/>
      <c r="AH908" s="13"/>
      <c r="AI908" s="13"/>
      <c r="AJ908" s="13"/>
      <c r="AK908" s="13"/>
      <c r="AL908" s="13"/>
      <c r="AM908" s="13"/>
    </row>
    <row r="909" spans="1:39" ht="15.75" customHeight="1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F909" s="13"/>
      <c r="AG909" s="13"/>
      <c r="AH909" s="13"/>
      <c r="AI909" s="13"/>
      <c r="AJ909" s="13"/>
      <c r="AK909" s="13"/>
      <c r="AL909" s="13"/>
      <c r="AM909" s="13"/>
    </row>
    <row r="910" spans="1:39" ht="15.75" customHeight="1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F910" s="13"/>
      <c r="AG910" s="13"/>
      <c r="AH910" s="13"/>
      <c r="AI910" s="13"/>
      <c r="AJ910" s="13"/>
      <c r="AK910" s="13"/>
      <c r="AL910" s="13"/>
      <c r="AM910" s="13"/>
    </row>
    <row r="911" spans="1:39" ht="15.75" customHeight="1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F911" s="13"/>
      <c r="AG911" s="13"/>
      <c r="AH911" s="13"/>
      <c r="AI911" s="13"/>
      <c r="AJ911" s="13"/>
      <c r="AK911" s="13"/>
      <c r="AL911" s="13"/>
      <c r="AM911" s="13"/>
    </row>
    <row r="912" spans="1:39" ht="15.75" customHeight="1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F912" s="13"/>
      <c r="AG912" s="13"/>
      <c r="AH912" s="13"/>
      <c r="AI912" s="13"/>
      <c r="AJ912" s="13"/>
      <c r="AK912" s="13"/>
      <c r="AL912" s="13"/>
      <c r="AM912" s="13"/>
    </row>
    <row r="913" spans="1:39" ht="15.75" customHeight="1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F913" s="13"/>
      <c r="AG913" s="13"/>
      <c r="AH913" s="13"/>
      <c r="AI913" s="13"/>
      <c r="AJ913" s="13"/>
      <c r="AK913" s="13"/>
      <c r="AL913" s="13"/>
      <c r="AM913" s="13"/>
    </row>
    <row r="914" spans="1:39" ht="15.75" customHeight="1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F914" s="13"/>
      <c r="AG914" s="13"/>
      <c r="AH914" s="13"/>
      <c r="AI914" s="13"/>
      <c r="AJ914" s="13"/>
      <c r="AK914" s="13"/>
      <c r="AL914" s="13"/>
      <c r="AM914" s="13"/>
    </row>
    <row r="915" spans="1:39" ht="15.75" customHeight="1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F915" s="13"/>
      <c r="AG915" s="13"/>
      <c r="AH915" s="13"/>
      <c r="AI915" s="13"/>
      <c r="AJ915" s="13"/>
      <c r="AK915" s="13"/>
      <c r="AL915" s="13"/>
      <c r="AM915" s="13"/>
    </row>
    <row r="916" spans="1:39" ht="15.75" customHeight="1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F916" s="13"/>
      <c r="AG916" s="13"/>
      <c r="AH916" s="13"/>
      <c r="AI916" s="13"/>
      <c r="AJ916" s="13"/>
      <c r="AK916" s="13"/>
      <c r="AL916" s="13"/>
      <c r="AM916" s="13"/>
    </row>
    <row r="917" spans="1:39" ht="15.75" customHeight="1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F917" s="13"/>
      <c r="AG917" s="13"/>
      <c r="AH917" s="13"/>
      <c r="AI917" s="13"/>
      <c r="AJ917" s="13"/>
      <c r="AK917" s="13"/>
      <c r="AL917" s="13"/>
      <c r="AM917" s="13"/>
    </row>
    <row r="918" spans="1:39" ht="15.75" customHeight="1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F918" s="13"/>
      <c r="AG918" s="13"/>
      <c r="AH918" s="13"/>
      <c r="AI918" s="13"/>
      <c r="AJ918" s="13"/>
      <c r="AK918" s="13"/>
      <c r="AL918" s="13"/>
      <c r="AM918" s="13"/>
    </row>
    <row r="919" spans="1:39" ht="15.75" customHeight="1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F919" s="13"/>
      <c r="AG919" s="13"/>
      <c r="AH919" s="13"/>
      <c r="AI919" s="13"/>
      <c r="AJ919" s="13"/>
      <c r="AK919" s="13"/>
      <c r="AL919" s="13"/>
      <c r="AM919" s="13"/>
    </row>
    <row r="920" spans="1:39" ht="15.75" customHeight="1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  <c r="AA920" s="13"/>
      <c r="AB920" s="13"/>
      <c r="AC920" s="13"/>
      <c r="AD920" s="13"/>
      <c r="AE920" s="13"/>
      <c r="AF920" s="13"/>
      <c r="AG920" s="13"/>
      <c r="AH920" s="13"/>
      <c r="AI920" s="13"/>
      <c r="AJ920" s="13"/>
      <c r="AK920" s="13"/>
      <c r="AL920" s="13"/>
      <c r="AM920" s="13"/>
    </row>
    <row r="921" spans="1:39" ht="15.75" customHeight="1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F921" s="13"/>
      <c r="AG921" s="13"/>
      <c r="AH921" s="13"/>
      <c r="AI921" s="13"/>
      <c r="AJ921" s="13"/>
      <c r="AK921" s="13"/>
      <c r="AL921" s="13"/>
      <c r="AM921" s="13"/>
    </row>
    <row r="922" spans="1:39" ht="15.75" customHeight="1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F922" s="13"/>
      <c r="AG922" s="13"/>
      <c r="AH922" s="13"/>
      <c r="AI922" s="13"/>
      <c r="AJ922" s="13"/>
      <c r="AK922" s="13"/>
      <c r="AL922" s="13"/>
      <c r="AM922" s="13"/>
    </row>
    <row r="923" spans="1:39" ht="15.75" customHeight="1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F923" s="13"/>
      <c r="AG923" s="13"/>
      <c r="AH923" s="13"/>
      <c r="AI923" s="13"/>
      <c r="AJ923" s="13"/>
      <c r="AK923" s="13"/>
      <c r="AL923" s="13"/>
      <c r="AM923" s="13"/>
    </row>
    <row r="924" spans="1:39" ht="15.75" customHeight="1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F924" s="13"/>
      <c r="AG924" s="13"/>
      <c r="AH924" s="13"/>
      <c r="AI924" s="13"/>
      <c r="AJ924" s="13"/>
      <c r="AK924" s="13"/>
      <c r="AL924" s="13"/>
      <c r="AM924" s="13"/>
    </row>
    <row r="925" spans="1:39" ht="15.75" customHeight="1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F925" s="13"/>
      <c r="AG925" s="13"/>
      <c r="AH925" s="13"/>
      <c r="AI925" s="13"/>
      <c r="AJ925" s="13"/>
      <c r="AK925" s="13"/>
      <c r="AL925" s="13"/>
      <c r="AM925" s="13"/>
    </row>
    <row r="926" spans="1:39" ht="15.75" customHeight="1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F926" s="13"/>
      <c r="AG926" s="13"/>
      <c r="AH926" s="13"/>
      <c r="AI926" s="13"/>
      <c r="AJ926" s="13"/>
      <c r="AK926" s="13"/>
      <c r="AL926" s="13"/>
      <c r="AM926" s="13"/>
    </row>
    <row r="927" spans="1:39" ht="15.75" customHeight="1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F927" s="13"/>
      <c r="AG927" s="13"/>
      <c r="AH927" s="13"/>
      <c r="AI927" s="13"/>
      <c r="AJ927" s="13"/>
      <c r="AK927" s="13"/>
      <c r="AL927" s="13"/>
      <c r="AM927" s="13"/>
    </row>
    <row r="928" spans="1:39" ht="15.75" customHeight="1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F928" s="13"/>
      <c r="AG928" s="13"/>
      <c r="AH928" s="13"/>
      <c r="AI928" s="13"/>
      <c r="AJ928" s="13"/>
      <c r="AK928" s="13"/>
      <c r="AL928" s="13"/>
      <c r="AM928" s="13"/>
    </row>
    <row r="929" spans="1:39" ht="15.75" customHeight="1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F929" s="13"/>
      <c r="AG929" s="13"/>
      <c r="AH929" s="13"/>
      <c r="AI929" s="13"/>
      <c r="AJ929" s="13"/>
      <c r="AK929" s="13"/>
      <c r="AL929" s="13"/>
      <c r="AM929" s="13"/>
    </row>
    <row r="930" spans="1:39" ht="15.75" customHeight="1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F930" s="13"/>
      <c r="AG930" s="13"/>
      <c r="AH930" s="13"/>
      <c r="AI930" s="13"/>
      <c r="AJ930" s="13"/>
      <c r="AK930" s="13"/>
      <c r="AL930" s="13"/>
      <c r="AM930" s="13"/>
    </row>
    <row r="931" spans="1:39" ht="15.75" customHeight="1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F931" s="13"/>
      <c r="AG931" s="13"/>
      <c r="AH931" s="13"/>
      <c r="AI931" s="13"/>
      <c r="AJ931" s="13"/>
      <c r="AK931" s="13"/>
      <c r="AL931" s="13"/>
      <c r="AM931" s="13"/>
    </row>
    <row r="932" spans="1:39" ht="15.75" customHeight="1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F932" s="13"/>
      <c r="AG932" s="13"/>
      <c r="AH932" s="13"/>
      <c r="AI932" s="13"/>
      <c r="AJ932" s="13"/>
      <c r="AK932" s="13"/>
      <c r="AL932" s="13"/>
      <c r="AM932" s="13"/>
    </row>
    <row r="933" spans="1:39" ht="15.75" customHeight="1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  <c r="AA933" s="13"/>
      <c r="AB933" s="13"/>
      <c r="AC933" s="13"/>
      <c r="AD933" s="13"/>
      <c r="AE933" s="13"/>
      <c r="AF933" s="13"/>
      <c r="AG933" s="13"/>
      <c r="AH933" s="13"/>
      <c r="AI933" s="13"/>
      <c r="AJ933" s="13"/>
      <c r="AK933" s="13"/>
      <c r="AL933" s="13"/>
      <c r="AM933" s="13"/>
    </row>
    <row r="934" spans="1:39" ht="15.75" customHeight="1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F934" s="13"/>
      <c r="AG934" s="13"/>
      <c r="AH934" s="13"/>
      <c r="AI934" s="13"/>
      <c r="AJ934" s="13"/>
      <c r="AK934" s="13"/>
      <c r="AL934" s="13"/>
      <c r="AM934" s="13"/>
    </row>
    <row r="935" spans="1:39" ht="15.75" customHeight="1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F935" s="13"/>
      <c r="AG935" s="13"/>
      <c r="AH935" s="13"/>
      <c r="AI935" s="13"/>
      <c r="AJ935" s="13"/>
      <c r="AK935" s="13"/>
      <c r="AL935" s="13"/>
      <c r="AM935" s="13"/>
    </row>
    <row r="936" spans="1:39" ht="15.75" customHeight="1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F936" s="13"/>
      <c r="AG936" s="13"/>
      <c r="AH936" s="13"/>
      <c r="AI936" s="13"/>
      <c r="AJ936" s="13"/>
      <c r="AK936" s="13"/>
      <c r="AL936" s="13"/>
      <c r="AM936" s="13"/>
    </row>
    <row r="937" spans="1:39" ht="15.75" customHeight="1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F937" s="13"/>
      <c r="AG937" s="13"/>
      <c r="AH937" s="13"/>
      <c r="AI937" s="13"/>
      <c r="AJ937" s="13"/>
      <c r="AK937" s="13"/>
      <c r="AL937" s="13"/>
      <c r="AM937" s="13"/>
    </row>
    <row r="938" spans="1:39" ht="15.75" customHeight="1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F938" s="13"/>
      <c r="AG938" s="13"/>
      <c r="AH938" s="13"/>
      <c r="AI938" s="13"/>
      <c r="AJ938" s="13"/>
      <c r="AK938" s="13"/>
      <c r="AL938" s="13"/>
      <c r="AM938" s="13"/>
    </row>
    <row r="939" spans="1:39" ht="15.75" customHeight="1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F939" s="13"/>
      <c r="AG939" s="13"/>
      <c r="AH939" s="13"/>
      <c r="AI939" s="13"/>
      <c r="AJ939" s="13"/>
      <c r="AK939" s="13"/>
      <c r="AL939" s="13"/>
      <c r="AM939" s="13"/>
    </row>
    <row r="940" spans="1:39" ht="15.75" customHeight="1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F940" s="13"/>
      <c r="AG940" s="13"/>
      <c r="AH940" s="13"/>
      <c r="AI940" s="13"/>
      <c r="AJ940" s="13"/>
      <c r="AK940" s="13"/>
      <c r="AL940" s="13"/>
      <c r="AM940" s="13"/>
    </row>
    <row r="941" spans="1:39" ht="15.75" customHeight="1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F941" s="13"/>
      <c r="AG941" s="13"/>
      <c r="AH941" s="13"/>
      <c r="AI941" s="13"/>
      <c r="AJ941" s="13"/>
      <c r="AK941" s="13"/>
      <c r="AL941" s="13"/>
      <c r="AM941" s="13"/>
    </row>
    <row r="942" spans="1:39" ht="15.75" customHeight="1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  <c r="AA942" s="13"/>
      <c r="AB942" s="13"/>
      <c r="AC942" s="13"/>
      <c r="AD942" s="13"/>
      <c r="AE942" s="13"/>
      <c r="AF942" s="13"/>
      <c r="AG942" s="13"/>
      <c r="AH942" s="13"/>
      <c r="AI942" s="13"/>
      <c r="AJ942" s="13"/>
      <c r="AK942" s="13"/>
      <c r="AL942" s="13"/>
      <c r="AM942" s="13"/>
    </row>
    <row r="943" spans="1:39" ht="15.75" customHeight="1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F943" s="13"/>
      <c r="AG943" s="13"/>
      <c r="AH943" s="13"/>
      <c r="AI943" s="13"/>
      <c r="AJ943" s="13"/>
      <c r="AK943" s="13"/>
      <c r="AL943" s="13"/>
      <c r="AM943" s="13"/>
    </row>
    <row r="944" spans="1:39" ht="15.75" customHeight="1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  <c r="AA944" s="13"/>
      <c r="AB944" s="13"/>
      <c r="AC944" s="13"/>
      <c r="AD944" s="13"/>
      <c r="AE944" s="13"/>
      <c r="AF944" s="13"/>
      <c r="AG944" s="13"/>
      <c r="AH944" s="13"/>
      <c r="AI944" s="13"/>
      <c r="AJ944" s="13"/>
      <c r="AK944" s="13"/>
      <c r="AL944" s="13"/>
      <c r="AM944" s="13"/>
    </row>
    <row r="945" spans="1:39" ht="15.75" customHeight="1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F945" s="13"/>
      <c r="AG945" s="13"/>
      <c r="AH945" s="13"/>
      <c r="AI945" s="13"/>
      <c r="AJ945" s="13"/>
      <c r="AK945" s="13"/>
      <c r="AL945" s="13"/>
      <c r="AM945" s="13"/>
    </row>
    <row r="946" spans="1:39" ht="15.75" customHeight="1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F946" s="13"/>
      <c r="AG946" s="13"/>
      <c r="AH946" s="13"/>
      <c r="AI946" s="13"/>
      <c r="AJ946" s="13"/>
      <c r="AK946" s="13"/>
      <c r="AL946" s="13"/>
      <c r="AM946" s="13"/>
    </row>
    <row r="947" spans="1:39" ht="15.75" customHeight="1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F947" s="13"/>
      <c r="AG947" s="13"/>
      <c r="AH947" s="13"/>
      <c r="AI947" s="13"/>
      <c r="AJ947" s="13"/>
      <c r="AK947" s="13"/>
      <c r="AL947" s="13"/>
      <c r="AM947" s="13"/>
    </row>
    <row r="948" spans="1:39" ht="15.75" customHeight="1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F948" s="13"/>
      <c r="AG948" s="13"/>
      <c r="AH948" s="13"/>
      <c r="AI948" s="13"/>
      <c r="AJ948" s="13"/>
      <c r="AK948" s="13"/>
      <c r="AL948" s="13"/>
      <c r="AM948" s="13"/>
    </row>
    <row r="949" spans="1:39" ht="15.75" customHeight="1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F949" s="13"/>
      <c r="AG949" s="13"/>
      <c r="AH949" s="13"/>
      <c r="AI949" s="13"/>
      <c r="AJ949" s="13"/>
      <c r="AK949" s="13"/>
      <c r="AL949" s="13"/>
      <c r="AM949" s="13"/>
    </row>
    <row r="950" spans="1:39" ht="15.75" customHeight="1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F950" s="13"/>
      <c r="AG950" s="13"/>
      <c r="AH950" s="13"/>
      <c r="AI950" s="13"/>
      <c r="AJ950" s="13"/>
      <c r="AK950" s="13"/>
      <c r="AL950" s="13"/>
      <c r="AM950" s="13"/>
    </row>
    <row r="951" spans="1:39" ht="15.75" customHeight="1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F951" s="13"/>
      <c r="AG951" s="13"/>
      <c r="AH951" s="13"/>
      <c r="AI951" s="13"/>
      <c r="AJ951" s="13"/>
      <c r="AK951" s="13"/>
      <c r="AL951" s="13"/>
      <c r="AM951" s="13"/>
    </row>
    <row r="952" spans="1:39" ht="15.75" customHeight="1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F952" s="13"/>
      <c r="AG952" s="13"/>
      <c r="AH952" s="13"/>
      <c r="AI952" s="13"/>
      <c r="AJ952" s="13"/>
      <c r="AK952" s="13"/>
      <c r="AL952" s="13"/>
      <c r="AM952" s="13"/>
    </row>
    <row r="953" spans="1:39" ht="15.75" customHeight="1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F953" s="13"/>
      <c r="AG953" s="13"/>
      <c r="AH953" s="13"/>
      <c r="AI953" s="13"/>
      <c r="AJ953" s="13"/>
      <c r="AK953" s="13"/>
      <c r="AL953" s="13"/>
      <c r="AM953" s="13"/>
    </row>
    <row r="954" spans="1:39" ht="15.75" customHeight="1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F954" s="13"/>
      <c r="AG954" s="13"/>
      <c r="AH954" s="13"/>
      <c r="AI954" s="13"/>
      <c r="AJ954" s="13"/>
      <c r="AK954" s="13"/>
      <c r="AL954" s="13"/>
      <c r="AM954" s="13"/>
    </row>
    <row r="955" spans="1:39" ht="15.75" customHeight="1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F955" s="13"/>
      <c r="AG955" s="13"/>
      <c r="AH955" s="13"/>
      <c r="AI955" s="13"/>
      <c r="AJ955" s="13"/>
      <c r="AK955" s="13"/>
      <c r="AL955" s="13"/>
      <c r="AM955" s="13"/>
    </row>
    <row r="956" spans="1:39" ht="15.75" customHeight="1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F956" s="13"/>
      <c r="AG956" s="13"/>
      <c r="AH956" s="13"/>
      <c r="AI956" s="13"/>
      <c r="AJ956" s="13"/>
      <c r="AK956" s="13"/>
      <c r="AL956" s="13"/>
      <c r="AM956" s="13"/>
    </row>
    <row r="957" spans="1:39" ht="15.75" customHeight="1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F957" s="13"/>
      <c r="AG957" s="13"/>
      <c r="AH957" s="13"/>
      <c r="AI957" s="13"/>
      <c r="AJ957" s="13"/>
      <c r="AK957" s="13"/>
      <c r="AL957" s="13"/>
      <c r="AM957" s="13"/>
    </row>
    <row r="958" spans="1:39" ht="15.75" customHeight="1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F958" s="13"/>
      <c r="AG958" s="13"/>
      <c r="AH958" s="13"/>
      <c r="AI958" s="13"/>
      <c r="AJ958" s="13"/>
      <c r="AK958" s="13"/>
      <c r="AL958" s="13"/>
      <c r="AM958" s="13"/>
    </row>
    <row r="959" spans="1:39" ht="15.75" customHeight="1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F959" s="13"/>
      <c r="AG959" s="13"/>
      <c r="AH959" s="13"/>
      <c r="AI959" s="13"/>
      <c r="AJ959" s="13"/>
      <c r="AK959" s="13"/>
      <c r="AL959" s="13"/>
      <c r="AM959" s="13"/>
    </row>
    <row r="960" spans="1:39" ht="15.75" customHeight="1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F960" s="13"/>
      <c r="AG960" s="13"/>
      <c r="AH960" s="13"/>
      <c r="AI960" s="13"/>
      <c r="AJ960" s="13"/>
      <c r="AK960" s="13"/>
      <c r="AL960" s="13"/>
      <c r="AM960" s="13"/>
    </row>
    <row r="961" spans="1:39" ht="15.75" customHeight="1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F961" s="13"/>
      <c r="AG961" s="13"/>
      <c r="AH961" s="13"/>
      <c r="AI961" s="13"/>
      <c r="AJ961" s="13"/>
      <c r="AK961" s="13"/>
      <c r="AL961" s="13"/>
      <c r="AM961" s="13"/>
    </row>
    <row r="962" spans="1:39" ht="15.75" customHeight="1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F962" s="13"/>
      <c r="AG962" s="13"/>
      <c r="AH962" s="13"/>
      <c r="AI962" s="13"/>
      <c r="AJ962" s="13"/>
      <c r="AK962" s="13"/>
      <c r="AL962" s="13"/>
      <c r="AM962" s="13"/>
    </row>
    <row r="963" spans="1:39" ht="15.75" customHeight="1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F963" s="13"/>
      <c r="AG963" s="13"/>
      <c r="AH963" s="13"/>
      <c r="AI963" s="13"/>
      <c r="AJ963" s="13"/>
      <c r="AK963" s="13"/>
      <c r="AL963" s="13"/>
      <c r="AM963" s="13"/>
    </row>
    <row r="964" spans="1:39" ht="15.75" customHeight="1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F964" s="13"/>
      <c r="AG964" s="13"/>
      <c r="AH964" s="13"/>
      <c r="AI964" s="13"/>
      <c r="AJ964" s="13"/>
      <c r="AK964" s="13"/>
      <c r="AL964" s="13"/>
      <c r="AM964" s="13"/>
    </row>
    <row r="965" spans="1:39" ht="15.75" customHeight="1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  <c r="AA965" s="13"/>
      <c r="AB965" s="13"/>
      <c r="AC965" s="13"/>
      <c r="AD965" s="13"/>
      <c r="AE965" s="13"/>
      <c r="AF965" s="13"/>
      <c r="AG965" s="13"/>
      <c r="AH965" s="13"/>
      <c r="AI965" s="13"/>
      <c r="AJ965" s="13"/>
      <c r="AK965" s="13"/>
      <c r="AL965" s="13"/>
      <c r="AM965" s="13"/>
    </row>
    <row r="966" spans="1:39" ht="15.75" customHeight="1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F966" s="13"/>
      <c r="AG966" s="13"/>
      <c r="AH966" s="13"/>
      <c r="AI966" s="13"/>
      <c r="AJ966" s="13"/>
      <c r="AK966" s="13"/>
      <c r="AL966" s="13"/>
      <c r="AM966" s="13"/>
    </row>
    <row r="967" spans="1:39" ht="15.75" customHeight="1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F967" s="13"/>
      <c r="AG967" s="13"/>
      <c r="AH967" s="13"/>
      <c r="AI967" s="13"/>
      <c r="AJ967" s="13"/>
      <c r="AK967" s="13"/>
      <c r="AL967" s="13"/>
      <c r="AM967" s="13"/>
    </row>
    <row r="968" spans="1:39" ht="15.75" customHeight="1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F968" s="13"/>
      <c r="AG968" s="13"/>
      <c r="AH968" s="13"/>
      <c r="AI968" s="13"/>
      <c r="AJ968" s="13"/>
      <c r="AK968" s="13"/>
      <c r="AL968" s="13"/>
      <c r="AM968" s="13"/>
    </row>
    <row r="969" spans="1:39" ht="15.75" customHeight="1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F969" s="13"/>
      <c r="AG969" s="13"/>
      <c r="AH969" s="13"/>
      <c r="AI969" s="13"/>
      <c r="AJ969" s="13"/>
      <c r="AK969" s="13"/>
      <c r="AL969" s="13"/>
      <c r="AM969" s="13"/>
    </row>
    <row r="970" spans="1:39" ht="15.75" customHeight="1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F970" s="13"/>
      <c r="AG970" s="13"/>
      <c r="AH970" s="13"/>
      <c r="AI970" s="13"/>
      <c r="AJ970" s="13"/>
      <c r="AK970" s="13"/>
      <c r="AL970" s="13"/>
      <c r="AM970" s="13"/>
    </row>
    <row r="971" spans="1:39" ht="15.75" customHeight="1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F971" s="13"/>
      <c r="AG971" s="13"/>
      <c r="AH971" s="13"/>
      <c r="AI971" s="13"/>
      <c r="AJ971" s="13"/>
      <c r="AK971" s="13"/>
      <c r="AL971" s="13"/>
      <c r="AM971" s="13"/>
    </row>
    <row r="972" spans="1:39" ht="15.75" customHeight="1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F972" s="13"/>
      <c r="AG972" s="13"/>
      <c r="AH972" s="13"/>
      <c r="AI972" s="13"/>
      <c r="AJ972" s="13"/>
      <c r="AK972" s="13"/>
      <c r="AL972" s="13"/>
      <c r="AM972" s="13"/>
    </row>
    <row r="973" spans="1:39" ht="15.75" customHeight="1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F973" s="13"/>
      <c r="AG973" s="13"/>
      <c r="AH973" s="13"/>
      <c r="AI973" s="13"/>
      <c r="AJ973" s="13"/>
      <c r="AK973" s="13"/>
      <c r="AL973" s="13"/>
      <c r="AM973" s="13"/>
    </row>
    <row r="974" spans="1:39" ht="15.75" customHeight="1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F974" s="13"/>
      <c r="AG974" s="13"/>
      <c r="AH974" s="13"/>
      <c r="AI974" s="13"/>
      <c r="AJ974" s="13"/>
      <c r="AK974" s="13"/>
      <c r="AL974" s="13"/>
      <c r="AM974" s="13"/>
    </row>
    <row r="975" spans="1:39" ht="15.75" customHeight="1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F975" s="13"/>
      <c r="AG975" s="13"/>
      <c r="AH975" s="13"/>
      <c r="AI975" s="13"/>
      <c r="AJ975" s="13"/>
      <c r="AK975" s="13"/>
      <c r="AL975" s="13"/>
      <c r="AM975" s="13"/>
    </row>
    <row r="976" spans="1:39" ht="15.75" customHeight="1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F976" s="13"/>
      <c r="AG976" s="13"/>
      <c r="AH976" s="13"/>
      <c r="AI976" s="13"/>
      <c r="AJ976" s="13"/>
      <c r="AK976" s="13"/>
      <c r="AL976" s="13"/>
      <c r="AM976" s="13"/>
    </row>
    <row r="977" spans="1:39" ht="15.75" customHeight="1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F977" s="13"/>
      <c r="AG977" s="13"/>
      <c r="AH977" s="13"/>
      <c r="AI977" s="13"/>
      <c r="AJ977" s="13"/>
      <c r="AK977" s="13"/>
      <c r="AL977" s="13"/>
      <c r="AM977" s="13"/>
    </row>
    <row r="978" spans="1:39" ht="15.75" customHeight="1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F978" s="13"/>
      <c r="AG978" s="13"/>
      <c r="AH978" s="13"/>
      <c r="AI978" s="13"/>
      <c r="AJ978" s="13"/>
      <c r="AK978" s="13"/>
      <c r="AL978" s="13"/>
      <c r="AM978" s="13"/>
    </row>
    <row r="979" spans="1:39" ht="15.75" customHeight="1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F979" s="13"/>
      <c r="AG979" s="13"/>
      <c r="AH979" s="13"/>
      <c r="AI979" s="13"/>
      <c r="AJ979" s="13"/>
      <c r="AK979" s="13"/>
      <c r="AL979" s="13"/>
      <c r="AM979" s="13"/>
    </row>
    <row r="980" spans="1:39" ht="15.75" customHeight="1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F980" s="13"/>
      <c r="AG980" s="13"/>
      <c r="AH980" s="13"/>
      <c r="AI980" s="13"/>
      <c r="AJ980" s="13"/>
      <c r="AK980" s="13"/>
      <c r="AL980" s="13"/>
      <c r="AM980" s="13"/>
    </row>
    <row r="981" spans="1:39" ht="15.75" customHeight="1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F981" s="13"/>
      <c r="AG981" s="13"/>
      <c r="AH981" s="13"/>
      <c r="AI981" s="13"/>
      <c r="AJ981" s="13"/>
      <c r="AK981" s="13"/>
      <c r="AL981" s="13"/>
      <c r="AM981" s="13"/>
    </row>
    <row r="982" spans="1:39" ht="15.75" customHeight="1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F982" s="13"/>
      <c r="AG982" s="13"/>
      <c r="AH982" s="13"/>
      <c r="AI982" s="13"/>
      <c r="AJ982" s="13"/>
      <c r="AK982" s="13"/>
      <c r="AL982" s="13"/>
      <c r="AM982" s="13"/>
    </row>
    <row r="983" spans="1:39" ht="15.75" customHeight="1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F983" s="13"/>
      <c r="AG983" s="13"/>
      <c r="AH983" s="13"/>
      <c r="AI983" s="13"/>
      <c r="AJ983" s="13"/>
      <c r="AK983" s="13"/>
      <c r="AL983" s="13"/>
      <c r="AM983" s="13"/>
    </row>
    <row r="984" spans="1:39" ht="15.75" customHeight="1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  <c r="AA984" s="13"/>
      <c r="AB984" s="13"/>
      <c r="AC984" s="13"/>
      <c r="AD984" s="13"/>
      <c r="AE984" s="13"/>
      <c r="AF984" s="13"/>
      <c r="AG984" s="13"/>
      <c r="AH984" s="13"/>
      <c r="AI984" s="13"/>
      <c r="AJ984" s="13"/>
      <c r="AK984" s="13"/>
      <c r="AL984" s="13"/>
      <c r="AM984" s="13"/>
    </row>
    <row r="985" spans="1:39" ht="15.75" customHeight="1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F985" s="13"/>
      <c r="AG985" s="13"/>
      <c r="AH985" s="13"/>
      <c r="AI985" s="13"/>
      <c r="AJ985" s="13"/>
      <c r="AK985" s="13"/>
      <c r="AL985" s="13"/>
      <c r="AM985" s="13"/>
    </row>
    <row r="986" spans="1:39" ht="15.75" customHeight="1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F986" s="13"/>
      <c r="AG986" s="13"/>
      <c r="AH986" s="13"/>
      <c r="AI986" s="13"/>
      <c r="AJ986" s="13"/>
      <c r="AK986" s="13"/>
      <c r="AL986" s="13"/>
      <c r="AM986" s="13"/>
    </row>
    <row r="987" spans="1:39" ht="15.75" customHeight="1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F987" s="13"/>
      <c r="AG987" s="13"/>
      <c r="AH987" s="13"/>
      <c r="AI987" s="13"/>
      <c r="AJ987" s="13"/>
      <c r="AK987" s="13"/>
      <c r="AL987" s="13"/>
      <c r="AM987" s="13"/>
    </row>
    <row r="988" spans="1:39" ht="15.75" customHeight="1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  <c r="AA988" s="13"/>
      <c r="AB988" s="13"/>
      <c r="AC988" s="13"/>
      <c r="AD988" s="13"/>
      <c r="AE988" s="13"/>
      <c r="AF988" s="13"/>
      <c r="AG988" s="13"/>
      <c r="AH988" s="13"/>
      <c r="AI988" s="13"/>
      <c r="AJ988" s="13"/>
      <c r="AK988" s="13"/>
      <c r="AL988" s="13"/>
      <c r="AM988" s="13"/>
    </row>
    <row r="989" spans="1:39" ht="15.75" customHeight="1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F989" s="13"/>
      <c r="AG989" s="13"/>
      <c r="AH989" s="13"/>
      <c r="AI989" s="13"/>
      <c r="AJ989" s="13"/>
      <c r="AK989" s="13"/>
      <c r="AL989" s="13"/>
      <c r="AM989" s="13"/>
    </row>
    <row r="990" spans="1:39" ht="15.75" customHeight="1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F990" s="13"/>
      <c r="AG990" s="13"/>
      <c r="AH990" s="13"/>
      <c r="AI990" s="13"/>
      <c r="AJ990" s="13"/>
      <c r="AK990" s="13"/>
      <c r="AL990" s="13"/>
      <c r="AM990" s="13"/>
    </row>
    <row r="991" spans="1:39" ht="15.75" customHeight="1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F991" s="13"/>
      <c r="AG991" s="13"/>
      <c r="AH991" s="13"/>
      <c r="AI991" s="13"/>
      <c r="AJ991" s="13"/>
      <c r="AK991" s="13"/>
      <c r="AL991" s="13"/>
      <c r="AM991" s="13"/>
    </row>
    <row r="992" spans="1:39" ht="15.75" customHeight="1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F992" s="13"/>
      <c r="AG992" s="13"/>
      <c r="AH992" s="13"/>
      <c r="AI992" s="13"/>
      <c r="AJ992" s="13"/>
      <c r="AK992" s="13"/>
      <c r="AL992" s="13"/>
      <c r="AM992" s="13"/>
    </row>
    <row r="993" spans="1:39" ht="15.75" customHeight="1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F993" s="13"/>
      <c r="AG993" s="13"/>
      <c r="AH993" s="13"/>
      <c r="AI993" s="13"/>
      <c r="AJ993" s="13"/>
      <c r="AK993" s="13"/>
      <c r="AL993" s="13"/>
      <c r="AM993" s="13"/>
    </row>
    <row r="994" spans="1:39" ht="15.75" customHeight="1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F994" s="13"/>
      <c r="AG994" s="13"/>
      <c r="AH994" s="13"/>
      <c r="AI994" s="13"/>
      <c r="AJ994" s="13"/>
      <c r="AK994" s="13"/>
      <c r="AL994" s="13"/>
      <c r="AM994" s="13"/>
    </row>
    <row r="995" spans="1:39" ht="15.75" customHeight="1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F995" s="13"/>
      <c r="AG995" s="13"/>
      <c r="AH995" s="13"/>
      <c r="AI995" s="13"/>
      <c r="AJ995" s="13"/>
      <c r="AK995" s="13"/>
      <c r="AL995" s="13"/>
      <c r="AM995" s="13"/>
    </row>
    <row r="996" spans="1:39" ht="15.75" customHeight="1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F996" s="13"/>
      <c r="AG996" s="13"/>
      <c r="AH996" s="13"/>
      <c r="AI996" s="13"/>
      <c r="AJ996" s="13"/>
      <c r="AK996" s="13"/>
      <c r="AL996" s="13"/>
      <c r="AM996" s="13"/>
    </row>
    <row r="997" spans="1:39" ht="15.75" customHeight="1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F997" s="13"/>
      <c r="AG997" s="13"/>
      <c r="AH997" s="13"/>
      <c r="AI997" s="13"/>
      <c r="AJ997" s="13"/>
      <c r="AK997" s="13"/>
      <c r="AL997" s="13"/>
      <c r="AM997" s="13"/>
    </row>
    <row r="998" spans="1:39" ht="15.75" customHeight="1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F998" s="13"/>
      <c r="AG998" s="13"/>
      <c r="AH998" s="13"/>
      <c r="AI998" s="13"/>
      <c r="AJ998" s="13"/>
      <c r="AK998" s="13"/>
      <c r="AL998" s="13"/>
      <c r="AM998" s="13"/>
    </row>
    <row r="999" spans="1:39" ht="15.75" customHeight="1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F999" s="13"/>
      <c r="AG999" s="13"/>
      <c r="AH999" s="13"/>
      <c r="AI999" s="13"/>
      <c r="AJ999" s="13"/>
      <c r="AK999" s="13"/>
      <c r="AL999" s="13"/>
      <c r="AM999" s="13"/>
    </row>
    <row r="1000" spans="1:39" ht="15.75" customHeight="1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  <c r="AA1000" s="13"/>
      <c r="AB1000" s="13"/>
      <c r="AC1000" s="13"/>
      <c r="AD1000" s="13"/>
      <c r="AE1000" s="13"/>
      <c r="AF1000" s="13"/>
      <c r="AG1000" s="13"/>
      <c r="AH1000" s="13"/>
      <c r="AI1000" s="13"/>
      <c r="AJ1000" s="13"/>
      <c r="AK1000" s="13"/>
      <c r="AL1000" s="13"/>
      <c r="AM1000" s="13"/>
    </row>
  </sheetData>
  <mergeCells count="5">
    <mergeCell ref="D1:E1"/>
    <mergeCell ref="K2:P2"/>
    <mergeCell ref="K3:P3"/>
    <mergeCell ref="K4:P4"/>
    <mergeCell ref="K5:P5"/>
  </mergeCells>
  <dataValidations count="5">
    <dataValidation type="list" allowBlank="1" showInputMessage="1" showErrorMessage="1" prompt=" - " sqref="B4" xr:uid="{00000000-0002-0000-0100-000000000000}">
      <formula1>$F$2:$F$5</formula1>
    </dataValidation>
    <dataValidation type="list" allowBlank="1" showInputMessage="1" showErrorMessage="1" prompt=" - " sqref="B5" xr:uid="{00000000-0002-0000-0100-000001000000}">
      <formula1>$K$1:$K$5</formula1>
    </dataValidation>
    <dataValidation type="list" allowBlank="1" showInputMessage="1" showErrorMessage="1" prompt=" - " sqref="J10:J209" xr:uid="{00000000-0002-0000-0100-000002000000}">
      <formula1>$J$1:$J$2</formula1>
    </dataValidation>
    <dataValidation type="list" allowBlank="1" showInputMessage="1" showErrorMessage="1" prompt=" - " sqref="H10:H209" xr:uid="{00000000-0002-0000-0100-000003000000}">
      <formula1>$I$1:$I$8</formula1>
    </dataValidation>
    <dataValidation type="list" allowBlank="1" showInputMessage="1" showErrorMessage="1" prompt=" - " sqref="I10:I209" xr:uid="{00000000-0002-0000-0100-000004000000}">
      <formula1>$X$509:$X$562</formula1>
    </dataValidation>
  </dataValidations>
  <pageMargins left="0.7" right="0.7" top="0.75" bottom="0.75" header="0" footer="0"/>
  <pageSetup orientation="landscape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3"/>
  <dimension ref="A1:BJ1000"/>
  <sheetViews>
    <sheetView zoomScale="85" zoomScaleNormal="85" workbookViewId="0">
      <pane xSplit="5" ySplit="5" topLeftCell="F6" activePane="bottomRight" state="frozen"/>
      <selection pane="topRight" activeCell="F1" sqref="F1"/>
      <selection pane="bottomLeft" activeCell="A6" sqref="A6"/>
      <selection pane="bottomRight" activeCell="A2" sqref="A2"/>
    </sheetView>
  </sheetViews>
  <sheetFormatPr defaultColWidth="11.1796875" defaultRowHeight="15" customHeight="1"/>
  <cols>
    <col min="1" max="1" width="5" customWidth="1"/>
    <col min="2" max="2" width="17.6328125" customWidth="1"/>
    <col min="3" max="4" width="3.81640625" customWidth="1"/>
    <col min="5" max="5" width="10.1796875" customWidth="1"/>
    <col min="6" max="6" width="7.6328125" customWidth="1"/>
    <col min="7" max="7" width="44.36328125" customWidth="1"/>
    <col min="8" max="8" width="9" hidden="1" customWidth="1"/>
    <col min="9" max="9" width="7.36328125" customWidth="1"/>
    <col min="10" max="10" width="7.1796875" customWidth="1"/>
    <col min="11" max="11" width="7.36328125" customWidth="1"/>
    <col min="12" max="12" width="6.6328125" customWidth="1"/>
    <col min="13" max="13" width="7.453125" customWidth="1"/>
    <col min="14" max="14" width="7.36328125" customWidth="1"/>
    <col min="15" max="16" width="7.1796875" customWidth="1"/>
    <col min="17" max="17" width="6.453125" customWidth="1"/>
    <col min="18" max="18" width="6.81640625" customWidth="1"/>
    <col min="19" max="19" width="6.1796875" customWidth="1"/>
    <col min="20" max="29" width="8" hidden="1" customWidth="1"/>
    <col min="30" max="30" width="11.6328125" customWidth="1"/>
    <col min="31" max="38" width="9.1796875" customWidth="1"/>
    <col min="39" max="40" width="10.1796875" customWidth="1"/>
    <col min="41" max="41" width="9" customWidth="1"/>
    <col min="42" max="53" width="8" hidden="1" customWidth="1"/>
    <col min="54" max="62" width="9" customWidth="1"/>
  </cols>
  <sheetData>
    <row r="1" spans="1:62" ht="19.5" customHeight="1">
      <c r="A1" s="3" t="s">
        <v>1</v>
      </c>
      <c r="B1" s="7" t="str">
        <f>+VSTUP!B5</f>
        <v>Ceník víkend standard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154" t="str">
        <f>'Ceníky Ubytování'!A76</f>
        <v>VA</v>
      </c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</row>
    <row r="2" spans="1:62" ht="19.5" customHeight="1">
      <c r="A2" s="8"/>
      <c r="B2" s="8"/>
      <c r="C2" s="15">
        <f>+VLOOKUP(B1,'Ceníky Ubytování'!$B$84:$C$88,2,0)</f>
        <v>9</v>
      </c>
      <c r="D2" s="8"/>
      <c r="E2" s="8"/>
      <c r="F2" s="200" t="str">
        <f>+'Ceníky Ubytování'!B84</f>
        <v>Ceník základní / Léto 1-3 noci</v>
      </c>
      <c r="G2" s="201"/>
      <c r="H2" s="8"/>
      <c r="I2" s="196" t="s">
        <v>18</v>
      </c>
      <c r="J2" s="197"/>
      <c r="K2" s="197"/>
      <c r="L2" s="197"/>
      <c r="M2" s="197"/>
      <c r="N2" s="197"/>
      <c r="O2" s="197"/>
      <c r="P2" s="197"/>
      <c r="Q2" s="197"/>
      <c r="R2" s="198"/>
      <c r="S2" s="154" t="str">
        <f>'Ceníky Ubytování'!A77</f>
        <v>Vd</v>
      </c>
      <c r="T2" s="8" t="s">
        <v>20</v>
      </c>
      <c r="U2" s="8"/>
      <c r="V2" s="8"/>
      <c r="W2" s="8"/>
      <c r="X2" s="8"/>
      <c r="Y2" s="8"/>
      <c r="Z2" s="8"/>
      <c r="AA2" s="8"/>
      <c r="AB2" s="8"/>
      <c r="AC2" s="8"/>
      <c r="AD2" s="3"/>
      <c r="AE2" s="199" t="s">
        <v>21</v>
      </c>
      <c r="AF2" s="197"/>
      <c r="AG2" s="197"/>
      <c r="AH2" s="197"/>
      <c r="AI2" s="197"/>
      <c r="AJ2" s="197"/>
      <c r="AK2" s="197"/>
      <c r="AL2" s="197"/>
      <c r="AM2" s="197"/>
      <c r="AN2" s="198"/>
      <c r="AO2" s="8"/>
      <c r="AP2" s="8"/>
      <c r="AQ2" s="8" t="s">
        <v>24</v>
      </c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</row>
    <row r="3" spans="1:62" ht="19.5" customHeight="1">
      <c r="A3" s="8"/>
      <c r="B3" s="8"/>
      <c r="C3" s="8"/>
      <c r="D3" s="8"/>
      <c r="E3" s="8"/>
      <c r="F3" s="200" t="str">
        <f>+'Ceníky Ubytování'!B88</f>
        <v>Ceník pro léto 7 nocí</v>
      </c>
      <c r="G3" s="201"/>
      <c r="H3" s="8"/>
      <c r="I3" s="7">
        <v>1</v>
      </c>
      <c r="J3" s="7">
        <f t="shared" ref="J3:R3" si="0">+I3+1</f>
        <v>2</v>
      </c>
      <c r="K3" s="7">
        <f t="shared" si="0"/>
        <v>3</v>
      </c>
      <c r="L3" s="7">
        <f t="shared" si="0"/>
        <v>4</v>
      </c>
      <c r="M3" s="7">
        <f t="shared" si="0"/>
        <v>5</v>
      </c>
      <c r="N3" s="7">
        <f t="shared" si="0"/>
        <v>6</v>
      </c>
      <c r="O3" s="7">
        <f t="shared" si="0"/>
        <v>7</v>
      </c>
      <c r="P3" s="7">
        <f t="shared" si="0"/>
        <v>8</v>
      </c>
      <c r="Q3" s="7">
        <f t="shared" si="0"/>
        <v>9</v>
      </c>
      <c r="R3" s="7">
        <f t="shared" si="0"/>
        <v>10</v>
      </c>
      <c r="S3" s="154" t="str">
        <f>'Ceníky Ubytování'!A78</f>
        <v>SP</v>
      </c>
      <c r="T3" s="8">
        <f t="shared" ref="T3:AC3" si="1">+I3</f>
        <v>1</v>
      </c>
      <c r="U3" s="8">
        <f t="shared" si="1"/>
        <v>2</v>
      </c>
      <c r="V3" s="8">
        <f t="shared" si="1"/>
        <v>3</v>
      </c>
      <c r="W3" s="8">
        <f t="shared" si="1"/>
        <v>4</v>
      </c>
      <c r="X3" s="8">
        <f t="shared" si="1"/>
        <v>5</v>
      </c>
      <c r="Y3" s="8">
        <f t="shared" si="1"/>
        <v>6</v>
      </c>
      <c r="Z3" s="8">
        <f t="shared" si="1"/>
        <v>7</v>
      </c>
      <c r="AA3" s="8">
        <f t="shared" si="1"/>
        <v>8</v>
      </c>
      <c r="AB3" s="8">
        <f t="shared" si="1"/>
        <v>9</v>
      </c>
      <c r="AC3" s="8">
        <f t="shared" si="1"/>
        <v>10</v>
      </c>
      <c r="AD3" s="7" t="s">
        <v>27</v>
      </c>
      <c r="AE3" s="7">
        <f t="shared" ref="AE3:AN3" si="2">+I3</f>
        <v>1</v>
      </c>
      <c r="AF3" s="7">
        <f t="shared" si="2"/>
        <v>2</v>
      </c>
      <c r="AG3" s="7">
        <f t="shared" si="2"/>
        <v>3</v>
      </c>
      <c r="AH3" s="7">
        <f t="shared" si="2"/>
        <v>4</v>
      </c>
      <c r="AI3" s="7">
        <f t="shared" si="2"/>
        <v>5</v>
      </c>
      <c r="AJ3" s="7">
        <f t="shared" si="2"/>
        <v>6</v>
      </c>
      <c r="AK3" s="7">
        <f t="shared" si="2"/>
        <v>7</v>
      </c>
      <c r="AL3" s="7">
        <f t="shared" si="2"/>
        <v>8</v>
      </c>
      <c r="AM3" s="7">
        <f t="shared" si="2"/>
        <v>9</v>
      </c>
      <c r="AN3" s="7">
        <f t="shared" si="2"/>
        <v>10</v>
      </c>
      <c r="AO3" s="8"/>
      <c r="AP3" s="8"/>
      <c r="AQ3" s="8">
        <f t="shared" ref="AQ3:AZ3" si="3">+I3</f>
        <v>1</v>
      </c>
      <c r="AR3" s="8">
        <f t="shared" si="3"/>
        <v>2</v>
      </c>
      <c r="AS3" s="8">
        <f t="shared" si="3"/>
        <v>3</v>
      </c>
      <c r="AT3" s="8">
        <f t="shared" si="3"/>
        <v>4</v>
      </c>
      <c r="AU3" s="8">
        <f t="shared" si="3"/>
        <v>5</v>
      </c>
      <c r="AV3" s="8">
        <f t="shared" si="3"/>
        <v>6</v>
      </c>
      <c r="AW3" s="8">
        <f t="shared" si="3"/>
        <v>7</v>
      </c>
      <c r="AX3" s="8">
        <f t="shared" si="3"/>
        <v>8</v>
      </c>
      <c r="AY3" s="8">
        <f t="shared" si="3"/>
        <v>9</v>
      </c>
      <c r="AZ3" s="8">
        <f t="shared" si="3"/>
        <v>10</v>
      </c>
      <c r="BA3" s="8"/>
      <c r="BB3" s="8"/>
      <c r="BC3" s="8"/>
      <c r="BD3" s="8"/>
      <c r="BE3" s="8"/>
      <c r="BF3" s="8"/>
      <c r="BG3" s="8"/>
      <c r="BH3" s="8"/>
      <c r="BI3" s="8"/>
      <c r="BJ3" s="8"/>
    </row>
    <row r="4" spans="1:62" ht="19.5" customHeight="1">
      <c r="A4" s="8"/>
      <c r="B4" s="8"/>
      <c r="C4" s="8"/>
      <c r="D4" s="8"/>
      <c r="E4" s="8"/>
      <c r="F4" s="200" t="str">
        <f>+'Ceníky Ubytování'!B87</f>
        <v>Ceník léto pro 4 až 6 nocí</v>
      </c>
      <c r="G4" s="201"/>
      <c r="H4" s="8"/>
      <c r="I4" s="16">
        <f>+VSTUP!B2</f>
        <v>0</v>
      </c>
      <c r="J4" s="16">
        <f t="shared" ref="J4:R4" si="4">+I4+1</f>
        <v>1</v>
      </c>
      <c r="K4" s="16">
        <f t="shared" si="4"/>
        <v>2</v>
      </c>
      <c r="L4" s="16">
        <f t="shared" si="4"/>
        <v>3</v>
      </c>
      <c r="M4" s="16">
        <f t="shared" si="4"/>
        <v>4</v>
      </c>
      <c r="N4" s="16">
        <f t="shared" si="4"/>
        <v>5</v>
      </c>
      <c r="O4" s="16">
        <f t="shared" si="4"/>
        <v>6</v>
      </c>
      <c r="P4" s="16">
        <f t="shared" si="4"/>
        <v>7</v>
      </c>
      <c r="Q4" s="16">
        <f t="shared" si="4"/>
        <v>8</v>
      </c>
      <c r="R4" s="16">
        <f t="shared" si="4"/>
        <v>9</v>
      </c>
      <c r="S4" s="154" t="str">
        <f>'Ceníky Ubytování'!A79</f>
        <v>Sd</v>
      </c>
      <c r="T4" s="17">
        <f t="shared" ref="T4:AC4" si="5">+I4</f>
        <v>0</v>
      </c>
      <c r="U4" s="17">
        <f t="shared" si="5"/>
        <v>1</v>
      </c>
      <c r="V4" s="17">
        <f t="shared" si="5"/>
        <v>2</v>
      </c>
      <c r="W4" s="17">
        <f t="shared" si="5"/>
        <v>3</v>
      </c>
      <c r="X4" s="17">
        <f t="shared" si="5"/>
        <v>4</v>
      </c>
      <c r="Y4" s="17">
        <f t="shared" si="5"/>
        <v>5</v>
      </c>
      <c r="Z4" s="17">
        <f t="shared" si="5"/>
        <v>6</v>
      </c>
      <c r="AA4" s="17">
        <f t="shared" si="5"/>
        <v>7</v>
      </c>
      <c r="AB4" s="17">
        <f t="shared" si="5"/>
        <v>8</v>
      </c>
      <c r="AC4" s="17">
        <f t="shared" si="5"/>
        <v>9</v>
      </c>
      <c r="AD4" s="19">
        <f>SUM(AD6:AD205)</f>
        <v>0</v>
      </c>
      <c r="AE4" s="16">
        <f t="shared" ref="AE4:AN4" si="6">+I4</f>
        <v>0</v>
      </c>
      <c r="AF4" s="16">
        <f t="shared" si="6"/>
        <v>1</v>
      </c>
      <c r="AG4" s="16">
        <f t="shared" si="6"/>
        <v>2</v>
      </c>
      <c r="AH4" s="16">
        <f t="shared" si="6"/>
        <v>3</v>
      </c>
      <c r="AI4" s="16">
        <f t="shared" si="6"/>
        <v>4</v>
      </c>
      <c r="AJ4" s="16">
        <f t="shared" si="6"/>
        <v>5</v>
      </c>
      <c r="AK4" s="16">
        <f t="shared" si="6"/>
        <v>6</v>
      </c>
      <c r="AL4" s="16">
        <f t="shared" si="6"/>
        <v>7</v>
      </c>
      <c r="AM4" s="16">
        <f t="shared" si="6"/>
        <v>8</v>
      </c>
      <c r="AN4" s="16">
        <f t="shared" si="6"/>
        <v>9</v>
      </c>
      <c r="AO4" s="8"/>
      <c r="AP4" s="8"/>
      <c r="AQ4" s="17">
        <f t="shared" ref="AQ4:AZ4" si="7">+I4</f>
        <v>0</v>
      </c>
      <c r="AR4" s="17">
        <f t="shared" si="7"/>
        <v>1</v>
      </c>
      <c r="AS4" s="17">
        <f t="shared" si="7"/>
        <v>2</v>
      </c>
      <c r="AT4" s="17">
        <f t="shared" si="7"/>
        <v>3</v>
      </c>
      <c r="AU4" s="17">
        <f t="shared" si="7"/>
        <v>4</v>
      </c>
      <c r="AV4" s="17">
        <f t="shared" si="7"/>
        <v>5</v>
      </c>
      <c r="AW4" s="17">
        <f t="shared" si="7"/>
        <v>6</v>
      </c>
      <c r="AX4" s="17">
        <f t="shared" si="7"/>
        <v>7</v>
      </c>
      <c r="AY4" s="17">
        <f t="shared" si="7"/>
        <v>8</v>
      </c>
      <c r="AZ4" s="17">
        <f t="shared" si="7"/>
        <v>9</v>
      </c>
      <c r="BA4" s="8"/>
      <c r="BB4" s="8"/>
      <c r="BC4" s="8"/>
      <c r="BD4" s="8"/>
      <c r="BE4" s="8"/>
      <c r="BF4" s="8"/>
      <c r="BG4" s="8"/>
      <c r="BH4" s="8"/>
      <c r="BI4" s="8"/>
      <c r="BJ4" s="8"/>
    </row>
    <row r="5" spans="1:62" ht="33.75" customHeight="1">
      <c r="A5" s="20" t="s">
        <v>35</v>
      </c>
      <c r="B5" s="20" t="s">
        <v>36</v>
      </c>
      <c r="C5" s="20" t="s">
        <v>37</v>
      </c>
      <c r="D5" s="20" t="s">
        <v>38</v>
      </c>
      <c r="E5" s="20" t="s">
        <v>29</v>
      </c>
      <c r="F5" s="20" t="s">
        <v>39</v>
      </c>
      <c r="G5" s="20" t="s">
        <v>40</v>
      </c>
      <c r="H5" s="20" t="s">
        <v>41</v>
      </c>
      <c r="I5" s="21" t="str">
        <f>VLOOKUP(WEEKDAY(I4,2),heslo!$A$5:$B$11,2,0)</f>
        <v>sobota</v>
      </c>
      <c r="J5" s="21" t="str">
        <f>VLOOKUP(WEEKDAY(J4,2),heslo!$A$5:$B$11,2,0)</f>
        <v>neděle</v>
      </c>
      <c r="K5" s="21" t="str">
        <f>VLOOKUP(WEEKDAY(K4,2),heslo!$A$5:$B$11,2,0)</f>
        <v>pondělí</v>
      </c>
      <c r="L5" s="21" t="str">
        <f>VLOOKUP(WEEKDAY(L4,2),heslo!$A$5:$B$11,2,0)</f>
        <v>úterý</v>
      </c>
      <c r="M5" s="21" t="str">
        <f>VLOOKUP(WEEKDAY(M4,2),heslo!$A$5:$B$11,2,0)</f>
        <v>středa</v>
      </c>
      <c r="N5" s="21" t="str">
        <f>VLOOKUP(WEEKDAY(N4,2),heslo!$A$5:$B$11,2,0)</f>
        <v>čtvrtek</v>
      </c>
      <c r="O5" s="21" t="str">
        <f>VLOOKUP(WEEKDAY(O4,2),heslo!$A$5:$B$11,2,0)</f>
        <v>pátek</v>
      </c>
      <c r="P5" s="21" t="str">
        <f>VLOOKUP(WEEKDAY(P4,2),heslo!$A$5:$B$11,2,0)</f>
        <v>sobota</v>
      </c>
      <c r="Q5" s="21" t="str">
        <f>VLOOKUP(WEEKDAY(Q4,2),heslo!$A$5:$B$11,2,0)</f>
        <v>neděle</v>
      </c>
      <c r="R5" s="21" t="str">
        <f>VLOOKUP(WEEKDAY(R4,2),heslo!$A$5:$B$11,2,0)</f>
        <v>pondělí</v>
      </c>
      <c r="S5" s="8"/>
      <c r="T5" s="25" t="str">
        <f t="shared" ref="T5:AC5" si="8">+I5</f>
        <v>sobota</v>
      </c>
      <c r="U5" s="26" t="str">
        <f t="shared" si="8"/>
        <v>neděle</v>
      </c>
      <c r="V5" s="26" t="str">
        <f t="shared" si="8"/>
        <v>pondělí</v>
      </c>
      <c r="W5" s="26" t="str">
        <f t="shared" si="8"/>
        <v>úterý</v>
      </c>
      <c r="X5" s="26" t="str">
        <f t="shared" si="8"/>
        <v>středa</v>
      </c>
      <c r="Y5" s="26" t="str">
        <f t="shared" si="8"/>
        <v>čtvrtek</v>
      </c>
      <c r="Z5" s="26" t="str">
        <f t="shared" si="8"/>
        <v>pátek</v>
      </c>
      <c r="AA5" s="27" t="str">
        <f t="shared" si="8"/>
        <v>sobota</v>
      </c>
      <c r="AB5" s="26" t="str">
        <f t="shared" si="8"/>
        <v>neděle</v>
      </c>
      <c r="AC5" s="26" t="str">
        <f t="shared" si="8"/>
        <v>pondělí</v>
      </c>
      <c r="AD5" s="21" t="s">
        <v>29</v>
      </c>
      <c r="AE5" s="21" t="str">
        <f t="shared" ref="AE5:AN5" si="9">+I5</f>
        <v>sobota</v>
      </c>
      <c r="AF5" s="21" t="str">
        <f t="shared" si="9"/>
        <v>neděle</v>
      </c>
      <c r="AG5" s="21" t="str">
        <f t="shared" si="9"/>
        <v>pondělí</v>
      </c>
      <c r="AH5" s="21" t="str">
        <f t="shared" si="9"/>
        <v>úterý</v>
      </c>
      <c r="AI5" s="21" t="str">
        <f t="shared" si="9"/>
        <v>středa</v>
      </c>
      <c r="AJ5" s="21" t="str">
        <f t="shared" si="9"/>
        <v>čtvrtek</v>
      </c>
      <c r="AK5" s="21" t="str">
        <f t="shared" si="9"/>
        <v>pátek</v>
      </c>
      <c r="AL5" s="21" t="str">
        <f t="shared" si="9"/>
        <v>sobota</v>
      </c>
      <c r="AM5" s="21" t="str">
        <f t="shared" si="9"/>
        <v>neděle</v>
      </c>
      <c r="AN5" s="21" t="str">
        <f t="shared" si="9"/>
        <v>pondělí</v>
      </c>
      <c r="AO5" s="8"/>
      <c r="AP5" s="8"/>
      <c r="AQ5" s="25" t="str">
        <f t="shared" ref="AQ5:AZ5" si="10">+I5</f>
        <v>sobota</v>
      </c>
      <c r="AR5" s="26" t="str">
        <f t="shared" si="10"/>
        <v>neděle</v>
      </c>
      <c r="AS5" s="26" t="str">
        <f t="shared" si="10"/>
        <v>pondělí</v>
      </c>
      <c r="AT5" s="26" t="str">
        <f t="shared" si="10"/>
        <v>úterý</v>
      </c>
      <c r="AU5" s="26" t="str">
        <f t="shared" si="10"/>
        <v>středa</v>
      </c>
      <c r="AV5" s="26" t="str">
        <f t="shared" si="10"/>
        <v>čtvrtek</v>
      </c>
      <c r="AW5" s="26" t="str">
        <f t="shared" si="10"/>
        <v>pátek</v>
      </c>
      <c r="AX5" s="27" t="str">
        <f t="shared" si="10"/>
        <v>sobota</v>
      </c>
      <c r="AY5" s="26" t="str">
        <f t="shared" si="10"/>
        <v>neděle</v>
      </c>
      <c r="AZ5" s="26" t="str">
        <f t="shared" si="10"/>
        <v>pondělí</v>
      </c>
      <c r="BA5" s="8"/>
      <c r="BB5" s="8"/>
      <c r="BC5" s="8"/>
      <c r="BD5" s="8"/>
      <c r="BE5" s="8"/>
      <c r="BF5" s="8"/>
      <c r="BG5" s="8"/>
      <c r="BH5" s="8"/>
      <c r="BI5" s="8"/>
      <c r="BJ5" s="8"/>
    </row>
    <row r="6" spans="1:62" s="151" customFormat="1" ht="15.75" customHeight="1">
      <c r="A6" s="152">
        <f>+VSTUP!A10</f>
        <v>1</v>
      </c>
      <c r="B6" s="152">
        <f>+VSTUP!B10</f>
        <v>0</v>
      </c>
      <c r="C6" s="152">
        <f>+VSTUP!C10</f>
        <v>0</v>
      </c>
      <c r="D6" s="152">
        <f>+VSTUP!G10</f>
        <v>0</v>
      </c>
      <c r="E6" s="152" t="str">
        <f>+VSTUP!K10</f>
        <v>nic</v>
      </c>
      <c r="F6" s="152">
        <f t="shared" ref="F6:F205" si="11">10-COUNTIF(I6:R6,"")</f>
        <v>0</v>
      </c>
      <c r="G6" s="152" t="str">
        <f>+IF(VSTUP!$B$6="ANO",IF(F6&gt;5,$F$3,IF(F6&gt;2,$F$4,$F$2)),IF(F6=1,$F$2,$B$1))</f>
        <v>Ceník víkend standard</v>
      </c>
      <c r="H6" s="152">
        <f>+VLOOKUP(G6,'Ceníky Ubytování'!$B$84:$C$88,2,0)</f>
        <v>9</v>
      </c>
      <c r="I6" s="152" t="str">
        <f t="shared" ref="I6:R6" si="12">+IF($D6&gt;=I$3,IF($E6=0,"",$E6),"")</f>
        <v/>
      </c>
      <c r="J6" s="152" t="str">
        <f t="shared" si="12"/>
        <v/>
      </c>
      <c r="K6" s="152" t="str">
        <f t="shared" si="12"/>
        <v/>
      </c>
      <c r="L6" s="152" t="str">
        <f t="shared" si="12"/>
        <v/>
      </c>
      <c r="M6" s="152" t="str">
        <f t="shared" si="12"/>
        <v/>
      </c>
      <c r="N6" s="152" t="str">
        <f t="shared" si="12"/>
        <v/>
      </c>
      <c r="O6" s="152" t="str">
        <f t="shared" si="12"/>
        <v/>
      </c>
      <c r="P6" s="152" t="str">
        <f t="shared" si="12"/>
        <v/>
      </c>
      <c r="Q6" s="152" t="str">
        <f t="shared" si="12"/>
        <v/>
      </c>
      <c r="R6" s="152" t="str">
        <f t="shared" si="12"/>
        <v/>
      </c>
      <c r="S6" s="8"/>
      <c r="T6" s="152" t="str">
        <f t="shared" ref="T6:AC6" si="13">+IF(RIGHT(I6,1)="R",I6,IF(I6="","",IF(OR(I6=$S$1,I6=$S$2,I6=$S$3,I6=$S$4),I6&amp;"-1",I6&amp;"-"&amp;COUNTIF(I$6:I$999,I6))))</f>
        <v/>
      </c>
      <c r="U6" s="152" t="str">
        <f t="shared" si="13"/>
        <v/>
      </c>
      <c r="V6" s="152" t="str">
        <f t="shared" si="13"/>
        <v/>
      </c>
      <c r="W6" s="152" t="str">
        <f t="shared" si="13"/>
        <v/>
      </c>
      <c r="X6" s="152" t="str">
        <f t="shared" si="13"/>
        <v/>
      </c>
      <c r="Y6" s="152" t="str">
        <f t="shared" si="13"/>
        <v/>
      </c>
      <c r="Z6" s="152" t="str">
        <f t="shared" si="13"/>
        <v/>
      </c>
      <c r="AA6" s="152" t="str">
        <f t="shared" si="13"/>
        <v/>
      </c>
      <c r="AB6" s="152" t="str">
        <f t="shared" si="13"/>
        <v/>
      </c>
      <c r="AC6" s="152" t="str">
        <f t="shared" si="13"/>
        <v/>
      </c>
      <c r="AD6" s="31">
        <f t="shared" ref="AD6:AD60" si="14">SUM(AE6:AL6)</f>
        <v>0</v>
      </c>
      <c r="AE6" s="153">
        <f>IF(T6="",0,VLOOKUP(LEFT(T6,SEARCH("-",T6)-1),'Ceníky Ubytování'!$A$27:$AJ$80,$H6+IF(RIGHT(T6,1)="R",6,RIGHT(T6,1)),0))</f>
        <v>0</v>
      </c>
      <c r="AF6" s="153">
        <f>IF(U6="",0,VLOOKUP(LEFT(U6,SEARCH("-",U6)-1),'Ceníky Ubytování'!$A$27:$AJ$80,$H6+IF(RIGHT(U6,1)="R",6,RIGHT(U6,1)),0))</f>
        <v>0</v>
      </c>
      <c r="AG6" s="153">
        <f>IF(V6="",0,VLOOKUP(LEFT(V6,SEARCH("-",V6)-1),'Ceníky Ubytování'!$A$27:$AJ$80,$H6+IF(RIGHT(V6,1)="R",6,RIGHT(V6,1)),0))</f>
        <v>0</v>
      </c>
      <c r="AH6" s="153">
        <f>IF(W6="",0,VLOOKUP(LEFT(W6,SEARCH("-",W6)-1),'Ceníky Ubytování'!$A$27:$AJ$80,$H6+IF(RIGHT(W6,1)="R",6,RIGHT(W6,1)),0))</f>
        <v>0</v>
      </c>
      <c r="AI6" s="153">
        <f>IF(X6="",0,VLOOKUP(LEFT(X6,SEARCH("-",X6)-1),'Ceníky Ubytování'!$A$27:$AJ$80,$H6+IF(RIGHT(X6,1)="R",6,RIGHT(X6,1)),0))</f>
        <v>0</v>
      </c>
      <c r="AJ6" s="153">
        <f>IF(Y6="",0,VLOOKUP(LEFT(Y6,SEARCH("-",Y6)-1),'Ceníky Ubytování'!$A$27:$AJ$80,$H6+IF(RIGHT(Y6,1)="R",6,RIGHT(Y6,1)),0))</f>
        <v>0</v>
      </c>
      <c r="AK6" s="153">
        <f>IF(Z6="",0,VLOOKUP(LEFT(Z6,SEARCH("-",Z6)-1),'Ceníky Ubytování'!$A$27:$AJ$80,$H6+IF(RIGHT(Z6,1)="R",6,RIGHT(Z6,1)),0))</f>
        <v>0</v>
      </c>
      <c r="AL6" s="153">
        <f>IF(AA6="",0,VLOOKUP(LEFT(AA6,SEARCH("-",AA6)-1),'Ceníky Ubytování'!$A$27:$AJ$80,$H6+IF(RIGHT(AA6,1)="R",6,RIGHT(AA6,1)),0))</f>
        <v>0</v>
      </c>
      <c r="AM6" s="153">
        <f>IF(AB6="",0,VLOOKUP(LEFT(AB6,SEARCH("-",AB6)-1),'Ceníky Ubytování'!$A$27:$AJ$80,$H6+IF(RIGHT(AB6,1)="R",6,RIGHT(AB6,1)),0))</f>
        <v>0</v>
      </c>
      <c r="AN6" s="153">
        <f>IF(AC6="",0,VLOOKUP(LEFT(AC6,SEARCH("-",AC6)-1),'Ceníky Ubytování'!$A$27:$AJ$80,$H6+IF(RIGHT(AC6,1)="R",6,RIGHT(AC6,1)),0))</f>
        <v>0</v>
      </c>
      <c r="AO6" s="152"/>
      <c r="AP6" s="152"/>
      <c r="AQ6" s="152" t="str">
        <f t="shared" ref="AQ6:AZ6" si="15">IF(ISERROR(LEFT(T6,SEARCH("-",T6)-1)),"",LEFT(T6,SEARCH("-",T6)-1))</f>
        <v/>
      </c>
      <c r="AR6" s="152" t="str">
        <f t="shared" si="15"/>
        <v/>
      </c>
      <c r="AS6" s="152" t="str">
        <f t="shared" si="15"/>
        <v/>
      </c>
      <c r="AT6" s="152" t="str">
        <f t="shared" si="15"/>
        <v/>
      </c>
      <c r="AU6" s="152" t="str">
        <f t="shared" si="15"/>
        <v/>
      </c>
      <c r="AV6" s="152" t="str">
        <f t="shared" si="15"/>
        <v/>
      </c>
      <c r="AW6" s="152" t="str">
        <f t="shared" si="15"/>
        <v/>
      </c>
      <c r="AX6" s="152" t="str">
        <f t="shared" si="15"/>
        <v/>
      </c>
      <c r="AY6" s="152" t="str">
        <f t="shared" si="15"/>
        <v/>
      </c>
      <c r="AZ6" s="152" t="str">
        <f t="shared" si="15"/>
        <v/>
      </c>
      <c r="BA6" s="152"/>
      <c r="BB6" s="152"/>
      <c r="BC6" s="152"/>
      <c r="BD6" s="152"/>
      <c r="BE6" s="152"/>
      <c r="BF6" s="152"/>
      <c r="BG6" s="152"/>
      <c r="BH6" s="152"/>
      <c r="BI6" s="152"/>
      <c r="BJ6" s="152"/>
    </row>
    <row r="7" spans="1:62" ht="15.75" customHeight="1">
      <c r="A7" s="8">
        <f>+VSTUP!A11</f>
        <v>2</v>
      </c>
      <c r="B7" s="8">
        <f>+VSTUP!B11</f>
        <v>0</v>
      </c>
      <c r="C7" s="8">
        <f>+VSTUP!C11</f>
        <v>0</v>
      </c>
      <c r="D7" s="8">
        <f>+VSTUP!G11</f>
        <v>0</v>
      </c>
      <c r="E7" s="8" t="str">
        <f>+VSTUP!K11</f>
        <v>nic</v>
      </c>
      <c r="F7" s="8">
        <f t="shared" si="11"/>
        <v>0</v>
      </c>
      <c r="G7" s="8" t="str">
        <f>+IF(VSTUP!$B$6="ANO",IF(F7&gt;5,$F$3,IF(F7&gt;2,$F$4,$F$2)),IF(F7=1,$F$2,$B$1))</f>
        <v>Ceník víkend standard</v>
      </c>
      <c r="H7" s="8">
        <f>+VLOOKUP(G7,'Ceníky Ubytování'!$B$84:$C$88,2,0)</f>
        <v>9</v>
      </c>
      <c r="I7" s="8" t="str">
        <f t="shared" ref="I7:R7" si="16">+IF($D7&gt;=I$3,IF($E7=0,"",$E7),"")</f>
        <v/>
      </c>
      <c r="J7" s="8" t="str">
        <f t="shared" si="16"/>
        <v/>
      </c>
      <c r="K7" s="8" t="str">
        <f t="shared" si="16"/>
        <v/>
      </c>
      <c r="L7" s="8" t="str">
        <f t="shared" si="16"/>
        <v/>
      </c>
      <c r="M7" s="8" t="str">
        <f t="shared" si="16"/>
        <v/>
      </c>
      <c r="N7" s="8" t="str">
        <f t="shared" si="16"/>
        <v/>
      </c>
      <c r="O7" s="8" t="str">
        <f t="shared" si="16"/>
        <v/>
      </c>
      <c r="P7" s="8" t="str">
        <f t="shared" si="16"/>
        <v/>
      </c>
      <c r="Q7" s="8" t="str">
        <f t="shared" si="16"/>
        <v/>
      </c>
      <c r="R7" s="8" t="str">
        <f t="shared" si="16"/>
        <v/>
      </c>
      <c r="S7" s="8"/>
      <c r="T7" s="8" t="str">
        <f t="shared" ref="T7:AC7" si="17">+IF(RIGHT(I7,1)="R",I7,IF(I7="","",IF(OR(I7=$S$1,I7=$S$2,I7=$S$3,I7=$S$4),I7&amp;"-1",I7&amp;"-"&amp;COUNTIF(I$6:I$999,I7))))</f>
        <v/>
      </c>
      <c r="U7" s="8" t="str">
        <f t="shared" si="17"/>
        <v/>
      </c>
      <c r="V7" s="8" t="str">
        <f t="shared" si="17"/>
        <v/>
      </c>
      <c r="W7" s="8" t="str">
        <f t="shared" si="17"/>
        <v/>
      </c>
      <c r="X7" s="8" t="str">
        <f t="shared" si="17"/>
        <v/>
      </c>
      <c r="Y7" s="8" t="str">
        <f t="shared" si="17"/>
        <v/>
      </c>
      <c r="Z7" s="8" t="str">
        <f t="shared" si="17"/>
        <v/>
      </c>
      <c r="AA7" s="8" t="str">
        <f t="shared" si="17"/>
        <v/>
      </c>
      <c r="AB7" s="8" t="str">
        <f t="shared" si="17"/>
        <v/>
      </c>
      <c r="AC7" s="8" t="str">
        <f t="shared" si="17"/>
        <v/>
      </c>
      <c r="AD7" s="31">
        <f t="shared" si="14"/>
        <v>0</v>
      </c>
      <c r="AE7" s="32">
        <f>IF(AND(T7&lt;&gt;"",OR(RIGHT(T7,1)&lt;&gt;"R",ISERROR(VLOOKUP(T7,T$6:T6,1,0)))),VLOOKUP(LEFT(T7,SEARCH("-",T7)-1),'Ceníky Ubytování'!$A$27:$AJ$80,$H7+IF(RIGHT(T7,1)="R",6,RIGHT(T7,1)),0),IF(T7="",0,IF(EXACT(T7,VLOOKUP(T7,T$6:T6,1,0)),0,0)))</f>
        <v>0</v>
      </c>
      <c r="AF7" s="32">
        <f>IF(AND(U7&lt;&gt;"",OR(RIGHT(U7,1)&lt;&gt;"R",ISERROR(VLOOKUP(U7,U$6:U6,1,0)))),VLOOKUP(LEFT(U7,SEARCH("-",U7)-1),'Ceníky Ubytování'!$A$27:$AJ$80,$H7+IF(RIGHT(U7,1)="R",6,RIGHT(U7,1)),0),IF(U7="",0,IF(EXACT(U7,VLOOKUP(U7,U$6:U6,1,0)),0,0)))</f>
        <v>0</v>
      </c>
      <c r="AG7" s="32">
        <f>IF(AND(V7&lt;&gt;"",OR(RIGHT(V7,1)&lt;&gt;"R",ISERROR(VLOOKUP(V7,V$6:V6,1,0)))),VLOOKUP(LEFT(V7,SEARCH("-",V7)-1),'Ceníky Ubytování'!$A$27:$AJ$80,$H7+IF(RIGHT(V7,1)="R",6,RIGHT(V7,1)),0),IF(V7="",0,IF(EXACT(V7,VLOOKUP(V7,V$6:V6,1,0)),0,0)))</f>
        <v>0</v>
      </c>
      <c r="AH7" s="32">
        <f>IF(AND(W7&lt;&gt;"",OR(RIGHT(W7,1)&lt;&gt;"R",ISERROR(VLOOKUP(W7,W$6:W6,1,0)))),VLOOKUP(LEFT(W7,SEARCH("-",W7)-1),'Ceníky Ubytování'!$A$27:$AJ$80,$H7+IF(RIGHT(W7,1)="R",6,RIGHT(W7,1)),0),IF(W7="",0,IF(EXACT(W7,VLOOKUP(W7,W$6:W6,1,0)),0,0)))</f>
        <v>0</v>
      </c>
      <c r="AI7" s="32">
        <f>IF(AND(X7&lt;&gt;"",OR(RIGHT(X7,1)&lt;&gt;"R",ISERROR(VLOOKUP(X7,X$6:X6,1,0)))),VLOOKUP(LEFT(X7,SEARCH("-",X7)-1),'Ceníky Ubytování'!$A$27:$AJ$80,$H7+IF(RIGHT(X7,1)="R",6,RIGHT(X7,1)),0),IF(X7="",0,IF(EXACT(X7,VLOOKUP(X7,X$6:X6,1,0)),0,0)))</f>
        <v>0</v>
      </c>
      <c r="AJ7" s="32">
        <f>IF(AND(Y7&lt;&gt;"",OR(RIGHT(Y7,1)&lt;&gt;"R",ISERROR(VLOOKUP(Y7,Y$6:Y6,1,0)))),VLOOKUP(LEFT(Y7,SEARCH("-",Y7)-1),'Ceníky Ubytování'!$A$27:$AJ$80,$H7+IF(RIGHT(Y7,1)="R",6,RIGHT(Y7,1)),0),IF(Y7="",0,IF(EXACT(Y7,VLOOKUP(Y7,Y$6:Y6,1,0)),0,0)))</f>
        <v>0</v>
      </c>
      <c r="AK7" s="32">
        <f>IF(AND(Z7&lt;&gt;"",OR(RIGHT(Z7,1)&lt;&gt;"R",ISERROR(VLOOKUP(Z7,Z$6:Z6,1,0)))),VLOOKUP(LEFT(Z7,SEARCH("-",Z7)-1),'Ceníky Ubytování'!$A$27:$AJ$80,$H7+IF(RIGHT(Z7,1)="R",6,RIGHT(Z7,1)),0),IF(Z7="",0,IF(EXACT(Z7,VLOOKUP(Z7,Z$6:Z6,1,0)),0,0)))</f>
        <v>0</v>
      </c>
      <c r="AL7" s="32">
        <f>IF(AND(AA7&lt;&gt;"",OR(RIGHT(AA7,1)&lt;&gt;"R",ISERROR(VLOOKUP(AA7,AA$6:AA6,1,0)))),VLOOKUP(LEFT(AA7,SEARCH("-",AA7)-1),'Ceníky Ubytování'!$A$27:$AJ$80,$H7+IF(RIGHT(AA7,1)="R",6,RIGHT(AA7,1)),0),IF(AA7="",0,IF(EXACT(AA7,VLOOKUP(AA7,AA$6:AA6,1,0)),0,0)))</f>
        <v>0</v>
      </c>
      <c r="AM7" s="32">
        <f>IF(AND(AB7&lt;&gt;"",OR(RIGHT(AB7,1)&lt;&gt;"R",ISERROR(VLOOKUP(AB7,AB$6:AB6,1,0)))),VLOOKUP(LEFT(AB7,SEARCH("-",AB7)-1),'Ceníky Ubytování'!$A$27:$AJ$80,$H7+IF(RIGHT(AB7,1)="R",6,RIGHT(AB7,1)),0),IF(AB7="",0,IF(EXACT(AB7,VLOOKUP(AB7,AB$6:AB6,1,0)),0,0)))</f>
        <v>0</v>
      </c>
      <c r="AN7" s="32">
        <f>IF(AND(AC7&lt;&gt;"",OR(RIGHT(AC7,1)&lt;&gt;"R",ISERROR(VLOOKUP(AC7,AC$6:AC6,1,0)))),VLOOKUP(LEFT(AC7,SEARCH("-",AC7)-1),'Ceníky Ubytování'!$A$27:$AJ$80,$H7+IF(RIGHT(AC7,1)="R",6,RIGHT(AC7,1)),0),IF(AC7="",0,IF(EXACT(AC7,VLOOKUP(AC7,AC$6:AC6,1,0)),0,0)))</f>
        <v>0</v>
      </c>
      <c r="AO7" s="8"/>
      <c r="AP7" s="8"/>
      <c r="AQ7" s="8" t="str">
        <f t="shared" ref="AQ7:AZ7" si="18">IF(ISERROR(LEFT(T7,SEARCH("-",T7)-1)),"",LEFT(T7,SEARCH("-",T7)-1))</f>
        <v/>
      </c>
      <c r="AR7" s="8" t="str">
        <f t="shared" si="18"/>
        <v/>
      </c>
      <c r="AS7" s="8" t="str">
        <f t="shared" si="18"/>
        <v/>
      </c>
      <c r="AT7" s="8" t="str">
        <f t="shared" si="18"/>
        <v/>
      </c>
      <c r="AU7" s="8" t="str">
        <f t="shared" si="18"/>
        <v/>
      </c>
      <c r="AV7" s="8" t="str">
        <f t="shared" si="18"/>
        <v/>
      </c>
      <c r="AW7" s="8" t="str">
        <f t="shared" si="18"/>
        <v/>
      </c>
      <c r="AX7" s="8" t="str">
        <f t="shared" si="18"/>
        <v/>
      </c>
      <c r="AY7" s="8" t="str">
        <f t="shared" si="18"/>
        <v/>
      </c>
      <c r="AZ7" s="8" t="str">
        <f t="shared" si="18"/>
        <v/>
      </c>
      <c r="BA7" s="8"/>
      <c r="BB7" s="8"/>
      <c r="BC7" s="8"/>
      <c r="BD7" s="8"/>
      <c r="BE7" s="8"/>
      <c r="BF7" s="8"/>
      <c r="BG7" s="8"/>
      <c r="BH7" s="8"/>
      <c r="BI7" s="8"/>
      <c r="BJ7" s="8"/>
    </row>
    <row r="8" spans="1:62" s="151" customFormat="1" ht="15.75" customHeight="1">
      <c r="A8" s="152">
        <f>+VSTUP!A12</f>
        <v>3</v>
      </c>
      <c r="B8" s="152">
        <f>+VSTUP!B12</f>
        <v>0</v>
      </c>
      <c r="C8" s="152">
        <f>+VSTUP!C12</f>
        <v>0</v>
      </c>
      <c r="D8" s="152">
        <f>+VSTUP!G12</f>
        <v>0</v>
      </c>
      <c r="E8" s="152" t="str">
        <f>+VSTUP!K12</f>
        <v>nic</v>
      </c>
      <c r="F8" s="152">
        <f t="shared" si="11"/>
        <v>0</v>
      </c>
      <c r="G8" s="152" t="str">
        <f>+IF(VSTUP!$B$6="ANO",IF(F8&gt;5,$F$3,IF(F8&gt;2,$F$4,$F$2)),IF(F8=1,$F$2,$B$1))</f>
        <v>Ceník víkend standard</v>
      </c>
      <c r="H8" s="152">
        <f>+VLOOKUP(G8,'Ceníky Ubytování'!$B$84:$C$88,2,0)</f>
        <v>9</v>
      </c>
      <c r="I8" s="152" t="str">
        <f t="shared" ref="I8:R8" si="19">+IF($D8&gt;=I$3,IF($E8=0,"",$E8),"")</f>
        <v/>
      </c>
      <c r="J8" s="152" t="str">
        <f t="shared" si="19"/>
        <v/>
      </c>
      <c r="K8" s="152" t="str">
        <f t="shared" si="19"/>
        <v/>
      </c>
      <c r="L8" s="152" t="str">
        <f t="shared" si="19"/>
        <v/>
      </c>
      <c r="M8" s="152" t="str">
        <f t="shared" si="19"/>
        <v/>
      </c>
      <c r="N8" s="152" t="str">
        <f t="shared" si="19"/>
        <v/>
      </c>
      <c r="O8" s="152" t="str">
        <f t="shared" si="19"/>
        <v/>
      </c>
      <c r="P8" s="152" t="str">
        <f t="shared" si="19"/>
        <v/>
      </c>
      <c r="Q8" s="152" t="str">
        <f t="shared" si="19"/>
        <v/>
      </c>
      <c r="R8" s="152" t="str">
        <f t="shared" si="19"/>
        <v/>
      </c>
      <c r="S8" s="8"/>
      <c r="T8" s="152" t="str">
        <f t="shared" ref="T8:AC8" si="20">+IF(RIGHT(I8,1)="R",I8,IF(I8="","",IF(OR(I8=$S$1,I8=$S$2,I8=$S$3,I8=$S$4),I8&amp;"-1",I8&amp;"-"&amp;COUNTIF(I$6:I$999,I8))))</f>
        <v/>
      </c>
      <c r="U8" s="152" t="str">
        <f t="shared" si="20"/>
        <v/>
      </c>
      <c r="V8" s="152" t="str">
        <f t="shared" si="20"/>
        <v/>
      </c>
      <c r="W8" s="152" t="str">
        <f t="shared" si="20"/>
        <v/>
      </c>
      <c r="X8" s="152" t="str">
        <f t="shared" si="20"/>
        <v/>
      </c>
      <c r="Y8" s="152" t="str">
        <f t="shared" si="20"/>
        <v/>
      </c>
      <c r="Z8" s="152" t="str">
        <f t="shared" si="20"/>
        <v/>
      </c>
      <c r="AA8" s="152" t="str">
        <f t="shared" si="20"/>
        <v/>
      </c>
      <c r="AB8" s="152" t="str">
        <f t="shared" si="20"/>
        <v/>
      </c>
      <c r="AC8" s="152" t="str">
        <f t="shared" si="20"/>
        <v/>
      </c>
      <c r="AD8" s="31">
        <f t="shared" si="14"/>
        <v>0</v>
      </c>
      <c r="AE8" s="153">
        <f>IF(AND(T8&lt;&gt;"",OR(RIGHT(T8,1)&lt;&gt;"R",ISERROR(VLOOKUP(T8,T$6:T7,1,0)))),VLOOKUP(LEFT(T8,SEARCH("-",T8)-1),'Ceníky Ubytování'!$A$27:$AJ$80,$H8+IF(RIGHT(T8,1)="R",6,RIGHT(T8,1)),0),IF(T8="",0,IF(EXACT(T8,VLOOKUP(T8,T$6:T7,1,0)),0,0)))</f>
        <v>0</v>
      </c>
      <c r="AF8" s="153">
        <f>IF(AND(U8&lt;&gt;"",OR(RIGHT(U8,1)&lt;&gt;"R",ISERROR(VLOOKUP(U8,U$6:U7,1,0)))),VLOOKUP(LEFT(U8,SEARCH("-",U8)-1),'Ceníky Ubytování'!$A$27:$AJ$80,$H8+IF(RIGHT(U8,1)="R",6,RIGHT(U8,1)),0),IF(U8="",0,IF(EXACT(U8,VLOOKUP(U8,U$6:U7,1,0)),0,0)))</f>
        <v>0</v>
      </c>
      <c r="AG8" s="153">
        <f>IF(AND(V8&lt;&gt;"",OR(RIGHT(V8,1)&lt;&gt;"R",ISERROR(VLOOKUP(V8,V$6:V7,1,0)))),VLOOKUP(LEFT(V8,SEARCH("-",V8)-1),'Ceníky Ubytování'!$A$27:$AJ$80,$H8+IF(RIGHT(V8,1)="R",6,RIGHT(V8,1)),0),IF(V8="",0,IF(EXACT(V8,VLOOKUP(V8,V$6:V7,1,0)),0,0)))</f>
        <v>0</v>
      </c>
      <c r="AH8" s="153">
        <f>IF(AND(W8&lt;&gt;"",OR(RIGHT(W8,1)&lt;&gt;"R",ISERROR(VLOOKUP(W8,W$6:W7,1,0)))),VLOOKUP(LEFT(W8,SEARCH("-",W8)-1),'Ceníky Ubytování'!$A$27:$AJ$80,$H8+IF(RIGHT(W8,1)="R",6,RIGHT(W8,1)),0),IF(W8="",0,IF(EXACT(W8,VLOOKUP(W8,W$6:W7,1,0)),0,0)))</f>
        <v>0</v>
      </c>
      <c r="AI8" s="153">
        <f>IF(AND(X8&lt;&gt;"",OR(RIGHT(X8,1)&lt;&gt;"R",ISERROR(VLOOKUP(X8,X$6:X7,1,0)))),VLOOKUP(LEFT(X8,SEARCH("-",X8)-1),'Ceníky Ubytování'!$A$27:$AJ$80,$H8+IF(RIGHT(X8,1)="R",6,RIGHT(X8,1)),0),IF(X8="",0,IF(EXACT(X8,VLOOKUP(X8,X$6:X7,1,0)),0,0)))</f>
        <v>0</v>
      </c>
      <c r="AJ8" s="153">
        <f>IF(AND(Y8&lt;&gt;"",OR(RIGHT(Y8,1)&lt;&gt;"R",ISERROR(VLOOKUP(Y8,Y$6:Y7,1,0)))),VLOOKUP(LEFT(Y8,SEARCH("-",Y8)-1),'Ceníky Ubytování'!$A$27:$AJ$80,$H8+IF(RIGHT(Y8,1)="R",6,RIGHT(Y8,1)),0),IF(Y8="",0,IF(EXACT(Y8,VLOOKUP(Y8,Y$6:Y7,1,0)),0,0)))</f>
        <v>0</v>
      </c>
      <c r="AK8" s="153">
        <f>IF(AND(Z8&lt;&gt;"",OR(RIGHT(Z8,1)&lt;&gt;"R",ISERROR(VLOOKUP(Z8,Z$6:Z7,1,0)))),VLOOKUP(LEFT(Z8,SEARCH("-",Z8)-1),'Ceníky Ubytování'!$A$27:$AJ$80,$H8+IF(RIGHT(Z8,1)="R",6,RIGHT(Z8,1)),0),IF(Z8="",0,IF(EXACT(Z8,VLOOKUP(Z8,Z$6:Z7,1,0)),0,0)))</f>
        <v>0</v>
      </c>
      <c r="AL8" s="153">
        <f>IF(AND(AA8&lt;&gt;"",OR(RIGHT(AA8,1)&lt;&gt;"R",ISERROR(VLOOKUP(AA8,AA$6:AA7,1,0)))),VLOOKUP(LEFT(AA8,SEARCH("-",AA8)-1),'Ceníky Ubytování'!$A$27:$AJ$80,$H8+IF(RIGHT(AA8,1)="R",6,RIGHT(AA8,1)),0),IF(AA8="",0,IF(EXACT(AA8,VLOOKUP(AA8,AA$6:AA7,1,0)),0,0)))</f>
        <v>0</v>
      </c>
      <c r="AM8" s="153">
        <f>IF(AND(AB8&lt;&gt;"",OR(RIGHT(AB8,1)&lt;&gt;"R",ISERROR(VLOOKUP(AB8,AB$6:AB7,1,0)))),VLOOKUP(LEFT(AB8,SEARCH("-",AB8)-1),'Ceníky Ubytování'!$A$27:$AJ$80,$H8+IF(RIGHT(AB8,1)="R",6,RIGHT(AB8,1)),0),IF(AB8="",0,IF(EXACT(AB8,VLOOKUP(AB8,AB$6:AB7,1,0)),0,0)))</f>
        <v>0</v>
      </c>
      <c r="AN8" s="153">
        <f>IF(AND(AC8&lt;&gt;"",OR(RIGHT(AC8,1)&lt;&gt;"R",ISERROR(VLOOKUP(AC8,AC$6:AC7,1,0)))),VLOOKUP(LEFT(AC8,SEARCH("-",AC8)-1),'Ceníky Ubytování'!$A$27:$AJ$80,$H8+IF(RIGHT(AC8,1)="R",6,RIGHT(AC8,1)),0),IF(AC8="",0,IF(EXACT(AC8,VLOOKUP(AC8,AC$6:AC7,1,0)),0,0)))</f>
        <v>0</v>
      </c>
      <c r="AO8" s="152"/>
      <c r="AP8" s="152"/>
      <c r="AQ8" s="152" t="str">
        <f t="shared" ref="AQ8:AZ8" si="21">IF(ISERROR(LEFT(T8,SEARCH("-",T8)-1)),"",LEFT(T8,SEARCH("-",T8)-1))</f>
        <v/>
      </c>
      <c r="AR8" s="152" t="str">
        <f t="shared" si="21"/>
        <v/>
      </c>
      <c r="AS8" s="152" t="str">
        <f t="shared" si="21"/>
        <v/>
      </c>
      <c r="AT8" s="152" t="str">
        <f t="shared" si="21"/>
        <v/>
      </c>
      <c r="AU8" s="152" t="str">
        <f t="shared" si="21"/>
        <v/>
      </c>
      <c r="AV8" s="152" t="str">
        <f t="shared" si="21"/>
        <v/>
      </c>
      <c r="AW8" s="152" t="str">
        <f t="shared" si="21"/>
        <v/>
      </c>
      <c r="AX8" s="152" t="str">
        <f t="shared" si="21"/>
        <v/>
      </c>
      <c r="AY8" s="152" t="str">
        <f t="shared" si="21"/>
        <v/>
      </c>
      <c r="AZ8" s="152" t="str">
        <f t="shared" si="21"/>
        <v/>
      </c>
      <c r="BA8" s="152"/>
      <c r="BB8" s="152"/>
      <c r="BC8" s="152"/>
      <c r="BD8" s="152"/>
      <c r="BE8" s="152"/>
      <c r="BF8" s="152"/>
      <c r="BG8" s="152"/>
      <c r="BH8" s="152"/>
      <c r="BI8" s="152"/>
      <c r="BJ8" s="152"/>
    </row>
    <row r="9" spans="1:62" ht="15.75" customHeight="1">
      <c r="A9" s="8">
        <f>+VSTUP!A13</f>
        <v>4</v>
      </c>
      <c r="B9" s="8">
        <f>+VSTUP!B13</f>
        <v>0</v>
      </c>
      <c r="C9" s="8">
        <f>+VSTUP!C13</f>
        <v>0</v>
      </c>
      <c r="D9" s="8">
        <f>+VSTUP!G13</f>
        <v>0</v>
      </c>
      <c r="E9" s="8" t="str">
        <f>+VSTUP!K13</f>
        <v>nic</v>
      </c>
      <c r="F9" s="8">
        <f t="shared" si="11"/>
        <v>0</v>
      </c>
      <c r="G9" s="8" t="str">
        <f>+IF(VSTUP!$B$6="ANO",IF(F9&gt;5,$F$3,IF(F9&gt;2,$F$4,$F$2)),IF(F9=1,$F$2,$B$1))</f>
        <v>Ceník víkend standard</v>
      </c>
      <c r="H9" s="8">
        <f>+VLOOKUP(G9,'Ceníky Ubytování'!$B$84:$C$88,2,0)</f>
        <v>9</v>
      </c>
      <c r="I9" s="8" t="str">
        <f t="shared" ref="I9:R9" si="22">+IF($D9&gt;=I$3,IF($E9=0,"",$E9),"")</f>
        <v/>
      </c>
      <c r="J9" s="8" t="str">
        <f t="shared" si="22"/>
        <v/>
      </c>
      <c r="K9" s="8" t="str">
        <f t="shared" si="22"/>
        <v/>
      </c>
      <c r="L9" s="8" t="str">
        <f t="shared" si="22"/>
        <v/>
      </c>
      <c r="M9" s="8" t="str">
        <f t="shared" si="22"/>
        <v/>
      </c>
      <c r="N9" s="8" t="str">
        <f t="shared" si="22"/>
        <v/>
      </c>
      <c r="O9" s="8" t="str">
        <f t="shared" si="22"/>
        <v/>
      </c>
      <c r="P9" s="8" t="str">
        <f t="shared" si="22"/>
        <v/>
      </c>
      <c r="Q9" s="8" t="str">
        <f t="shared" si="22"/>
        <v/>
      </c>
      <c r="R9" s="8" t="str">
        <f t="shared" si="22"/>
        <v/>
      </c>
      <c r="S9" s="8"/>
      <c r="T9" s="8" t="str">
        <f t="shared" ref="T9:AC9" si="23">+IF(RIGHT(I9,1)="R",I9,IF(I9="","",IF(OR(I9=$S$1,I9=$S$2,I9=$S$3,I9=$S$4),I9&amp;"-1",I9&amp;"-"&amp;COUNTIF(I$6:I$999,I9))))</f>
        <v/>
      </c>
      <c r="U9" s="8" t="str">
        <f t="shared" si="23"/>
        <v/>
      </c>
      <c r="V9" s="8" t="str">
        <f t="shared" si="23"/>
        <v/>
      </c>
      <c r="W9" s="8" t="str">
        <f t="shared" si="23"/>
        <v/>
      </c>
      <c r="X9" s="8" t="str">
        <f t="shared" si="23"/>
        <v/>
      </c>
      <c r="Y9" s="8" t="str">
        <f t="shared" si="23"/>
        <v/>
      </c>
      <c r="Z9" s="8" t="str">
        <f t="shared" si="23"/>
        <v/>
      </c>
      <c r="AA9" s="8" t="str">
        <f t="shared" si="23"/>
        <v/>
      </c>
      <c r="AB9" s="8" t="str">
        <f t="shared" si="23"/>
        <v/>
      </c>
      <c r="AC9" s="8" t="str">
        <f t="shared" si="23"/>
        <v/>
      </c>
      <c r="AD9" s="31">
        <f t="shared" si="14"/>
        <v>0</v>
      </c>
      <c r="AE9" s="32">
        <f>IF(AND(T9&lt;&gt;"",OR(RIGHT(T9,1)&lt;&gt;"R",ISERROR(VLOOKUP(T9,T$6:T8,1,0)))),VLOOKUP(LEFT(T9,SEARCH("-",T9)-1),'Ceníky Ubytování'!$A$27:$AJ$80,$H9+IF(RIGHT(T9,1)="R",6,RIGHT(T9,1)),0),IF(T9="",0,IF(EXACT(T9,VLOOKUP(T9,T$6:T8,1,0)),0,0)))</f>
        <v>0</v>
      </c>
      <c r="AF9" s="32">
        <f>IF(AND(U9&lt;&gt;"",OR(RIGHT(U9,1)&lt;&gt;"R",ISERROR(VLOOKUP(U9,U$6:U8,1,0)))),VLOOKUP(LEFT(U9,SEARCH("-",U9)-1),'Ceníky Ubytování'!$A$27:$AJ$80,$H9+IF(RIGHT(U9,1)="R",6,RIGHT(U9,1)),0),IF(U9="",0,IF(EXACT(U9,VLOOKUP(U9,U$6:U8,1,0)),0,0)))</f>
        <v>0</v>
      </c>
      <c r="AG9" s="32">
        <f>IF(AND(V9&lt;&gt;"",OR(RIGHT(V9,1)&lt;&gt;"R",ISERROR(VLOOKUP(V9,V$6:V8,1,0)))),VLOOKUP(LEFT(V9,SEARCH("-",V9)-1),'Ceníky Ubytování'!$A$27:$AJ$80,$H9+IF(RIGHT(V9,1)="R",6,RIGHT(V9,1)),0),IF(V9="",0,IF(EXACT(V9,VLOOKUP(V9,V$6:V8,1,0)),0,0)))</f>
        <v>0</v>
      </c>
      <c r="AH9" s="32">
        <f>IF(AND(W9&lt;&gt;"",OR(RIGHT(W9,1)&lt;&gt;"R",ISERROR(VLOOKUP(W9,W$6:W8,1,0)))),VLOOKUP(LEFT(W9,SEARCH("-",W9)-1),'Ceníky Ubytování'!$A$27:$AJ$80,$H9+IF(RIGHT(W9,1)="R",6,RIGHT(W9,1)),0),IF(W9="",0,IF(EXACT(W9,VLOOKUP(W9,W$6:W8,1,0)),0,0)))</f>
        <v>0</v>
      </c>
      <c r="AI9" s="32">
        <f>IF(AND(X9&lt;&gt;"",OR(RIGHT(X9,1)&lt;&gt;"R",ISERROR(VLOOKUP(X9,X$6:X8,1,0)))),VLOOKUP(LEFT(X9,SEARCH("-",X9)-1),'Ceníky Ubytování'!$A$27:$AJ$80,$H9+IF(RIGHT(X9,1)="R",6,RIGHT(X9,1)),0),IF(X9="",0,IF(EXACT(X9,VLOOKUP(X9,X$6:X8,1,0)),0,0)))</f>
        <v>0</v>
      </c>
      <c r="AJ9" s="32">
        <f>IF(AND(Y9&lt;&gt;"",OR(RIGHT(Y9,1)&lt;&gt;"R",ISERROR(VLOOKUP(Y9,Y$6:Y8,1,0)))),VLOOKUP(LEFT(Y9,SEARCH("-",Y9)-1),'Ceníky Ubytování'!$A$27:$AJ$80,$H9+IF(RIGHT(Y9,1)="R",6,RIGHT(Y9,1)),0),IF(Y9="",0,IF(EXACT(Y9,VLOOKUP(Y9,Y$6:Y8,1,0)),0,0)))</f>
        <v>0</v>
      </c>
      <c r="AK9" s="32">
        <f>IF(AND(Z9&lt;&gt;"",OR(RIGHT(Z9,1)&lt;&gt;"R",ISERROR(VLOOKUP(Z9,Z$6:Z8,1,0)))),VLOOKUP(LEFT(Z9,SEARCH("-",Z9)-1),'Ceníky Ubytování'!$A$27:$AJ$80,$H9+IF(RIGHT(Z9,1)="R",6,RIGHT(Z9,1)),0),IF(Z9="",0,IF(EXACT(Z9,VLOOKUP(Z9,Z$6:Z8,1,0)),0,0)))</f>
        <v>0</v>
      </c>
      <c r="AL9" s="32">
        <f>IF(AND(AA9&lt;&gt;"",OR(RIGHT(AA9,1)&lt;&gt;"R",ISERROR(VLOOKUP(AA9,AA$6:AA8,1,0)))),VLOOKUP(LEFT(AA9,SEARCH("-",AA9)-1),'Ceníky Ubytování'!$A$27:$AJ$80,$H9+IF(RIGHT(AA9,1)="R",6,RIGHT(AA9,1)),0),IF(AA9="",0,IF(EXACT(AA9,VLOOKUP(AA9,AA$6:AA8,1,0)),0,0)))</f>
        <v>0</v>
      </c>
      <c r="AM9" s="32">
        <f>IF(AND(AB9&lt;&gt;"",OR(RIGHT(AB9,1)&lt;&gt;"R",ISERROR(VLOOKUP(AB9,AB$6:AB8,1,0)))),VLOOKUP(LEFT(AB9,SEARCH("-",AB9)-1),'Ceníky Ubytování'!$A$27:$AJ$80,$H9+IF(RIGHT(AB9,1)="R",6,RIGHT(AB9,1)),0),IF(AB9="",0,IF(EXACT(AB9,VLOOKUP(AB9,AB$6:AB8,1,0)),0,0)))</f>
        <v>0</v>
      </c>
      <c r="AN9" s="32">
        <f>IF(AND(AC9&lt;&gt;"",OR(RIGHT(AC9,1)&lt;&gt;"R",ISERROR(VLOOKUP(AC9,AC$6:AC8,1,0)))),VLOOKUP(LEFT(AC9,SEARCH("-",AC9)-1),'Ceníky Ubytování'!$A$27:$AJ$80,$H9+IF(RIGHT(AC9,1)="R",6,RIGHT(AC9,1)),0),IF(AC9="",0,IF(EXACT(AC9,VLOOKUP(AC9,AC$6:AC8,1,0)),0,0)))</f>
        <v>0</v>
      </c>
      <c r="AO9" s="8"/>
      <c r="AP9" s="8"/>
      <c r="AQ9" s="8" t="str">
        <f t="shared" ref="AQ9:AZ9" si="24">IF(ISERROR(LEFT(T9,SEARCH("-",T9)-1)),"",LEFT(T9,SEARCH("-",T9)-1))</f>
        <v/>
      </c>
      <c r="AR9" s="8" t="str">
        <f t="shared" si="24"/>
        <v/>
      </c>
      <c r="AS9" s="8" t="str">
        <f t="shared" si="24"/>
        <v/>
      </c>
      <c r="AT9" s="8" t="str">
        <f t="shared" si="24"/>
        <v/>
      </c>
      <c r="AU9" s="8" t="str">
        <f t="shared" si="24"/>
        <v/>
      </c>
      <c r="AV9" s="8" t="str">
        <f t="shared" si="24"/>
        <v/>
      </c>
      <c r="AW9" s="8" t="str">
        <f t="shared" si="24"/>
        <v/>
      </c>
      <c r="AX9" s="8" t="str">
        <f t="shared" si="24"/>
        <v/>
      </c>
      <c r="AY9" s="8" t="str">
        <f t="shared" si="24"/>
        <v/>
      </c>
      <c r="AZ9" s="8" t="str">
        <f t="shared" si="24"/>
        <v/>
      </c>
      <c r="BA9" s="8"/>
      <c r="BB9" s="8"/>
      <c r="BC9" s="8"/>
      <c r="BD9" s="8"/>
      <c r="BE9" s="8"/>
      <c r="BF9" s="8"/>
      <c r="BG9" s="8"/>
      <c r="BH9" s="8"/>
      <c r="BI9" s="8"/>
      <c r="BJ9" s="8"/>
    </row>
    <row r="10" spans="1:62" s="151" customFormat="1" ht="15.75" customHeight="1">
      <c r="A10" s="152">
        <f>+VSTUP!A14</f>
        <v>5</v>
      </c>
      <c r="B10" s="152">
        <f>+VSTUP!B14</f>
        <v>0</v>
      </c>
      <c r="C10" s="152">
        <f>+VSTUP!C14</f>
        <v>0</v>
      </c>
      <c r="D10" s="152">
        <f>+VSTUP!G14</f>
        <v>0</v>
      </c>
      <c r="E10" s="152" t="str">
        <f>+VSTUP!K14</f>
        <v>nic</v>
      </c>
      <c r="F10" s="152">
        <f t="shared" si="11"/>
        <v>0</v>
      </c>
      <c r="G10" s="152" t="str">
        <f>+IF(VSTUP!$B$6="ANO",IF(F10&gt;5,$F$3,IF(F10&gt;2,$F$4,$F$2)),IF(F10=1,$F$2,$B$1))</f>
        <v>Ceník víkend standard</v>
      </c>
      <c r="H10" s="152">
        <f>+VLOOKUP(G10,'Ceníky Ubytování'!$B$84:$C$88,2,0)</f>
        <v>9</v>
      </c>
      <c r="I10" s="152" t="str">
        <f t="shared" ref="I10:R10" si="25">+IF($D10&gt;=I$3,IF($E10=0,"",$E10),"")</f>
        <v/>
      </c>
      <c r="J10" s="152" t="str">
        <f t="shared" si="25"/>
        <v/>
      </c>
      <c r="K10" s="152" t="str">
        <f t="shared" si="25"/>
        <v/>
      </c>
      <c r="L10" s="152" t="str">
        <f t="shared" si="25"/>
        <v/>
      </c>
      <c r="M10" s="152" t="str">
        <f t="shared" si="25"/>
        <v/>
      </c>
      <c r="N10" s="152" t="str">
        <f t="shared" si="25"/>
        <v/>
      </c>
      <c r="O10" s="152" t="str">
        <f t="shared" si="25"/>
        <v/>
      </c>
      <c r="P10" s="152" t="str">
        <f t="shared" si="25"/>
        <v/>
      </c>
      <c r="Q10" s="152" t="str">
        <f t="shared" si="25"/>
        <v/>
      </c>
      <c r="R10" s="152" t="str">
        <f t="shared" si="25"/>
        <v/>
      </c>
      <c r="S10" s="8"/>
      <c r="T10" s="152" t="str">
        <f t="shared" ref="T10:AC10" si="26">+IF(RIGHT(I10,1)="R",I10,IF(I10="","",IF(OR(I10=$S$1,I10=$S$2,I10=$S$3,I10=$S$4),I10&amp;"-1",I10&amp;"-"&amp;COUNTIF(I$6:I$999,I10))))</f>
        <v/>
      </c>
      <c r="U10" s="152" t="str">
        <f t="shared" si="26"/>
        <v/>
      </c>
      <c r="V10" s="152" t="str">
        <f t="shared" si="26"/>
        <v/>
      </c>
      <c r="W10" s="152" t="str">
        <f t="shared" si="26"/>
        <v/>
      </c>
      <c r="X10" s="152" t="str">
        <f t="shared" si="26"/>
        <v/>
      </c>
      <c r="Y10" s="152" t="str">
        <f t="shared" si="26"/>
        <v/>
      </c>
      <c r="Z10" s="152" t="str">
        <f t="shared" si="26"/>
        <v/>
      </c>
      <c r="AA10" s="152" t="str">
        <f t="shared" si="26"/>
        <v/>
      </c>
      <c r="AB10" s="152" t="str">
        <f t="shared" si="26"/>
        <v/>
      </c>
      <c r="AC10" s="152" t="str">
        <f t="shared" si="26"/>
        <v/>
      </c>
      <c r="AD10" s="31">
        <f t="shared" si="14"/>
        <v>0</v>
      </c>
      <c r="AE10" s="153">
        <f>IF(AND(T10&lt;&gt;"",OR(RIGHT(T10,1)&lt;&gt;"R",ISERROR(VLOOKUP(T10,T$6:T9,1,0)))),VLOOKUP(LEFT(T10,SEARCH("-",T10)-1),'Ceníky Ubytování'!$A$27:$AJ$80,$H10+IF(RIGHT(T10,1)="R",6,RIGHT(T10,1)),0),IF(T10="",0,IF(EXACT(T10,VLOOKUP(T10,T$6:T9,1,0)),0,0)))</f>
        <v>0</v>
      </c>
      <c r="AF10" s="153">
        <f>IF(AND(U10&lt;&gt;"",OR(RIGHT(U10,1)&lt;&gt;"R",ISERROR(VLOOKUP(U10,U$6:U9,1,0)))),VLOOKUP(LEFT(U10,SEARCH("-",U10)-1),'Ceníky Ubytování'!$A$27:$AJ$80,$H10+IF(RIGHT(U10,1)="R",6,RIGHT(U10,1)),0),IF(U10="",0,IF(EXACT(U10,VLOOKUP(U10,U$6:U9,1,0)),0,0)))</f>
        <v>0</v>
      </c>
      <c r="AG10" s="153">
        <f>IF(AND(V10&lt;&gt;"",OR(RIGHT(V10,1)&lt;&gt;"R",ISERROR(VLOOKUP(V10,V$6:V9,1,0)))),VLOOKUP(LEFT(V10,SEARCH("-",V10)-1),'Ceníky Ubytování'!$A$27:$AJ$80,$H10+IF(RIGHT(V10,1)="R",6,RIGHT(V10,1)),0),IF(V10="",0,IF(EXACT(V10,VLOOKUP(V10,V$6:V9,1,0)),0,0)))</f>
        <v>0</v>
      </c>
      <c r="AH10" s="153">
        <f>IF(AND(W10&lt;&gt;"",OR(RIGHT(W10,1)&lt;&gt;"R",ISERROR(VLOOKUP(W10,W$6:W9,1,0)))),VLOOKUP(LEFT(W10,SEARCH("-",W10)-1),'Ceníky Ubytování'!$A$27:$AJ$80,$H10+IF(RIGHT(W10,1)="R",6,RIGHT(W10,1)),0),IF(W10="",0,IF(EXACT(W10,VLOOKUP(W10,W$6:W9,1,0)),0,0)))</f>
        <v>0</v>
      </c>
      <c r="AI10" s="153">
        <f>IF(AND(X10&lt;&gt;"",OR(RIGHT(X10,1)&lt;&gt;"R",ISERROR(VLOOKUP(X10,X$6:X9,1,0)))),VLOOKUP(LEFT(X10,SEARCH("-",X10)-1),'Ceníky Ubytování'!$A$27:$AJ$80,$H10+IF(RIGHT(X10,1)="R",6,RIGHT(X10,1)),0),IF(X10="",0,IF(EXACT(X10,VLOOKUP(X10,X$6:X9,1,0)),0,0)))</f>
        <v>0</v>
      </c>
      <c r="AJ10" s="153">
        <f>IF(AND(Y10&lt;&gt;"",OR(RIGHT(Y10,1)&lt;&gt;"R",ISERROR(VLOOKUP(Y10,Y$6:Y9,1,0)))),VLOOKUP(LEFT(Y10,SEARCH("-",Y10)-1),'Ceníky Ubytování'!$A$27:$AJ$80,$H10+IF(RIGHT(Y10,1)="R",6,RIGHT(Y10,1)),0),IF(Y10="",0,IF(EXACT(Y10,VLOOKUP(Y10,Y$6:Y9,1,0)),0,0)))</f>
        <v>0</v>
      </c>
      <c r="AK10" s="153">
        <f>IF(AND(Z10&lt;&gt;"",OR(RIGHT(Z10,1)&lt;&gt;"R",ISERROR(VLOOKUP(Z10,Z$6:Z9,1,0)))),VLOOKUP(LEFT(Z10,SEARCH("-",Z10)-1),'Ceníky Ubytování'!$A$27:$AJ$80,$H10+IF(RIGHT(Z10,1)="R",6,RIGHT(Z10,1)),0),IF(Z10="",0,IF(EXACT(Z10,VLOOKUP(Z10,Z$6:Z9,1,0)),0,0)))</f>
        <v>0</v>
      </c>
      <c r="AL10" s="153">
        <f>IF(AND(AA10&lt;&gt;"",OR(RIGHT(AA10,1)&lt;&gt;"R",ISERROR(VLOOKUP(AA10,AA$6:AA9,1,0)))),VLOOKUP(LEFT(AA10,SEARCH("-",AA10)-1),'Ceníky Ubytování'!$A$27:$AJ$80,$H10+IF(RIGHT(AA10,1)="R",6,RIGHT(AA10,1)),0),IF(AA10="",0,IF(EXACT(AA10,VLOOKUP(AA10,AA$6:AA9,1,0)),0,0)))</f>
        <v>0</v>
      </c>
      <c r="AM10" s="153">
        <f>IF(AND(AB10&lt;&gt;"",OR(RIGHT(AB10,1)&lt;&gt;"R",ISERROR(VLOOKUP(AB10,AB$6:AB9,1,0)))),VLOOKUP(LEFT(AB10,SEARCH("-",AB10)-1),'Ceníky Ubytování'!$A$27:$AJ$80,$H10+IF(RIGHT(AB10,1)="R",6,RIGHT(AB10,1)),0),IF(AB10="",0,IF(EXACT(AB10,VLOOKUP(AB10,AB$6:AB9,1,0)),0,0)))</f>
        <v>0</v>
      </c>
      <c r="AN10" s="153">
        <f>IF(AND(AC10&lt;&gt;"",OR(RIGHT(AC10,1)&lt;&gt;"R",ISERROR(VLOOKUP(AC10,AC$6:AC9,1,0)))),VLOOKUP(LEFT(AC10,SEARCH("-",AC10)-1),'Ceníky Ubytování'!$A$27:$AJ$80,$H10+IF(RIGHT(AC10,1)="R",6,RIGHT(AC10,1)),0),IF(AC10="",0,IF(EXACT(AC10,VLOOKUP(AC10,AC$6:AC9,1,0)),0,0)))</f>
        <v>0</v>
      </c>
      <c r="AO10" s="152"/>
      <c r="AP10" s="152"/>
      <c r="AQ10" s="152" t="str">
        <f t="shared" ref="AQ10:AZ10" si="27">IF(ISERROR(LEFT(T10,SEARCH("-",T10)-1)),"",LEFT(T10,SEARCH("-",T10)-1))</f>
        <v/>
      </c>
      <c r="AR10" s="152" t="str">
        <f t="shared" si="27"/>
        <v/>
      </c>
      <c r="AS10" s="152" t="str">
        <f t="shared" si="27"/>
        <v/>
      </c>
      <c r="AT10" s="152" t="str">
        <f t="shared" si="27"/>
        <v/>
      </c>
      <c r="AU10" s="152" t="str">
        <f t="shared" si="27"/>
        <v/>
      </c>
      <c r="AV10" s="152" t="str">
        <f t="shared" si="27"/>
        <v/>
      </c>
      <c r="AW10" s="152" t="str">
        <f t="shared" si="27"/>
        <v/>
      </c>
      <c r="AX10" s="152" t="str">
        <f t="shared" si="27"/>
        <v/>
      </c>
      <c r="AY10" s="152" t="str">
        <f t="shared" si="27"/>
        <v/>
      </c>
      <c r="AZ10" s="152" t="str">
        <f t="shared" si="27"/>
        <v/>
      </c>
      <c r="BA10" s="152"/>
      <c r="BB10" s="152"/>
      <c r="BC10" s="152"/>
      <c r="BD10" s="152"/>
      <c r="BE10" s="152"/>
      <c r="BF10" s="152"/>
      <c r="BG10" s="152"/>
      <c r="BH10" s="152"/>
      <c r="BI10" s="152"/>
      <c r="BJ10" s="152"/>
    </row>
    <row r="11" spans="1:62" ht="15.75" customHeight="1">
      <c r="A11" s="8">
        <f>+VSTUP!A15</f>
        <v>6</v>
      </c>
      <c r="B11" s="8">
        <f>+VSTUP!B15</f>
        <v>0</v>
      </c>
      <c r="C11" s="8">
        <f>+VSTUP!C15</f>
        <v>0</v>
      </c>
      <c r="D11" s="8">
        <f>+VSTUP!G15</f>
        <v>0</v>
      </c>
      <c r="E11" s="8" t="str">
        <f>+VSTUP!K15</f>
        <v>nic</v>
      </c>
      <c r="F11" s="8">
        <f t="shared" si="11"/>
        <v>0</v>
      </c>
      <c r="G11" s="8" t="str">
        <f>+IF(VSTUP!$B$6="ANO",IF(F11&gt;5,$F$3,IF(F11&gt;2,$F$4,$F$2)),IF(F11=1,$F$2,$B$1))</f>
        <v>Ceník víkend standard</v>
      </c>
      <c r="H11" s="8">
        <f>+VLOOKUP(G11,'Ceníky Ubytování'!$B$84:$C$88,2,0)</f>
        <v>9</v>
      </c>
      <c r="I11" s="8" t="str">
        <f t="shared" ref="I11:R11" si="28">+IF($D11&gt;=I$3,IF($E11=0,"",$E11),"")</f>
        <v/>
      </c>
      <c r="J11" s="8" t="str">
        <f t="shared" si="28"/>
        <v/>
      </c>
      <c r="K11" s="8" t="str">
        <f t="shared" si="28"/>
        <v/>
      </c>
      <c r="L11" s="8" t="str">
        <f t="shared" si="28"/>
        <v/>
      </c>
      <c r="M11" s="8" t="str">
        <f t="shared" si="28"/>
        <v/>
      </c>
      <c r="N11" s="8" t="str">
        <f t="shared" si="28"/>
        <v/>
      </c>
      <c r="O11" s="8" t="str">
        <f t="shared" si="28"/>
        <v/>
      </c>
      <c r="P11" s="8" t="str">
        <f t="shared" si="28"/>
        <v/>
      </c>
      <c r="Q11" s="8" t="str">
        <f t="shared" si="28"/>
        <v/>
      </c>
      <c r="R11" s="8" t="str">
        <f t="shared" si="28"/>
        <v/>
      </c>
      <c r="S11" s="8"/>
      <c r="T11" s="8" t="str">
        <f t="shared" ref="T11:AC11" si="29">+IF(RIGHT(I11,1)="R",I11,IF(I11="","",IF(OR(I11=$S$1,I11=$S$2,I11=$S$3,I11=$S$4),I11&amp;"-1",I11&amp;"-"&amp;COUNTIF(I$6:I$999,I11))))</f>
        <v/>
      </c>
      <c r="U11" s="8" t="str">
        <f t="shared" si="29"/>
        <v/>
      </c>
      <c r="V11" s="8" t="str">
        <f t="shared" si="29"/>
        <v/>
      </c>
      <c r="W11" s="8" t="str">
        <f t="shared" si="29"/>
        <v/>
      </c>
      <c r="X11" s="8" t="str">
        <f t="shared" si="29"/>
        <v/>
      </c>
      <c r="Y11" s="8" t="str">
        <f t="shared" si="29"/>
        <v/>
      </c>
      <c r="Z11" s="8" t="str">
        <f t="shared" si="29"/>
        <v/>
      </c>
      <c r="AA11" s="8" t="str">
        <f t="shared" si="29"/>
        <v/>
      </c>
      <c r="AB11" s="8" t="str">
        <f t="shared" si="29"/>
        <v/>
      </c>
      <c r="AC11" s="8" t="str">
        <f t="shared" si="29"/>
        <v/>
      </c>
      <c r="AD11" s="31">
        <f t="shared" si="14"/>
        <v>0</v>
      </c>
      <c r="AE11" s="32">
        <f>IF(AND(T11&lt;&gt;"",OR(RIGHT(T11,1)&lt;&gt;"R",ISERROR(VLOOKUP(T11,T$6:T10,1,0)))),VLOOKUP(LEFT(T11,SEARCH("-",T11)-1),'Ceníky Ubytování'!$A$27:$AJ$80,$H11+IF(RIGHT(T11,1)="R",6,RIGHT(T11,1)),0),IF(T11="",0,IF(EXACT(T11,VLOOKUP(T11,T$6:T10,1,0)),0,0)))</f>
        <v>0</v>
      </c>
      <c r="AF11" s="32">
        <f>IF(AND(U11&lt;&gt;"",OR(RIGHT(U11,1)&lt;&gt;"R",ISERROR(VLOOKUP(U11,U$6:U10,1,0)))),VLOOKUP(LEFT(U11,SEARCH("-",U11)-1),'Ceníky Ubytování'!$A$27:$AJ$80,$H11+IF(RIGHT(U11,1)="R",6,RIGHT(U11,1)),0),IF(U11="",0,IF(EXACT(U11,VLOOKUP(U11,U$6:U10,1,0)),0,0)))</f>
        <v>0</v>
      </c>
      <c r="AG11" s="32">
        <f>IF(AND(V11&lt;&gt;"",OR(RIGHT(V11,1)&lt;&gt;"R",ISERROR(VLOOKUP(V11,V$6:V10,1,0)))),VLOOKUP(LEFT(V11,SEARCH("-",V11)-1),'Ceníky Ubytování'!$A$27:$AJ$80,$H11+IF(RIGHT(V11,1)="R",6,RIGHT(V11,1)),0),IF(V11="",0,IF(EXACT(V11,VLOOKUP(V11,V$6:V10,1,0)),0,0)))</f>
        <v>0</v>
      </c>
      <c r="AH11" s="32">
        <f>IF(AND(W11&lt;&gt;"",OR(RIGHT(W11,1)&lt;&gt;"R",ISERROR(VLOOKUP(W11,W$6:W10,1,0)))),VLOOKUP(LEFT(W11,SEARCH("-",W11)-1),'Ceníky Ubytování'!$A$27:$AJ$80,$H11+IF(RIGHT(W11,1)="R",6,RIGHT(W11,1)),0),IF(W11="",0,IF(EXACT(W11,VLOOKUP(W11,W$6:W10,1,0)),0,0)))</f>
        <v>0</v>
      </c>
      <c r="AI11" s="32">
        <f>IF(AND(X11&lt;&gt;"",OR(RIGHT(X11,1)&lt;&gt;"R",ISERROR(VLOOKUP(X11,X$6:X10,1,0)))),VLOOKUP(LEFT(X11,SEARCH("-",X11)-1),'Ceníky Ubytování'!$A$27:$AJ$80,$H11+IF(RIGHT(X11,1)="R",6,RIGHT(X11,1)),0),IF(X11="",0,IF(EXACT(X11,VLOOKUP(X11,X$6:X10,1,0)),0,0)))</f>
        <v>0</v>
      </c>
      <c r="AJ11" s="32">
        <f>IF(AND(Y11&lt;&gt;"",OR(RIGHT(Y11,1)&lt;&gt;"R",ISERROR(VLOOKUP(Y11,Y$6:Y10,1,0)))),VLOOKUP(LEFT(Y11,SEARCH("-",Y11)-1),'Ceníky Ubytování'!$A$27:$AJ$80,$H11+IF(RIGHT(Y11,1)="R",6,RIGHT(Y11,1)),0),IF(Y11="",0,IF(EXACT(Y11,VLOOKUP(Y11,Y$6:Y10,1,0)),0,0)))</f>
        <v>0</v>
      </c>
      <c r="AK11" s="32">
        <f>IF(AND(Z11&lt;&gt;"",OR(RIGHT(Z11,1)&lt;&gt;"R",ISERROR(VLOOKUP(Z11,Z$6:Z10,1,0)))),VLOOKUP(LEFT(Z11,SEARCH("-",Z11)-1),'Ceníky Ubytování'!$A$27:$AJ$80,$H11+IF(RIGHT(Z11,1)="R",6,RIGHT(Z11,1)),0),IF(Z11="",0,IF(EXACT(Z11,VLOOKUP(Z11,Z$6:Z10,1,0)),0,0)))</f>
        <v>0</v>
      </c>
      <c r="AL11" s="32">
        <f>IF(AND(AA11&lt;&gt;"",OR(RIGHT(AA11,1)&lt;&gt;"R",ISERROR(VLOOKUP(AA11,AA$6:AA10,1,0)))),VLOOKUP(LEFT(AA11,SEARCH("-",AA11)-1),'Ceníky Ubytování'!$A$27:$AJ$80,$H11+IF(RIGHT(AA11,1)="R",6,RIGHT(AA11,1)),0),IF(AA11="",0,IF(EXACT(AA11,VLOOKUP(AA11,AA$6:AA10,1,0)),0,0)))</f>
        <v>0</v>
      </c>
      <c r="AM11" s="32">
        <f>IF(AND(AB11&lt;&gt;"",OR(RIGHT(AB11,1)&lt;&gt;"R",ISERROR(VLOOKUP(AB11,AB$6:AB10,1,0)))),VLOOKUP(LEFT(AB11,SEARCH("-",AB11)-1),'Ceníky Ubytování'!$A$27:$AJ$80,$H11+IF(RIGHT(AB11,1)="R",6,RIGHT(AB11,1)),0),IF(AB11="",0,IF(EXACT(AB11,VLOOKUP(AB11,AB$6:AB10,1,0)),0,0)))</f>
        <v>0</v>
      </c>
      <c r="AN11" s="32">
        <f>IF(AND(AC11&lt;&gt;"",OR(RIGHT(AC11,1)&lt;&gt;"R",ISERROR(VLOOKUP(AC11,AC$6:AC10,1,0)))),VLOOKUP(LEFT(AC11,SEARCH("-",AC11)-1),'Ceníky Ubytování'!$A$27:$AJ$80,$H11+IF(RIGHT(AC11,1)="R",6,RIGHT(AC11,1)),0),IF(AC11="",0,IF(EXACT(AC11,VLOOKUP(AC11,AC$6:AC10,1,0)),0,0)))</f>
        <v>0</v>
      </c>
      <c r="AO11" s="8"/>
      <c r="AP11" s="8"/>
      <c r="AQ11" s="8" t="str">
        <f t="shared" ref="AQ11:AZ11" si="30">IF(ISERROR(LEFT(T11,SEARCH("-",T11)-1)),"",LEFT(T11,SEARCH("-",T11)-1))</f>
        <v/>
      </c>
      <c r="AR11" s="8" t="str">
        <f t="shared" si="30"/>
        <v/>
      </c>
      <c r="AS11" s="8" t="str">
        <f t="shared" si="30"/>
        <v/>
      </c>
      <c r="AT11" s="8" t="str">
        <f t="shared" si="30"/>
        <v/>
      </c>
      <c r="AU11" s="8" t="str">
        <f t="shared" si="30"/>
        <v/>
      </c>
      <c r="AV11" s="8" t="str">
        <f t="shared" si="30"/>
        <v/>
      </c>
      <c r="AW11" s="8" t="str">
        <f t="shared" si="30"/>
        <v/>
      </c>
      <c r="AX11" s="8" t="str">
        <f t="shared" si="30"/>
        <v/>
      </c>
      <c r="AY11" s="8" t="str">
        <f t="shared" si="30"/>
        <v/>
      </c>
      <c r="AZ11" s="8" t="str">
        <f t="shared" si="30"/>
        <v/>
      </c>
      <c r="BA11" s="8"/>
      <c r="BB11" s="8"/>
      <c r="BC11" s="8"/>
      <c r="BD11" s="8"/>
      <c r="BE11" s="8"/>
      <c r="BF11" s="8"/>
      <c r="BG11" s="8"/>
      <c r="BH11" s="8"/>
      <c r="BI11" s="8"/>
      <c r="BJ11" s="8"/>
    </row>
    <row r="12" spans="1:62" s="151" customFormat="1" ht="15.75" customHeight="1">
      <c r="A12" s="152">
        <f>+VSTUP!A16</f>
        <v>7</v>
      </c>
      <c r="B12" s="152">
        <f>+VSTUP!B16</f>
        <v>0</v>
      </c>
      <c r="C12" s="152">
        <f>+VSTUP!C16</f>
        <v>0</v>
      </c>
      <c r="D12" s="152">
        <f>+VSTUP!G16</f>
        <v>0</v>
      </c>
      <c r="E12" s="152" t="str">
        <f>+VSTUP!K16</f>
        <v>nic</v>
      </c>
      <c r="F12" s="152">
        <f t="shared" si="11"/>
        <v>0</v>
      </c>
      <c r="G12" s="152" t="str">
        <f>+IF(VSTUP!$B$6="ANO",IF(F12&gt;5,$F$3,IF(F12&gt;2,$F$4,$F$2)),IF(F12=1,$F$2,$B$1))</f>
        <v>Ceník víkend standard</v>
      </c>
      <c r="H12" s="152">
        <f>+VLOOKUP(G12,'Ceníky Ubytování'!$B$84:$C$88,2,0)</f>
        <v>9</v>
      </c>
      <c r="I12" s="152" t="str">
        <f t="shared" ref="I12:R12" si="31">+IF($D12&gt;=I$3,IF($E12=0,"",$E12),"")</f>
        <v/>
      </c>
      <c r="J12" s="152" t="str">
        <f t="shared" si="31"/>
        <v/>
      </c>
      <c r="K12" s="152" t="str">
        <f t="shared" si="31"/>
        <v/>
      </c>
      <c r="L12" s="152" t="str">
        <f t="shared" si="31"/>
        <v/>
      </c>
      <c r="M12" s="152" t="str">
        <f t="shared" si="31"/>
        <v/>
      </c>
      <c r="N12" s="152" t="str">
        <f t="shared" si="31"/>
        <v/>
      </c>
      <c r="O12" s="152" t="str">
        <f t="shared" si="31"/>
        <v/>
      </c>
      <c r="P12" s="152" t="str">
        <f t="shared" si="31"/>
        <v/>
      </c>
      <c r="Q12" s="152" t="str">
        <f t="shared" si="31"/>
        <v/>
      </c>
      <c r="R12" s="152" t="str">
        <f t="shared" si="31"/>
        <v/>
      </c>
      <c r="S12" s="8"/>
      <c r="T12" s="152" t="str">
        <f t="shared" ref="T12:AC12" si="32">+IF(RIGHT(I12,1)="R",I12,IF(I12="","",IF(OR(I12=$S$1,I12=$S$2,I12=$S$3,I12=$S$4),I12&amp;"-1",I12&amp;"-"&amp;COUNTIF(I$6:I$999,I12))))</f>
        <v/>
      </c>
      <c r="U12" s="152" t="str">
        <f t="shared" si="32"/>
        <v/>
      </c>
      <c r="V12" s="152" t="str">
        <f t="shared" si="32"/>
        <v/>
      </c>
      <c r="W12" s="152" t="str">
        <f t="shared" si="32"/>
        <v/>
      </c>
      <c r="X12" s="152" t="str">
        <f t="shared" si="32"/>
        <v/>
      </c>
      <c r="Y12" s="152" t="str">
        <f t="shared" si="32"/>
        <v/>
      </c>
      <c r="Z12" s="152" t="str">
        <f t="shared" si="32"/>
        <v/>
      </c>
      <c r="AA12" s="152" t="str">
        <f t="shared" si="32"/>
        <v/>
      </c>
      <c r="AB12" s="152" t="str">
        <f t="shared" si="32"/>
        <v/>
      </c>
      <c r="AC12" s="152" t="str">
        <f t="shared" si="32"/>
        <v/>
      </c>
      <c r="AD12" s="31">
        <f t="shared" si="14"/>
        <v>0</v>
      </c>
      <c r="AE12" s="153">
        <f>IF(AND(T12&lt;&gt;"",OR(RIGHT(T12,1)&lt;&gt;"R",ISERROR(VLOOKUP(T12,T$6:T11,1,0)))),VLOOKUP(LEFT(T12,SEARCH("-",T12)-1),'Ceníky Ubytování'!$A$27:$AJ$80,$H12+IF(RIGHT(T12,1)="R",6,RIGHT(T12,1)),0),IF(T12="",0,IF(EXACT(T12,VLOOKUP(T12,T$6:T11,1,0)),0,0)))</f>
        <v>0</v>
      </c>
      <c r="AF12" s="153">
        <f>IF(AND(U12&lt;&gt;"",OR(RIGHT(U12,1)&lt;&gt;"R",ISERROR(VLOOKUP(U12,U$6:U11,1,0)))),VLOOKUP(LEFT(U12,SEARCH("-",U12)-1),'Ceníky Ubytování'!$A$27:$AJ$80,$H12+IF(RIGHT(U12,1)="R",6,RIGHT(U12,1)),0),IF(U12="",0,IF(EXACT(U12,VLOOKUP(U12,U$6:U11,1,0)),0,0)))</f>
        <v>0</v>
      </c>
      <c r="AG12" s="153">
        <f>IF(AND(V12&lt;&gt;"",OR(RIGHT(V12,1)&lt;&gt;"R",ISERROR(VLOOKUP(V12,V$6:V11,1,0)))),VLOOKUP(LEFT(V12,SEARCH("-",V12)-1),'Ceníky Ubytování'!$A$27:$AJ$80,$H12+IF(RIGHT(V12,1)="R",6,RIGHT(V12,1)),0),IF(V12="",0,IF(EXACT(V12,VLOOKUP(V12,V$6:V11,1,0)),0,0)))</f>
        <v>0</v>
      </c>
      <c r="AH12" s="153">
        <f>IF(AND(W12&lt;&gt;"",OR(RIGHT(W12,1)&lt;&gt;"R",ISERROR(VLOOKUP(W12,W$6:W11,1,0)))),VLOOKUP(LEFT(W12,SEARCH("-",W12)-1),'Ceníky Ubytování'!$A$27:$AJ$80,$H12+IF(RIGHT(W12,1)="R",6,RIGHT(W12,1)),0),IF(W12="",0,IF(EXACT(W12,VLOOKUP(W12,W$6:W11,1,0)),0,0)))</f>
        <v>0</v>
      </c>
      <c r="AI12" s="153">
        <f>IF(AND(X12&lt;&gt;"",OR(RIGHT(X12,1)&lt;&gt;"R",ISERROR(VLOOKUP(X12,X$6:X11,1,0)))),VLOOKUP(LEFT(X12,SEARCH("-",X12)-1),'Ceníky Ubytování'!$A$27:$AJ$80,$H12+IF(RIGHT(X12,1)="R",6,RIGHT(X12,1)),0),IF(X12="",0,IF(EXACT(X12,VLOOKUP(X12,X$6:X11,1,0)),0,0)))</f>
        <v>0</v>
      </c>
      <c r="AJ12" s="153">
        <f>IF(AND(Y12&lt;&gt;"",OR(RIGHT(Y12,1)&lt;&gt;"R",ISERROR(VLOOKUP(Y12,Y$6:Y11,1,0)))),VLOOKUP(LEFT(Y12,SEARCH("-",Y12)-1),'Ceníky Ubytování'!$A$27:$AJ$80,$H12+IF(RIGHT(Y12,1)="R",6,RIGHT(Y12,1)),0),IF(Y12="",0,IF(EXACT(Y12,VLOOKUP(Y12,Y$6:Y11,1,0)),0,0)))</f>
        <v>0</v>
      </c>
      <c r="AK12" s="153">
        <f>IF(AND(Z12&lt;&gt;"",OR(RIGHT(Z12,1)&lt;&gt;"R",ISERROR(VLOOKUP(Z12,Z$6:Z11,1,0)))),VLOOKUP(LEFT(Z12,SEARCH("-",Z12)-1),'Ceníky Ubytování'!$A$27:$AJ$80,$H12+IF(RIGHT(Z12,1)="R",6,RIGHT(Z12,1)),0),IF(Z12="",0,IF(EXACT(Z12,VLOOKUP(Z12,Z$6:Z11,1,0)),0,0)))</f>
        <v>0</v>
      </c>
      <c r="AL12" s="153">
        <f>IF(AND(AA12&lt;&gt;"",OR(RIGHT(AA12,1)&lt;&gt;"R",ISERROR(VLOOKUP(AA12,AA$6:AA11,1,0)))),VLOOKUP(LEFT(AA12,SEARCH("-",AA12)-1),'Ceníky Ubytování'!$A$27:$AJ$80,$H12+IF(RIGHT(AA12,1)="R",6,RIGHT(AA12,1)),0),IF(AA12="",0,IF(EXACT(AA12,VLOOKUP(AA12,AA$6:AA11,1,0)),0,0)))</f>
        <v>0</v>
      </c>
      <c r="AM12" s="153">
        <f>IF(AND(AB12&lt;&gt;"",OR(RIGHT(AB12,1)&lt;&gt;"R",ISERROR(VLOOKUP(AB12,AB$6:AB11,1,0)))),VLOOKUP(LEFT(AB12,SEARCH("-",AB12)-1),'Ceníky Ubytování'!$A$27:$AJ$80,$H12+IF(RIGHT(AB12,1)="R",6,RIGHT(AB12,1)),0),IF(AB12="",0,IF(EXACT(AB12,VLOOKUP(AB12,AB$6:AB11,1,0)),0,0)))</f>
        <v>0</v>
      </c>
      <c r="AN12" s="153">
        <f>IF(AND(AC12&lt;&gt;"",OR(RIGHT(AC12,1)&lt;&gt;"R",ISERROR(VLOOKUP(AC12,AC$6:AC11,1,0)))),VLOOKUP(LEFT(AC12,SEARCH("-",AC12)-1),'Ceníky Ubytování'!$A$27:$AJ$80,$H12+IF(RIGHT(AC12,1)="R",6,RIGHT(AC12,1)),0),IF(AC12="",0,IF(EXACT(AC12,VLOOKUP(AC12,AC$6:AC11,1,0)),0,0)))</f>
        <v>0</v>
      </c>
      <c r="AO12" s="152"/>
      <c r="AP12" s="152"/>
      <c r="AQ12" s="152" t="str">
        <f t="shared" ref="AQ12:AZ12" si="33">IF(ISERROR(LEFT(T12,SEARCH("-",T12)-1)),"",LEFT(T12,SEARCH("-",T12)-1))</f>
        <v/>
      </c>
      <c r="AR12" s="152" t="str">
        <f t="shared" si="33"/>
        <v/>
      </c>
      <c r="AS12" s="152" t="str">
        <f t="shared" si="33"/>
        <v/>
      </c>
      <c r="AT12" s="152" t="str">
        <f t="shared" si="33"/>
        <v/>
      </c>
      <c r="AU12" s="152" t="str">
        <f t="shared" si="33"/>
        <v/>
      </c>
      <c r="AV12" s="152" t="str">
        <f t="shared" si="33"/>
        <v/>
      </c>
      <c r="AW12" s="152" t="str">
        <f t="shared" si="33"/>
        <v/>
      </c>
      <c r="AX12" s="152" t="str">
        <f t="shared" si="33"/>
        <v/>
      </c>
      <c r="AY12" s="152" t="str">
        <f t="shared" si="33"/>
        <v/>
      </c>
      <c r="AZ12" s="152" t="str">
        <f t="shared" si="33"/>
        <v/>
      </c>
      <c r="BA12" s="152"/>
      <c r="BB12" s="152"/>
      <c r="BC12" s="152"/>
      <c r="BD12" s="152"/>
      <c r="BE12" s="152"/>
      <c r="BF12" s="152"/>
      <c r="BG12" s="152"/>
      <c r="BH12" s="152"/>
      <c r="BI12" s="152"/>
      <c r="BJ12" s="152"/>
    </row>
    <row r="13" spans="1:62" ht="15.75" customHeight="1">
      <c r="A13" s="8">
        <f>+VSTUP!A17</f>
        <v>8</v>
      </c>
      <c r="B13" s="8">
        <f>+VSTUP!B17</f>
        <v>0</v>
      </c>
      <c r="C13" s="8">
        <f>+VSTUP!C17</f>
        <v>0</v>
      </c>
      <c r="D13" s="8">
        <f>+VSTUP!G17</f>
        <v>0</v>
      </c>
      <c r="E13" s="8" t="str">
        <f>+VSTUP!K17</f>
        <v>nic</v>
      </c>
      <c r="F13" s="8">
        <f t="shared" si="11"/>
        <v>0</v>
      </c>
      <c r="G13" s="8" t="str">
        <f>+IF(VSTUP!$B$6="ANO",IF(F13&gt;5,$F$3,IF(F13&gt;2,$F$4,$F$2)),IF(F13=1,$F$2,$B$1))</f>
        <v>Ceník víkend standard</v>
      </c>
      <c r="H13" s="8">
        <f>+VLOOKUP(G13,'Ceníky Ubytování'!$B$84:$C$88,2,0)</f>
        <v>9</v>
      </c>
      <c r="I13" s="8" t="str">
        <f t="shared" ref="I13:R13" si="34">+IF($D13&gt;=I$3,IF($E13=0,"",$E13),"")</f>
        <v/>
      </c>
      <c r="J13" s="8" t="str">
        <f t="shared" si="34"/>
        <v/>
      </c>
      <c r="K13" s="8" t="str">
        <f t="shared" si="34"/>
        <v/>
      </c>
      <c r="L13" s="8" t="str">
        <f t="shared" si="34"/>
        <v/>
      </c>
      <c r="M13" s="8" t="str">
        <f t="shared" si="34"/>
        <v/>
      </c>
      <c r="N13" s="8" t="str">
        <f t="shared" si="34"/>
        <v/>
      </c>
      <c r="O13" s="8" t="str">
        <f t="shared" si="34"/>
        <v/>
      </c>
      <c r="P13" s="8" t="str">
        <f t="shared" si="34"/>
        <v/>
      </c>
      <c r="Q13" s="8" t="str">
        <f t="shared" si="34"/>
        <v/>
      </c>
      <c r="R13" s="8" t="str">
        <f t="shared" si="34"/>
        <v/>
      </c>
      <c r="S13" s="8"/>
      <c r="T13" s="8" t="str">
        <f t="shared" ref="T13:AC13" si="35">+IF(RIGHT(I13,1)="R",I13,IF(I13="","",IF(OR(I13=$S$1,I13=$S$2,I13=$S$3,I13=$S$4),I13&amp;"-1",I13&amp;"-"&amp;COUNTIF(I$6:I$999,I13))))</f>
        <v/>
      </c>
      <c r="U13" s="8" t="str">
        <f t="shared" si="35"/>
        <v/>
      </c>
      <c r="V13" s="8" t="str">
        <f t="shared" si="35"/>
        <v/>
      </c>
      <c r="W13" s="8" t="str">
        <f t="shared" si="35"/>
        <v/>
      </c>
      <c r="X13" s="8" t="str">
        <f t="shared" si="35"/>
        <v/>
      </c>
      <c r="Y13" s="8" t="str">
        <f t="shared" si="35"/>
        <v/>
      </c>
      <c r="Z13" s="8" t="str">
        <f t="shared" si="35"/>
        <v/>
      </c>
      <c r="AA13" s="8" t="str">
        <f t="shared" si="35"/>
        <v/>
      </c>
      <c r="AB13" s="8" t="str">
        <f t="shared" si="35"/>
        <v/>
      </c>
      <c r="AC13" s="8" t="str">
        <f t="shared" si="35"/>
        <v/>
      </c>
      <c r="AD13" s="31">
        <f t="shared" si="14"/>
        <v>0</v>
      </c>
      <c r="AE13" s="32">
        <f>IF(AND(T13&lt;&gt;"",OR(RIGHT(T13,1)&lt;&gt;"R",ISERROR(VLOOKUP(T13,T$6:T12,1,0)))),VLOOKUP(LEFT(T13,SEARCH("-",T13)-1),'Ceníky Ubytování'!$A$27:$AJ$80,$H13+IF(RIGHT(T13,1)="R",6,RIGHT(T13,1)),0),IF(T13="",0,IF(EXACT(T13,VLOOKUP(T13,T$6:T12,1,0)),0,0)))</f>
        <v>0</v>
      </c>
      <c r="AF13" s="32">
        <f>IF(AND(U13&lt;&gt;"",OR(RIGHT(U13,1)&lt;&gt;"R",ISERROR(VLOOKUP(U13,U$6:U12,1,0)))),VLOOKUP(LEFT(U13,SEARCH("-",U13)-1),'Ceníky Ubytování'!$A$27:$AJ$80,$H13+IF(RIGHT(U13,1)="R",6,RIGHT(U13,1)),0),IF(U13="",0,IF(EXACT(U13,VLOOKUP(U13,U$6:U12,1,0)),0,0)))</f>
        <v>0</v>
      </c>
      <c r="AG13" s="32">
        <f>IF(AND(V13&lt;&gt;"",OR(RIGHT(V13,1)&lt;&gt;"R",ISERROR(VLOOKUP(V13,V$6:V12,1,0)))),VLOOKUP(LEFT(V13,SEARCH("-",V13)-1),'Ceníky Ubytování'!$A$27:$AJ$80,$H13+IF(RIGHT(V13,1)="R",6,RIGHT(V13,1)),0),IF(V13="",0,IF(EXACT(V13,VLOOKUP(V13,V$6:V12,1,0)),0,0)))</f>
        <v>0</v>
      </c>
      <c r="AH13" s="32">
        <f>IF(AND(W13&lt;&gt;"",OR(RIGHT(W13,1)&lt;&gt;"R",ISERROR(VLOOKUP(W13,W$6:W12,1,0)))),VLOOKUP(LEFT(W13,SEARCH("-",W13)-1),'Ceníky Ubytování'!$A$27:$AJ$80,$H13+IF(RIGHT(W13,1)="R",6,RIGHT(W13,1)),0),IF(W13="",0,IF(EXACT(W13,VLOOKUP(W13,W$6:W12,1,0)),0,0)))</f>
        <v>0</v>
      </c>
      <c r="AI13" s="32">
        <f>IF(AND(X13&lt;&gt;"",OR(RIGHT(X13,1)&lt;&gt;"R",ISERROR(VLOOKUP(X13,X$6:X12,1,0)))),VLOOKUP(LEFT(X13,SEARCH("-",X13)-1),'Ceníky Ubytování'!$A$27:$AJ$80,$H13+IF(RIGHT(X13,1)="R",6,RIGHT(X13,1)),0),IF(X13="",0,IF(EXACT(X13,VLOOKUP(X13,X$6:X12,1,0)),0,0)))</f>
        <v>0</v>
      </c>
      <c r="AJ13" s="32">
        <f>IF(AND(Y13&lt;&gt;"",OR(RIGHT(Y13,1)&lt;&gt;"R",ISERROR(VLOOKUP(Y13,Y$6:Y12,1,0)))),VLOOKUP(LEFT(Y13,SEARCH("-",Y13)-1),'Ceníky Ubytování'!$A$27:$AJ$80,$H13+IF(RIGHT(Y13,1)="R",6,RIGHT(Y13,1)),0),IF(Y13="",0,IF(EXACT(Y13,VLOOKUP(Y13,Y$6:Y12,1,0)),0,0)))</f>
        <v>0</v>
      </c>
      <c r="AK13" s="32">
        <f>IF(AND(Z13&lt;&gt;"",OR(RIGHT(Z13,1)&lt;&gt;"R",ISERROR(VLOOKUP(Z13,Z$6:Z12,1,0)))),VLOOKUP(LEFT(Z13,SEARCH("-",Z13)-1),'Ceníky Ubytování'!$A$27:$AJ$80,$H13+IF(RIGHT(Z13,1)="R",6,RIGHT(Z13,1)),0),IF(Z13="",0,IF(EXACT(Z13,VLOOKUP(Z13,Z$6:Z12,1,0)),0,0)))</f>
        <v>0</v>
      </c>
      <c r="AL13" s="32">
        <f>IF(AND(AA13&lt;&gt;"",OR(RIGHT(AA13,1)&lt;&gt;"R",ISERROR(VLOOKUP(AA13,AA$6:AA12,1,0)))),VLOOKUP(LEFT(AA13,SEARCH("-",AA13)-1),'Ceníky Ubytování'!$A$27:$AJ$80,$H13+IF(RIGHT(AA13,1)="R",6,RIGHT(AA13,1)),0),IF(AA13="",0,IF(EXACT(AA13,VLOOKUP(AA13,AA$6:AA12,1,0)),0,0)))</f>
        <v>0</v>
      </c>
      <c r="AM13" s="32">
        <f>IF(AND(AB13&lt;&gt;"",OR(RIGHT(AB13,1)&lt;&gt;"R",ISERROR(VLOOKUP(AB13,AB$6:AB12,1,0)))),VLOOKUP(LEFT(AB13,SEARCH("-",AB13)-1),'Ceníky Ubytování'!$A$27:$AJ$80,$H13+IF(RIGHT(AB13,1)="R",6,RIGHT(AB13,1)),0),IF(AB13="",0,IF(EXACT(AB13,VLOOKUP(AB13,AB$6:AB12,1,0)),0,0)))</f>
        <v>0</v>
      </c>
      <c r="AN13" s="32">
        <f>IF(AND(AC13&lt;&gt;"",OR(RIGHT(AC13,1)&lt;&gt;"R",ISERROR(VLOOKUP(AC13,AC$6:AC12,1,0)))),VLOOKUP(LEFT(AC13,SEARCH("-",AC13)-1),'Ceníky Ubytování'!$A$27:$AJ$80,$H13+IF(RIGHT(AC13,1)="R",6,RIGHT(AC13,1)),0),IF(AC13="",0,IF(EXACT(AC13,VLOOKUP(AC13,AC$6:AC12,1,0)),0,0)))</f>
        <v>0</v>
      </c>
      <c r="AO13" s="8"/>
      <c r="AP13" s="8"/>
      <c r="AQ13" s="8" t="str">
        <f t="shared" ref="AQ13:AZ13" si="36">IF(ISERROR(LEFT(T13,SEARCH("-",T13)-1)),"",LEFT(T13,SEARCH("-",T13)-1))</f>
        <v/>
      </c>
      <c r="AR13" s="8" t="str">
        <f t="shared" si="36"/>
        <v/>
      </c>
      <c r="AS13" s="8" t="str">
        <f t="shared" si="36"/>
        <v/>
      </c>
      <c r="AT13" s="8" t="str">
        <f t="shared" si="36"/>
        <v/>
      </c>
      <c r="AU13" s="8" t="str">
        <f t="shared" si="36"/>
        <v/>
      </c>
      <c r="AV13" s="8" t="str">
        <f t="shared" si="36"/>
        <v/>
      </c>
      <c r="AW13" s="8" t="str">
        <f t="shared" si="36"/>
        <v/>
      </c>
      <c r="AX13" s="8" t="str">
        <f t="shared" si="36"/>
        <v/>
      </c>
      <c r="AY13" s="8" t="str">
        <f t="shared" si="36"/>
        <v/>
      </c>
      <c r="AZ13" s="8" t="str">
        <f t="shared" si="36"/>
        <v/>
      </c>
      <c r="BA13" s="8"/>
      <c r="BB13" s="8"/>
      <c r="BC13" s="8"/>
      <c r="BD13" s="8"/>
      <c r="BE13" s="8"/>
      <c r="BF13" s="8"/>
      <c r="BG13" s="8"/>
      <c r="BH13" s="8"/>
      <c r="BI13" s="8"/>
      <c r="BJ13" s="8"/>
    </row>
    <row r="14" spans="1:62" s="151" customFormat="1" ht="15.75" customHeight="1">
      <c r="A14" s="152">
        <f>+VSTUP!A18</f>
        <v>9</v>
      </c>
      <c r="B14" s="152">
        <f>+VSTUP!B18</f>
        <v>0</v>
      </c>
      <c r="C14" s="152">
        <f>+VSTUP!C18</f>
        <v>0</v>
      </c>
      <c r="D14" s="152">
        <f>+VSTUP!G18</f>
        <v>0</v>
      </c>
      <c r="E14" s="152" t="str">
        <f>+VSTUP!K18</f>
        <v>nic</v>
      </c>
      <c r="F14" s="152">
        <f t="shared" si="11"/>
        <v>0</v>
      </c>
      <c r="G14" s="152" t="str">
        <f>+IF(VSTUP!$B$6="ANO",IF(F14&gt;5,$F$3,IF(F14&gt;2,$F$4,$F$2)),IF(F14=1,$F$2,$B$1))</f>
        <v>Ceník víkend standard</v>
      </c>
      <c r="H14" s="152">
        <f>+VLOOKUP(G14,'Ceníky Ubytování'!$B$84:$C$88,2,0)</f>
        <v>9</v>
      </c>
      <c r="I14" s="152" t="str">
        <f t="shared" ref="I14:R14" si="37">+IF($D14&gt;=I$3,IF($E14=0,"",$E14),"")</f>
        <v/>
      </c>
      <c r="J14" s="152" t="str">
        <f t="shared" si="37"/>
        <v/>
      </c>
      <c r="K14" s="152" t="str">
        <f t="shared" si="37"/>
        <v/>
      </c>
      <c r="L14" s="152" t="str">
        <f t="shared" si="37"/>
        <v/>
      </c>
      <c r="M14" s="152" t="str">
        <f t="shared" si="37"/>
        <v/>
      </c>
      <c r="N14" s="152" t="str">
        <f t="shared" si="37"/>
        <v/>
      </c>
      <c r="O14" s="152" t="str">
        <f t="shared" si="37"/>
        <v/>
      </c>
      <c r="P14" s="152" t="str">
        <f t="shared" si="37"/>
        <v/>
      </c>
      <c r="Q14" s="152" t="str">
        <f t="shared" si="37"/>
        <v/>
      </c>
      <c r="R14" s="152" t="str">
        <f t="shared" si="37"/>
        <v/>
      </c>
      <c r="S14" s="8"/>
      <c r="T14" s="152" t="str">
        <f t="shared" ref="T14:AC14" si="38">+IF(RIGHT(I14,1)="R",I14,IF(I14="","",IF(OR(I14=$S$1,I14=$S$2,I14=$S$3,I14=$S$4),I14&amp;"-1",I14&amp;"-"&amp;COUNTIF(I$6:I$999,I14))))</f>
        <v/>
      </c>
      <c r="U14" s="152" t="str">
        <f t="shared" si="38"/>
        <v/>
      </c>
      <c r="V14" s="152" t="str">
        <f t="shared" si="38"/>
        <v/>
      </c>
      <c r="W14" s="152" t="str">
        <f t="shared" si="38"/>
        <v/>
      </c>
      <c r="X14" s="152" t="str">
        <f t="shared" si="38"/>
        <v/>
      </c>
      <c r="Y14" s="152" t="str">
        <f t="shared" si="38"/>
        <v/>
      </c>
      <c r="Z14" s="152" t="str">
        <f t="shared" si="38"/>
        <v/>
      </c>
      <c r="AA14" s="152" t="str">
        <f t="shared" si="38"/>
        <v/>
      </c>
      <c r="AB14" s="152" t="str">
        <f t="shared" si="38"/>
        <v/>
      </c>
      <c r="AC14" s="152" t="str">
        <f t="shared" si="38"/>
        <v/>
      </c>
      <c r="AD14" s="31">
        <f t="shared" si="14"/>
        <v>0</v>
      </c>
      <c r="AE14" s="153">
        <f>IF(AND(T14&lt;&gt;"",OR(RIGHT(T14,1)&lt;&gt;"R",ISERROR(VLOOKUP(T14,T$6:T13,1,0)))),VLOOKUP(LEFT(T14,SEARCH("-",T14)-1),'Ceníky Ubytování'!$A$27:$AJ$80,$H14+IF(RIGHT(T14,1)="R",6,RIGHT(T14,1)),0),IF(T14="",0,IF(EXACT(T14,VLOOKUP(T14,T$6:T13,1,0)),0,0)))</f>
        <v>0</v>
      </c>
      <c r="AF14" s="153">
        <f>IF(AND(U14&lt;&gt;"",OR(RIGHT(U14,1)&lt;&gt;"R",ISERROR(VLOOKUP(U14,U$6:U13,1,0)))),VLOOKUP(LEFT(U14,SEARCH("-",U14)-1),'Ceníky Ubytování'!$A$27:$AJ$80,$H14+IF(RIGHT(U14,1)="R",6,RIGHT(U14,1)),0),IF(U14="",0,IF(EXACT(U14,VLOOKUP(U14,U$6:U13,1,0)),0,0)))</f>
        <v>0</v>
      </c>
      <c r="AG14" s="153">
        <f>IF(AND(V14&lt;&gt;"",OR(RIGHT(V14,1)&lt;&gt;"R",ISERROR(VLOOKUP(V14,V$6:V13,1,0)))),VLOOKUP(LEFT(V14,SEARCH("-",V14)-1),'Ceníky Ubytování'!$A$27:$AJ$80,$H14+IF(RIGHT(V14,1)="R",6,RIGHT(V14,1)),0),IF(V14="",0,IF(EXACT(V14,VLOOKUP(V14,V$6:V13,1,0)),0,0)))</f>
        <v>0</v>
      </c>
      <c r="AH14" s="153">
        <f>IF(AND(W14&lt;&gt;"",OR(RIGHT(W14,1)&lt;&gt;"R",ISERROR(VLOOKUP(W14,W$6:W13,1,0)))),VLOOKUP(LEFT(W14,SEARCH("-",W14)-1),'Ceníky Ubytování'!$A$27:$AJ$80,$H14+IF(RIGHT(W14,1)="R",6,RIGHT(W14,1)),0),IF(W14="",0,IF(EXACT(W14,VLOOKUP(W14,W$6:W13,1,0)),0,0)))</f>
        <v>0</v>
      </c>
      <c r="AI14" s="153">
        <f>IF(AND(X14&lt;&gt;"",OR(RIGHT(X14,1)&lt;&gt;"R",ISERROR(VLOOKUP(X14,X$6:X13,1,0)))),VLOOKUP(LEFT(X14,SEARCH("-",X14)-1),'Ceníky Ubytování'!$A$27:$AJ$80,$H14+IF(RIGHT(X14,1)="R",6,RIGHT(X14,1)),0),IF(X14="",0,IF(EXACT(X14,VLOOKUP(X14,X$6:X13,1,0)),0,0)))</f>
        <v>0</v>
      </c>
      <c r="AJ14" s="153">
        <f>IF(AND(Y14&lt;&gt;"",OR(RIGHT(Y14,1)&lt;&gt;"R",ISERROR(VLOOKUP(Y14,Y$6:Y13,1,0)))),VLOOKUP(LEFT(Y14,SEARCH("-",Y14)-1),'Ceníky Ubytování'!$A$27:$AJ$80,$H14+IF(RIGHT(Y14,1)="R",6,RIGHT(Y14,1)),0),IF(Y14="",0,IF(EXACT(Y14,VLOOKUP(Y14,Y$6:Y13,1,0)),0,0)))</f>
        <v>0</v>
      </c>
      <c r="AK14" s="153">
        <f>IF(AND(Z14&lt;&gt;"",OR(RIGHT(Z14,1)&lt;&gt;"R",ISERROR(VLOOKUP(Z14,Z$6:Z13,1,0)))),VLOOKUP(LEFT(Z14,SEARCH("-",Z14)-1),'Ceníky Ubytování'!$A$27:$AJ$80,$H14+IF(RIGHT(Z14,1)="R",6,RIGHT(Z14,1)),0),IF(Z14="",0,IF(EXACT(Z14,VLOOKUP(Z14,Z$6:Z13,1,0)),0,0)))</f>
        <v>0</v>
      </c>
      <c r="AL14" s="153">
        <f>IF(AND(AA14&lt;&gt;"",OR(RIGHT(AA14,1)&lt;&gt;"R",ISERROR(VLOOKUP(AA14,AA$6:AA13,1,0)))),VLOOKUP(LEFT(AA14,SEARCH("-",AA14)-1),'Ceníky Ubytování'!$A$27:$AJ$80,$H14+IF(RIGHT(AA14,1)="R",6,RIGHT(AA14,1)),0),IF(AA14="",0,IF(EXACT(AA14,VLOOKUP(AA14,AA$6:AA13,1,0)),0,0)))</f>
        <v>0</v>
      </c>
      <c r="AM14" s="153">
        <f>IF(AND(AB14&lt;&gt;"",OR(RIGHT(AB14,1)&lt;&gt;"R",ISERROR(VLOOKUP(AB14,AB$6:AB13,1,0)))),VLOOKUP(LEFT(AB14,SEARCH("-",AB14)-1),'Ceníky Ubytování'!$A$27:$AJ$80,$H14+IF(RIGHT(AB14,1)="R",6,RIGHT(AB14,1)),0),IF(AB14="",0,IF(EXACT(AB14,VLOOKUP(AB14,AB$6:AB13,1,0)),0,0)))</f>
        <v>0</v>
      </c>
      <c r="AN14" s="153">
        <f>IF(AND(AC14&lt;&gt;"",OR(RIGHT(AC14,1)&lt;&gt;"R",ISERROR(VLOOKUP(AC14,AC$6:AC13,1,0)))),VLOOKUP(LEFT(AC14,SEARCH("-",AC14)-1),'Ceníky Ubytování'!$A$27:$AJ$80,$H14+IF(RIGHT(AC14,1)="R",6,RIGHT(AC14,1)),0),IF(AC14="",0,IF(EXACT(AC14,VLOOKUP(AC14,AC$6:AC13,1,0)),0,0)))</f>
        <v>0</v>
      </c>
      <c r="AO14" s="152"/>
      <c r="AP14" s="152"/>
      <c r="AQ14" s="152" t="str">
        <f t="shared" ref="AQ14:AZ14" si="39">IF(ISERROR(LEFT(T14,SEARCH("-",T14)-1)),"",LEFT(T14,SEARCH("-",T14)-1))</f>
        <v/>
      </c>
      <c r="AR14" s="152" t="str">
        <f t="shared" si="39"/>
        <v/>
      </c>
      <c r="AS14" s="152" t="str">
        <f t="shared" si="39"/>
        <v/>
      </c>
      <c r="AT14" s="152" t="str">
        <f t="shared" si="39"/>
        <v/>
      </c>
      <c r="AU14" s="152" t="str">
        <f t="shared" si="39"/>
        <v/>
      </c>
      <c r="AV14" s="152" t="str">
        <f t="shared" si="39"/>
        <v/>
      </c>
      <c r="AW14" s="152" t="str">
        <f t="shared" si="39"/>
        <v/>
      </c>
      <c r="AX14" s="152" t="str">
        <f t="shared" si="39"/>
        <v/>
      </c>
      <c r="AY14" s="152" t="str">
        <f t="shared" si="39"/>
        <v/>
      </c>
      <c r="AZ14" s="152" t="str">
        <f t="shared" si="39"/>
        <v/>
      </c>
      <c r="BA14" s="152"/>
      <c r="BB14" s="152"/>
      <c r="BC14" s="152"/>
      <c r="BD14" s="152"/>
      <c r="BE14" s="152"/>
      <c r="BF14" s="152"/>
      <c r="BG14" s="152"/>
      <c r="BH14" s="152"/>
      <c r="BI14" s="152"/>
      <c r="BJ14" s="152"/>
    </row>
    <row r="15" spans="1:62" ht="15.75" customHeight="1">
      <c r="A15" s="8">
        <f>+VSTUP!A19</f>
        <v>10</v>
      </c>
      <c r="B15" s="8">
        <f>+VSTUP!B19</f>
        <v>0</v>
      </c>
      <c r="C15" s="8">
        <f>+VSTUP!C19</f>
        <v>0</v>
      </c>
      <c r="D15" s="8">
        <f>+VSTUP!G19</f>
        <v>0</v>
      </c>
      <c r="E15" s="8" t="str">
        <f>+VSTUP!K19</f>
        <v>nic</v>
      </c>
      <c r="F15" s="8">
        <f t="shared" si="11"/>
        <v>0</v>
      </c>
      <c r="G15" s="8" t="str">
        <f>+IF(VSTUP!$B$6="ANO",IF(F15&gt;5,$F$3,IF(F15&gt;2,$F$4,$F$2)),IF(F15=1,$F$2,$B$1))</f>
        <v>Ceník víkend standard</v>
      </c>
      <c r="H15" s="8">
        <f>+VLOOKUP(G15,'Ceníky Ubytování'!$B$84:$C$88,2,0)</f>
        <v>9</v>
      </c>
      <c r="I15" s="8" t="str">
        <f t="shared" ref="I15:R15" si="40">+IF($D15&gt;=I$3,IF($E15=0,"",$E15),"")</f>
        <v/>
      </c>
      <c r="J15" s="8" t="str">
        <f t="shared" si="40"/>
        <v/>
      </c>
      <c r="K15" s="8" t="str">
        <f t="shared" si="40"/>
        <v/>
      </c>
      <c r="L15" s="8" t="str">
        <f t="shared" si="40"/>
        <v/>
      </c>
      <c r="M15" s="8" t="str">
        <f t="shared" si="40"/>
        <v/>
      </c>
      <c r="N15" s="8" t="str">
        <f t="shared" si="40"/>
        <v/>
      </c>
      <c r="O15" s="8" t="str">
        <f t="shared" si="40"/>
        <v/>
      </c>
      <c r="P15" s="8" t="str">
        <f t="shared" si="40"/>
        <v/>
      </c>
      <c r="Q15" s="8" t="str">
        <f t="shared" si="40"/>
        <v/>
      </c>
      <c r="R15" s="8" t="str">
        <f t="shared" si="40"/>
        <v/>
      </c>
      <c r="S15" s="8"/>
      <c r="T15" s="8" t="str">
        <f t="shared" ref="T15:AC15" si="41">+IF(RIGHT(I15,1)="R",I15,IF(I15="","",IF(OR(I15=$S$1,I15=$S$2,I15=$S$3,I15=$S$4),I15&amp;"-1",I15&amp;"-"&amp;COUNTIF(I$6:I$999,I15))))</f>
        <v/>
      </c>
      <c r="U15" s="8" t="str">
        <f t="shared" si="41"/>
        <v/>
      </c>
      <c r="V15" s="8" t="str">
        <f t="shared" si="41"/>
        <v/>
      </c>
      <c r="W15" s="8" t="str">
        <f t="shared" si="41"/>
        <v/>
      </c>
      <c r="X15" s="8" t="str">
        <f t="shared" si="41"/>
        <v/>
      </c>
      <c r="Y15" s="8" t="str">
        <f t="shared" si="41"/>
        <v/>
      </c>
      <c r="Z15" s="8" t="str">
        <f t="shared" si="41"/>
        <v/>
      </c>
      <c r="AA15" s="8" t="str">
        <f t="shared" si="41"/>
        <v/>
      </c>
      <c r="AB15" s="8" t="str">
        <f t="shared" si="41"/>
        <v/>
      </c>
      <c r="AC15" s="8" t="str">
        <f t="shared" si="41"/>
        <v/>
      </c>
      <c r="AD15" s="31">
        <f t="shared" si="14"/>
        <v>0</v>
      </c>
      <c r="AE15" s="32">
        <f>IF(AND(T15&lt;&gt;"",OR(RIGHT(T15,1)&lt;&gt;"R",ISERROR(VLOOKUP(T15,T$6:T14,1,0)))),VLOOKUP(LEFT(T15,SEARCH("-",T15)-1),'Ceníky Ubytování'!$A$27:$AJ$80,$H15+IF(RIGHT(T15,1)="R",6,RIGHT(T15,1)),0),IF(T15="",0,IF(EXACT(T15,VLOOKUP(T15,T$6:T14,1,0)),0,0)))</f>
        <v>0</v>
      </c>
      <c r="AF15" s="32">
        <f>IF(AND(U15&lt;&gt;"",OR(RIGHT(U15,1)&lt;&gt;"R",ISERROR(VLOOKUP(U15,U$6:U14,1,0)))),VLOOKUP(LEFT(U15,SEARCH("-",U15)-1),'Ceníky Ubytování'!$A$27:$AJ$80,$H15+IF(RIGHT(U15,1)="R",6,RIGHT(U15,1)),0),IF(U15="",0,IF(EXACT(U15,VLOOKUP(U15,U$6:U14,1,0)),0,0)))</f>
        <v>0</v>
      </c>
      <c r="AG15" s="32">
        <f>IF(AND(V15&lt;&gt;"",OR(RIGHT(V15,1)&lt;&gt;"R",ISERROR(VLOOKUP(V15,V$6:V14,1,0)))),VLOOKUP(LEFT(V15,SEARCH("-",V15)-1),'Ceníky Ubytování'!$A$27:$AJ$80,$H15+IF(RIGHT(V15,1)="R",6,RIGHT(V15,1)),0),IF(V15="",0,IF(EXACT(V15,VLOOKUP(V15,V$6:V14,1,0)),0,0)))</f>
        <v>0</v>
      </c>
      <c r="AH15" s="32">
        <f>IF(AND(W15&lt;&gt;"",OR(RIGHT(W15,1)&lt;&gt;"R",ISERROR(VLOOKUP(W15,W$6:W14,1,0)))),VLOOKUP(LEFT(W15,SEARCH("-",W15)-1),'Ceníky Ubytování'!$A$27:$AJ$80,$H15+IF(RIGHT(W15,1)="R",6,RIGHT(W15,1)),0),IF(W15="",0,IF(EXACT(W15,VLOOKUP(W15,W$6:W14,1,0)),0,0)))</f>
        <v>0</v>
      </c>
      <c r="AI15" s="32">
        <f>IF(AND(X15&lt;&gt;"",OR(RIGHT(X15,1)&lt;&gt;"R",ISERROR(VLOOKUP(X15,X$6:X14,1,0)))),VLOOKUP(LEFT(X15,SEARCH("-",X15)-1),'Ceníky Ubytování'!$A$27:$AJ$80,$H15+IF(RIGHT(X15,1)="R",6,RIGHT(X15,1)),0),IF(X15="",0,IF(EXACT(X15,VLOOKUP(X15,X$6:X14,1,0)),0,0)))</f>
        <v>0</v>
      </c>
      <c r="AJ15" s="32">
        <f>IF(AND(Y15&lt;&gt;"",OR(RIGHT(Y15,1)&lt;&gt;"R",ISERROR(VLOOKUP(Y15,Y$6:Y14,1,0)))),VLOOKUP(LEFT(Y15,SEARCH("-",Y15)-1),'Ceníky Ubytování'!$A$27:$AJ$80,$H15+IF(RIGHT(Y15,1)="R",6,RIGHT(Y15,1)),0),IF(Y15="",0,IF(EXACT(Y15,VLOOKUP(Y15,Y$6:Y14,1,0)),0,0)))</f>
        <v>0</v>
      </c>
      <c r="AK15" s="32">
        <f>IF(AND(Z15&lt;&gt;"",OR(RIGHT(Z15,1)&lt;&gt;"R",ISERROR(VLOOKUP(Z15,Z$6:Z14,1,0)))),VLOOKUP(LEFT(Z15,SEARCH("-",Z15)-1),'Ceníky Ubytování'!$A$27:$AJ$80,$H15+IF(RIGHT(Z15,1)="R",6,RIGHT(Z15,1)),0),IF(Z15="",0,IF(EXACT(Z15,VLOOKUP(Z15,Z$6:Z14,1,0)),0,0)))</f>
        <v>0</v>
      </c>
      <c r="AL15" s="32">
        <f>IF(AND(AA15&lt;&gt;"",OR(RIGHT(AA15,1)&lt;&gt;"R",ISERROR(VLOOKUP(AA15,AA$6:AA14,1,0)))),VLOOKUP(LEFT(AA15,SEARCH("-",AA15)-1),'Ceníky Ubytování'!$A$27:$AJ$80,$H15+IF(RIGHT(AA15,1)="R",6,RIGHT(AA15,1)),0),IF(AA15="",0,IF(EXACT(AA15,VLOOKUP(AA15,AA$6:AA14,1,0)),0,0)))</f>
        <v>0</v>
      </c>
      <c r="AM15" s="32">
        <f>IF(AND(AB15&lt;&gt;"",OR(RIGHT(AB15,1)&lt;&gt;"R",ISERROR(VLOOKUP(AB15,AB$6:AB14,1,0)))),VLOOKUP(LEFT(AB15,SEARCH("-",AB15)-1),'Ceníky Ubytování'!$A$27:$AJ$80,$H15+IF(RIGHT(AB15,1)="R",6,RIGHT(AB15,1)),0),IF(AB15="",0,IF(EXACT(AB15,VLOOKUP(AB15,AB$6:AB14,1,0)),0,0)))</f>
        <v>0</v>
      </c>
      <c r="AN15" s="32">
        <f>IF(AND(AC15&lt;&gt;"",OR(RIGHT(AC15,1)&lt;&gt;"R",ISERROR(VLOOKUP(AC15,AC$6:AC14,1,0)))),VLOOKUP(LEFT(AC15,SEARCH("-",AC15)-1),'Ceníky Ubytování'!$A$27:$AJ$80,$H15+IF(RIGHT(AC15,1)="R",6,RIGHT(AC15,1)),0),IF(AC15="",0,IF(EXACT(AC15,VLOOKUP(AC15,AC$6:AC14,1,0)),0,0)))</f>
        <v>0</v>
      </c>
      <c r="AO15" s="8"/>
      <c r="AP15" s="8"/>
      <c r="AQ15" s="8" t="str">
        <f t="shared" ref="AQ15:AZ15" si="42">IF(ISERROR(LEFT(T15,SEARCH("-",T15)-1)),"",LEFT(T15,SEARCH("-",T15)-1))</f>
        <v/>
      </c>
      <c r="AR15" s="8" t="str">
        <f t="shared" si="42"/>
        <v/>
      </c>
      <c r="AS15" s="8" t="str">
        <f t="shared" si="42"/>
        <v/>
      </c>
      <c r="AT15" s="8" t="str">
        <f t="shared" si="42"/>
        <v/>
      </c>
      <c r="AU15" s="8" t="str">
        <f t="shared" si="42"/>
        <v/>
      </c>
      <c r="AV15" s="8" t="str">
        <f t="shared" si="42"/>
        <v/>
      </c>
      <c r="AW15" s="8" t="str">
        <f t="shared" si="42"/>
        <v/>
      </c>
      <c r="AX15" s="8" t="str">
        <f t="shared" si="42"/>
        <v/>
      </c>
      <c r="AY15" s="8" t="str">
        <f t="shared" si="42"/>
        <v/>
      </c>
      <c r="AZ15" s="8" t="str">
        <f t="shared" si="42"/>
        <v/>
      </c>
      <c r="BA15" s="8"/>
      <c r="BB15" s="8"/>
      <c r="BC15" s="8"/>
      <c r="BD15" s="8"/>
      <c r="BE15" s="8"/>
      <c r="BF15" s="8"/>
      <c r="BG15" s="8"/>
      <c r="BH15" s="8"/>
      <c r="BI15" s="8"/>
      <c r="BJ15" s="8"/>
    </row>
    <row r="16" spans="1:62" s="151" customFormat="1" ht="15.75" customHeight="1">
      <c r="A16" s="152">
        <f>+VSTUP!A20</f>
        <v>11</v>
      </c>
      <c r="B16" s="152">
        <f>+VSTUP!B20</f>
        <v>0</v>
      </c>
      <c r="C16" s="152">
        <f>+VSTUP!C20</f>
        <v>0</v>
      </c>
      <c r="D16" s="152">
        <f>+VSTUP!G20</f>
        <v>0</v>
      </c>
      <c r="E16" s="152" t="str">
        <f>+VSTUP!K20</f>
        <v>nic</v>
      </c>
      <c r="F16" s="152">
        <f t="shared" si="11"/>
        <v>0</v>
      </c>
      <c r="G16" s="152" t="str">
        <f>+IF(VSTUP!$B$6="ANO",IF(F16&gt;5,$F$3,IF(F16&gt;2,$F$4,$F$2)),IF(F16=1,$F$2,$B$1))</f>
        <v>Ceník víkend standard</v>
      </c>
      <c r="H16" s="152">
        <f>+VLOOKUP(G16,'Ceníky Ubytování'!$B$84:$C$88,2,0)</f>
        <v>9</v>
      </c>
      <c r="I16" s="152" t="str">
        <f t="shared" ref="I16:R16" si="43">+IF($D16&gt;=I$3,IF($E16=0,"",$E16),"")</f>
        <v/>
      </c>
      <c r="J16" s="152" t="str">
        <f t="shared" si="43"/>
        <v/>
      </c>
      <c r="K16" s="152" t="str">
        <f t="shared" si="43"/>
        <v/>
      </c>
      <c r="L16" s="152" t="str">
        <f t="shared" si="43"/>
        <v/>
      </c>
      <c r="M16" s="152" t="str">
        <f t="shared" si="43"/>
        <v/>
      </c>
      <c r="N16" s="152" t="str">
        <f t="shared" si="43"/>
        <v/>
      </c>
      <c r="O16" s="152" t="str">
        <f t="shared" si="43"/>
        <v/>
      </c>
      <c r="P16" s="152" t="str">
        <f t="shared" si="43"/>
        <v/>
      </c>
      <c r="Q16" s="152" t="str">
        <f t="shared" si="43"/>
        <v/>
      </c>
      <c r="R16" s="152" t="str">
        <f t="shared" si="43"/>
        <v/>
      </c>
      <c r="S16" s="8"/>
      <c r="T16" s="152" t="str">
        <f t="shared" ref="T16:AC16" si="44">+IF(RIGHT(I16,1)="R",I16,IF(I16="","",IF(OR(I16=$S$1,I16=$S$2,I16=$S$3,I16=$S$4),I16&amp;"-1",I16&amp;"-"&amp;COUNTIF(I$6:I$999,I16))))</f>
        <v/>
      </c>
      <c r="U16" s="152" t="str">
        <f t="shared" si="44"/>
        <v/>
      </c>
      <c r="V16" s="152" t="str">
        <f t="shared" si="44"/>
        <v/>
      </c>
      <c r="W16" s="152" t="str">
        <f t="shared" si="44"/>
        <v/>
      </c>
      <c r="X16" s="152" t="str">
        <f t="shared" si="44"/>
        <v/>
      </c>
      <c r="Y16" s="152" t="str">
        <f t="shared" si="44"/>
        <v/>
      </c>
      <c r="Z16" s="152" t="str">
        <f t="shared" si="44"/>
        <v/>
      </c>
      <c r="AA16" s="152" t="str">
        <f t="shared" si="44"/>
        <v/>
      </c>
      <c r="AB16" s="152" t="str">
        <f t="shared" si="44"/>
        <v/>
      </c>
      <c r="AC16" s="152" t="str">
        <f t="shared" si="44"/>
        <v/>
      </c>
      <c r="AD16" s="31">
        <f t="shared" si="14"/>
        <v>0</v>
      </c>
      <c r="AE16" s="153">
        <f>IF(AND(T16&lt;&gt;"",OR(RIGHT(T16,1)&lt;&gt;"R",ISERROR(VLOOKUP(T16,T$6:T15,1,0)))),VLOOKUP(LEFT(T16,SEARCH("-",T16)-1),'Ceníky Ubytování'!$A$27:$AJ$80,$H16+IF(RIGHT(T16,1)="R",6,RIGHT(T16,1)),0),IF(T16="",0,IF(EXACT(T16,VLOOKUP(T16,T$6:T15,1,0)),0,0)))</f>
        <v>0</v>
      </c>
      <c r="AF16" s="153">
        <f>IF(AND(U16&lt;&gt;"",OR(RIGHT(U16,1)&lt;&gt;"R",ISERROR(VLOOKUP(U16,U$6:U15,1,0)))),VLOOKUP(LEFT(U16,SEARCH("-",U16)-1),'Ceníky Ubytování'!$A$27:$AJ$80,$H16+IF(RIGHT(U16,1)="R",6,RIGHT(U16,1)),0),IF(U16="",0,IF(EXACT(U16,VLOOKUP(U16,U$6:U15,1,0)),0,0)))</f>
        <v>0</v>
      </c>
      <c r="AG16" s="153">
        <f>IF(AND(V16&lt;&gt;"",OR(RIGHT(V16,1)&lt;&gt;"R",ISERROR(VLOOKUP(V16,V$6:V15,1,0)))),VLOOKUP(LEFT(V16,SEARCH("-",V16)-1),'Ceníky Ubytování'!$A$27:$AJ$80,$H16+IF(RIGHT(V16,1)="R",6,RIGHT(V16,1)),0),IF(V16="",0,IF(EXACT(V16,VLOOKUP(V16,V$6:V15,1,0)),0,0)))</f>
        <v>0</v>
      </c>
      <c r="AH16" s="153">
        <f>IF(AND(W16&lt;&gt;"",OR(RIGHT(W16,1)&lt;&gt;"R",ISERROR(VLOOKUP(W16,W$6:W15,1,0)))),VLOOKUP(LEFT(W16,SEARCH("-",W16)-1),'Ceníky Ubytování'!$A$27:$AJ$80,$H16+IF(RIGHT(W16,1)="R",6,RIGHT(W16,1)),0),IF(W16="",0,IF(EXACT(W16,VLOOKUP(W16,W$6:W15,1,0)),0,0)))</f>
        <v>0</v>
      </c>
      <c r="AI16" s="153">
        <f>IF(AND(X16&lt;&gt;"",OR(RIGHT(X16,1)&lt;&gt;"R",ISERROR(VLOOKUP(X16,X$6:X15,1,0)))),VLOOKUP(LEFT(X16,SEARCH("-",X16)-1),'Ceníky Ubytování'!$A$27:$AJ$80,$H16+IF(RIGHT(X16,1)="R",6,RIGHT(X16,1)),0),IF(X16="",0,IF(EXACT(X16,VLOOKUP(X16,X$6:X15,1,0)),0,0)))</f>
        <v>0</v>
      </c>
      <c r="AJ16" s="153">
        <f>IF(AND(Y16&lt;&gt;"",OR(RIGHT(Y16,1)&lt;&gt;"R",ISERROR(VLOOKUP(Y16,Y$6:Y15,1,0)))),VLOOKUP(LEFT(Y16,SEARCH("-",Y16)-1),'Ceníky Ubytování'!$A$27:$AJ$80,$H16+IF(RIGHT(Y16,1)="R",6,RIGHT(Y16,1)),0),IF(Y16="",0,IF(EXACT(Y16,VLOOKUP(Y16,Y$6:Y15,1,0)),0,0)))</f>
        <v>0</v>
      </c>
      <c r="AK16" s="153">
        <f>IF(AND(Z16&lt;&gt;"",OR(RIGHT(Z16,1)&lt;&gt;"R",ISERROR(VLOOKUP(Z16,Z$6:Z15,1,0)))),VLOOKUP(LEFT(Z16,SEARCH("-",Z16)-1),'Ceníky Ubytování'!$A$27:$AJ$80,$H16+IF(RIGHT(Z16,1)="R",6,RIGHT(Z16,1)),0),IF(Z16="",0,IF(EXACT(Z16,VLOOKUP(Z16,Z$6:Z15,1,0)),0,0)))</f>
        <v>0</v>
      </c>
      <c r="AL16" s="153">
        <f>IF(AND(AA16&lt;&gt;"",OR(RIGHT(AA16,1)&lt;&gt;"R",ISERROR(VLOOKUP(AA16,AA$6:AA15,1,0)))),VLOOKUP(LEFT(AA16,SEARCH("-",AA16)-1),'Ceníky Ubytování'!$A$27:$AJ$80,$H16+IF(RIGHT(AA16,1)="R",6,RIGHT(AA16,1)),0),IF(AA16="",0,IF(EXACT(AA16,VLOOKUP(AA16,AA$6:AA15,1,0)),0,0)))</f>
        <v>0</v>
      </c>
      <c r="AM16" s="153">
        <f>IF(AND(AB16&lt;&gt;"",OR(RIGHT(AB16,1)&lt;&gt;"R",ISERROR(VLOOKUP(AB16,AB$6:AB15,1,0)))),VLOOKUP(LEFT(AB16,SEARCH("-",AB16)-1),'Ceníky Ubytování'!$A$27:$AJ$80,$H16+IF(RIGHT(AB16,1)="R",6,RIGHT(AB16,1)),0),IF(AB16="",0,IF(EXACT(AB16,VLOOKUP(AB16,AB$6:AB15,1,0)),0,0)))</f>
        <v>0</v>
      </c>
      <c r="AN16" s="153">
        <f>IF(AND(AC16&lt;&gt;"",OR(RIGHT(AC16,1)&lt;&gt;"R",ISERROR(VLOOKUP(AC16,AC$6:AC15,1,0)))),VLOOKUP(LEFT(AC16,SEARCH("-",AC16)-1),'Ceníky Ubytování'!$A$27:$AJ$80,$H16+IF(RIGHT(AC16,1)="R",6,RIGHT(AC16,1)),0),IF(AC16="",0,IF(EXACT(AC16,VLOOKUP(AC16,AC$6:AC15,1,0)),0,0)))</f>
        <v>0</v>
      </c>
      <c r="AO16" s="152"/>
      <c r="AP16" s="152"/>
      <c r="AQ16" s="152" t="str">
        <f t="shared" ref="AQ16:AZ16" si="45">IF(ISERROR(LEFT(T16,SEARCH("-",T16)-1)),"",LEFT(T16,SEARCH("-",T16)-1))</f>
        <v/>
      </c>
      <c r="AR16" s="152" t="str">
        <f t="shared" si="45"/>
        <v/>
      </c>
      <c r="AS16" s="152" t="str">
        <f t="shared" si="45"/>
        <v/>
      </c>
      <c r="AT16" s="152" t="str">
        <f t="shared" si="45"/>
        <v/>
      </c>
      <c r="AU16" s="152" t="str">
        <f t="shared" si="45"/>
        <v/>
      </c>
      <c r="AV16" s="152" t="str">
        <f t="shared" si="45"/>
        <v/>
      </c>
      <c r="AW16" s="152" t="str">
        <f t="shared" si="45"/>
        <v/>
      </c>
      <c r="AX16" s="152" t="str">
        <f t="shared" si="45"/>
        <v/>
      </c>
      <c r="AY16" s="152" t="str">
        <f t="shared" si="45"/>
        <v/>
      </c>
      <c r="AZ16" s="152" t="str">
        <f t="shared" si="45"/>
        <v/>
      </c>
      <c r="BA16" s="152"/>
      <c r="BB16" s="152"/>
      <c r="BC16" s="152"/>
      <c r="BD16" s="152"/>
      <c r="BE16" s="152"/>
      <c r="BF16" s="152"/>
      <c r="BG16" s="152"/>
      <c r="BH16" s="152"/>
      <c r="BI16" s="152"/>
      <c r="BJ16" s="152"/>
    </row>
    <row r="17" spans="1:62" ht="15.75" customHeight="1">
      <c r="A17" s="8">
        <f>+VSTUP!A21</f>
        <v>12</v>
      </c>
      <c r="B17" s="8">
        <f>+VSTUP!B21</f>
        <v>0</v>
      </c>
      <c r="C17" s="8">
        <f>+VSTUP!C21</f>
        <v>0</v>
      </c>
      <c r="D17" s="8">
        <f>+VSTUP!G21</f>
        <v>0</v>
      </c>
      <c r="E17" s="8" t="str">
        <f>+VSTUP!K21</f>
        <v>nic</v>
      </c>
      <c r="F17" s="8">
        <f t="shared" si="11"/>
        <v>0</v>
      </c>
      <c r="G17" s="8" t="str">
        <f>+IF(VSTUP!$B$6="ANO",IF(F17&gt;5,$F$3,IF(F17&gt;2,$F$4,$F$2)),IF(F17=1,$F$2,$B$1))</f>
        <v>Ceník víkend standard</v>
      </c>
      <c r="H17" s="8">
        <f>+VLOOKUP(G17,'Ceníky Ubytování'!$B$84:$C$88,2,0)</f>
        <v>9</v>
      </c>
      <c r="I17" s="8" t="str">
        <f t="shared" ref="I17:R17" si="46">+IF($D17&gt;=I$3,IF($E17=0,"",$E17),"")</f>
        <v/>
      </c>
      <c r="J17" s="8" t="str">
        <f t="shared" si="46"/>
        <v/>
      </c>
      <c r="K17" s="8" t="str">
        <f t="shared" si="46"/>
        <v/>
      </c>
      <c r="L17" s="8" t="str">
        <f t="shared" si="46"/>
        <v/>
      </c>
      <c r="M17" s="8" t="str">
        <f t="shared" si="46"/>
        <v/>
      </c>
      <c r="N17" s="8" t="str">
        <f t="shared" si="46"/>
        <v/>
      </c>
      <c r="O17" s="8" t="str">
        <f t="shared" si="46"/>
        <v/>
      </c>
      <c r="P17" s="8" t="str">
        <f t="shared" si="46"/>
        <v/>
      </c>
      <c r="Q17" s="8" t="str">
        <f t="shared" si="46"/>
        <v/>
      </c>
      <c r="R17" s="8" t="str">
        <f t="shared" si="46"/>
        <v/>
      </c>
      <c r="S17" s="8"/>
      <c r="T17" s="8" t="str">
        <f t="shared" ref="T17:AC17" si="47">+IF(RIGHT(I17,1)="R",I17,IF(I17="","",IF(OR(I17=$S$1,I17=$S$2,I17=$S$3,I17=$S$4),I17&amp;"-1",I17&amp;"-"&amp;COUNTIF(I$6:I$999,I17))))</f>
        <v/>
      </c>
      <c r="U17" s="8" t="str">
        <f t="shared" si="47"/>
        <v/>
      </c>
      <c r="V17" s="8" t="str">
        <f t="shared" si="47"/>
        <v/>
      </c>
      <c r="W17" s="8" t="str">
        <f t="shared" si="47"/>
        <v/>
      </c>
      <c r="X17" s="8" t="str">
        <f t="shared" si="47"/>
        <v/>
      </c>
      <c r="Y17" s="8" t="str">
        <f t="shared" si="47"/>
        <v/>
      </c>
      <c r="Z17" s="8" t="str">
        <f t="shared" si="47"/>
        <v/>
      </c>
      <c r="AA17" s="8" t="str">
        <f t="shared" si="47"/>
        <v/>
      </c>
      <c r="AB17" s="8" t="str">
        <f t="shared" si="47"/>
        <v/>
      </c>
      <c r="AC17" s="8" t="str">
        <f t="shared" si="47"/>
        <v/>
      </c>
      <c r="AD17" s="31">
        <f t="shared" si="14"/>
        <v>0</v>
      </c>
      <c r="AE17" s="32">
        <f>IF(AND(T17&lt;&gt;"",OR(RIGHT(T17,1)&lt;&gt;"R",ISERROR(VLOOKUP(T17,T$6:T16,1,0)))),VLOOKUP(LEFT(T17,SEARCH("-",T17)-1),'Ceníky Ubytování'!$A$27:$AJ$80,$H17+IF(RIGHT(T17,1)="R",6,RIGHT(T17,1)),0),IF(T17="",0,IF(EXACT(T17,VLOOKUP(T17,T$6:T16,1,0)),0,0)))</f>
        <v>0</v>
      </c>
      <c r="AF17" s="32">
        <f>IF(AND(U17&lt;&gt;"",OR(RIGHT(U17,1)&lt;&gt;"R",ISERROR(VLOOKUP(U17,U$6:U16,1,0)))),VLOOKUP(LEFT(U17,SEARCH("-",U17)-1),'Ceníky Ubytování'!$A$27:$AJ$80,$H17+IF(RIGHT(U17,1)="R",6,RIGHT(U17,1)),0),IF(U17="",0,IF(EXACT(U17,VLOOKUP(U17,U$6:U16,1,0)),0,0)))</f>
        <v>0</v>
      </c>
      <c r="AG17" s="32">
        <f>IF(AND(V17&lt;&gt;"",OR(RIGHT(V17,1)&lt;&gt;"R",ISERROR(VLOOKUP(V17,V$6:V16,1,0)))),VLOOKUP(LEFT(V17,SEARCH("-",V17)-1),'Ceníky Ubytování'!$A$27:$AJ$80,$H17+IF(RIGHT(V17,1)="R",6,RIGHT(V17,1)),0),IF(V17="",0,IF(EXACT(V17,VLOOKUP(V17,V$6:V16,1,0)),0,0)))</f>
        <v>0</v>
      </c>
      <c r="AH17" s="32">
        <f>IF(AND(W17&lt;&gt;"",OR(RIGHT(W17,1)&lt;&gt;"R",ISERROR(VLOOKUP(W17,W$6:W16,1,0)))),VLOOKUP(LEFT(W17,SEARCH("-",W17)-1),'Ceníky Ubytování'!$A$27:$AJ$80,$H17+IF(RIGHT(W17,1)="R",6,RIGHT(W17,1)),0),IF(W17="",0,IF(EXACT(W17,VLOOKUP(W17,W$6:W16,1,0)),0,0)))</f>
        <v>0</v>
      </c>
      <c r="AI17" s="32">
        <f>IF(AND(X17&lt;&gt;"",OR(RIGHT(X17,1)&lt;&gt;"R",ISERROR(VLOOKUP(X17,X$6:X16,1,0)))),VLOOKUP(LEFT(X17,SEARCH("-",X17)-1),'Ceníky Ubytování'!$A$27:$AJ$80,$H17+IF(RIGHT(X17,1)="R",6,RIGHT(X17,1)),0),IF(X17="",0,IF(EXACT(X17,VLOOKUP(X17,X$6:X16,1,0)),0,0)))</f>
        <v>0</v>
      </c>
      <c r="AJ17" s="32">
        <f>IF(AND(Y17&lt;&gt;"",OR(RIGHT(Y17,1)&lt;&gt;"R",ISERROR(VLOOKUP(Y17,Y$6:Y16,1,0)))),VLOOKUP(LEFT(Y17,SEARCH("-",Y17)-1),'Ceníky Ubytování'!$A$27:$AJ$80,$H17+IF(RIGHT(Y17,1)="R",6,RIGHT(Y17,1)),0),IF(Y17="",0,IF(EXACT(Y17,VLOOKUP(Y17,Y$6:Y16,1,0)),0,0)))</f>
        <v>0</v>
      </c>
      <c r="AK17" s="32">
        <f>IF(AND(Z17&lt;&gt;"",OR(RIGHT(Z17,1)&lt;&gt;"R",ISERROR(VLOOKUP(Z17,Z$6:Z16,1,0)))),VLOOKUP(LEFT(Z17,SEARCH("-",Z17)-1),'Ceníky Ubytování'!$A$27:$AJ$80,$H17+IF(RIGHT(Z17,1)="R",6,RIGHT(Z17,1)),0),IF(Z17="",0,IF(EXACT(Z17,VLOOKUP(Z17,Z$6:Z16,1,0)),0,0)))</f>
        <v>0</v>
      </c>
      <c r="AL17" s="32">
        <f>IF(AND(AA17&lt;&gt;"",OR(RIGHT(AA17,1)&lt;&gt;"R",ISERROR(VLOOKUP(AA17,AA$6:AA16,1,0)))),VLOOKUP(LEFT(AA17,SEARCH("-",AA17)-1),'Ceníky Ubytování'!$A$27:$AJ$80,$H17+IF(RIGHT(AA17,1)="R",6,RIGHT(AA17,1)),0),IF(AA17="",0,IF(EXACT(AA17,VLOOKUP(AA17,AA$6:AA16,1,0)),0,0)))</f>
        <v>0</v>
      </c>
      <c r="AM17" s="32">
        <f>IF(AND(AB17&lt;&gt;"",OR(RIGHT(AB17,1)&lt;&gt;"R",ISERROR(VLOOKUP(AB17,AB$6:AB16,1,0)))),VLOOKUP(LEFT(AB17,SEARCH("-",AB17)-1),'Ceníky Ubytování'!$A$27:$AJ$80,$H17+IF(RIGHT(AB17,1)="R",6,RIGHT(AB17,1)),0),IF(AB17="",0,IF(EXACT(AB17,VLOOKUP(AB17,AB$6:AB16,1,0)),0,0)))</f>
        <v>0</v>
      </c>
      <c r="AN17" s="32">
        <f>IF(AND(AC17&lt;&gt;"",OR(RIGHT(AC17,1)&lt;&gt;"R",ISERROR(VLOOKUP(AC17,AC$6:AC16,1,0)))),VLOOKUP(LEFT(AC17,SEARCH("-",AC17)-1),'Ceníky Ubytování'!$A$27:$AJ$80,$H17+IF(RIGHT(AC17,1)="R",6,RIGHT(AC17,1)),0),IF(AC17="",0,IF(EXACT(AC17,VLOOKUP(AC17,AC$6:AC16,1,0)),0,0)))</f>
        <v>0</v>
      </c>
      <c r="AO17" s="8"/>
      <c r="AP17" s="8"/>
      <c r="AQ17" s="8" t="str">
        <f t="shared" ref="AQ17:AZ17" si="48">IF(ISERROR(LEFT(T17,SEARCH("-",T17)-1)),"",LEFT(T17,SEARCH("-",T17)-1))</f>
        <v/>
      </c>
      <c r="AR17" s="8" t="str">
        <f t="shared" si="48"/>
        <v/>
      </c>
      <c r="AS17" s="8" t="str">
        <f t="shared" si="48"/>
        <v/>
      </c>
      <c r="AT17" s="8" t="str">
        <f t="shared" si="48"/>
        <v/>
      </c>
      <c r="AU17" s="8" t="str">
        <f t="shared" si="48"/>
        <v/>
      </c>
      <c r="AV17" s="8" t="str">
        <f t="shared" si="48"/>
        <v/>
      </c>
      <c r="AW17" s="8" t="str">
        <f t="shared" si="48"/>
        <v/>
      </c>
      <c r="AX17" s="8" t="str">
        <f t="shared" si="48"/>
        <v/>
      </c>
      <c r="AY17" s="8" t="str">
        <f t="shared" si="48"/>
        <v/>
      </c>
      <c r="AZ17" s="8" t="str">
        <f t="shared" si="48"/>
        <v/>
      </c>
      <c r="BA17" s="8"/>
      <c r="BB17" s="8"/>
      <c r="BC17" s="8"/>
      <c r="BD17" s="8"/>
      <c r="BE17" s="8"/>
      <c r="BF17" s="8"/>
      <c r="BG17" s="8"/>
      <c r="BH17" s="8"/>
      <c r="BI17" s="8"/>
      <c r="BJ17" s="8"/>
    </row>
    <row r="18" spans="1:62" s="151" customFormat="1" ht="15.75" customHeight="1">
      <c r="A18" s="152">
        <f>+VSTUP!A22</f>
        <v>13</v>
      </c>
      <c r="B18" s="152">
        <f>+VSTUP!B22</f>
        <v>0</v>
      </c>
      <c r="C18" s="152">
        <f>+VSTUP!C22</f>
        <v>0</v>
      </c>
      <c r="D18" s="152">
        <f>+VSTUP!G22</f>
        <v>0</v>
      </c>
      <c r="E18" s="152" t="str">
        <f>+VSTUP!K22</f>
        <v>nic</v>
      </c>
      <c r="F18" s="152">
        <f t="shared" si="11"/>
        <v>0</v>
      </c>
      <c r="G18" s="152" t="str">
        <f>+IF(VSTUP!$B$6="ANO",IF(F18&gt;5,$F$3,IF(F18&gt;2,$F$4,$F$2)),IF(F18=1,$F$2,$B$1))</f>
        <v>Ceník víkend standard</v>
      </c>
      <c r="H18" s="152">
        <f>+VLOOKUP(G18,'Ceníky Ubytování'!$B$84:$C$88,2,0)</f>
        <v>9</v>
      </c>
      <c r="I18" s="152" t="str">
        <f t="shared" ref="I18:R18" si="49">+IF($D18&gt;=I$3,IF($E18=0,"",$E18),"")</f>
        <v/>
      </c>
      <c r="J18" s="152" t="str">
        <f t="shared" si="49"/>
        <v/>
      </c>
      <c r="K18" s="152" t="str">
        <f t="shared" si="49"/>
        <v/>
      </c>
      <c r="L18" s="152" t="str">
        <f t="shared" si="49"/>
        <v/>
      </c>
      <c r="M18" s="152" t="str">
        <f t="shared" si="49"/>
        <v/>
      </c>
      <c r="N18" s="152" t="str">
        <f t="shared" si="49"/>
        <v/>
      </c>
      <c r="O18" s="152" t="str">
        <f t="shared" si="49"/>
        <v/>
      </c>
      <c r="P18" s="152" t="str">
        <f t="shared" si="49"/>
        <v/>
      </c>
      <c r="Q18" s="152" t="str">
        <f t="shared" si="49"/>
        <v/>
      </c>
      <c r="R18" s="152" t="str">
        <f t="shared" si="49"/>
        <v/>
      </c>
      <c r="S18" s="8"/>
      <c r="T18" s="152" t="str">
        <f t="shared" ref="T18:AC18" si="50">+IF(RIGHT(I18,1)="R",I18,IF(I18="","",IF(OR(I18=$S$1,I18=$S$2,I18=$S$3,I18=$S$4),I18&amp;"-1",I18&amp;"-"&amp;COUNTIF(I$6:I$999,I18))))</f>
        <v/>
      </c>
      <c r="U18" s="152" t="str">
        <f t="shared" si="50"/>
        <v/>
      </c>
      <c r="V18" s="152" t="str">
        <f t="shared" si="50"/>
        <v/>
      </c>
      <c r="W18" s="152" t="str">
        <f t="shared" si="50"/>
        <v/>
      </c>
      <c r="X18" s="152" t="str">
        <f t="shared" si="50"/>
        <v/>
      </c>
      <c r="Y18" s="152" t="str">
        <f t="shared" si="50"/>
        <v/>
      </c>
      <c r="Z18" s="152" t="str">
        <f t="shared" si="50"/>
        <v/>
      </c>
      <c r="AA18" s="152" t="str">
        <f t="shared" si="50"/>
        <v/>
      </c>
      <c r="AB18" s="152" t="str">
        <f t="shared" si="50"/>
        <v/>
      </c>
      <c r="AC18" s="152" t="str">
        <f t="shared" si="50"/>
        <v/>
      </c>
      <c r="AD18" s="31">
        <f t="shared" si="14"/>
        <v>0</v>
      </c>
      <c r="AE18" s="153">
        <f>IF(AND(T18&lt;&gt;"",OR(RIGHT(T18,1)&lt;&gt;"R",ISERROR(VLOOKUP(T18,T$6:T17,1,0)))),VLOOKUP(LEFT(T18,SEARCH("-",T18)-1),'Ceníky Ubytování'!$A$27:$AJ$80,$H18+IF(RIGHT(T18,1)="R",6,RIGHT(T18,1)),0),IF(T18="",0,IF(EXACT(T18,VLOOKUP(T18,T$6:T17,1,0)),0,0)))</f>
        <v>0</v>
      </c>
      <c r="AF18" s="153">
        <f>IF(AND(U18&lt;&gt;"",OR(RIGHT(U18,1)&lt;&gt;"R",ISERROR(VLOOKUP(U18,U$6:U17,1,0)))),VLOOKUP(LEFT(U18,SEARCH("-",U18)-1),'Ceníky Ubytování'!$A$27:$AJ$80,$H18+IF(RIGHT(U18,1)="R",6,RIGHT(U18,1)),0),IF(U18="",0,IF(EXACT(U18,VLOOKUP(U18,U$6:U17,1,0)),0,0)))</f>
        <v>0</v>
      </c>
      <c r="AG18" s="153">
        <f>IF(AND(V18&lt;&gt;"",OR(RIGHT(V18,1)&lt;&gt;"R",ISERROR(VLOOKUP(V18,V$6:V17,1,0)))),VLOOKUP(LEFT(V18,SEARCH("-",V18)-1),'Ceníky Ubytování'!$A$27:$AJ$80,$H18+IF(RIGHT(V18,1)="R",6,RIGHT(V18,1)),0),IF(V18="",0,IF(EXACT(V18,VLOOKUP(V18,V$6:V17,1,0)),0,0)))</f>
        <v>0</v>
      </c>
      <c r="AH18" s="153">
        <f>IF(AND(W18&lt;&gt;"",OR(RIGHT(W18,1)&lt;&gt;"R",ISERROR(VLOOKUP(W18,W$6:W17,1,0)))),VLOOKUP(LEFT(W18,SEARCH("-",W18)-1),'Ceníky Ubytování'!$A$27:$AJ$80,$H18+IF(RIGHT(W18,1)="R",6,RIGHT(W18,1)),0),IF(W18="",0,IF(EXACT(W18,VLOOKUP(W18,W$6:W17,1,0)),0,0)))</f>
        <v>0</v>
      </c>
      <c r="AI18" s="153">
        <f>IF(AND(X18&lt;&gt;"",OR(RIGHT(X18,1)&lt;&gt;"R",ISERROR(VLOOKUP(X18,X$6:X17,1,0)))),VLOOKUP(LEFT(X18,SEARCH("-",X18)-1),'Ceníky Ubytování'!$A$27:$AJ$80,$H18+IF(RIGHT(X18,1)="R",6,RIGHT(X18,1)),0),IF(X18="",0,IF(EXACT(X18,VLOOKUP(X18,X$6:X17,1,0)),0,0)))</f>
        <v>0</v>
      </c>
      <c r="AJ18" s="153">
        <f>IF(AND(Y18&lt;&gt;"",OR(RIGHT(Y18,1)&lt;&gt;"R",ISERROR(VLOOKUP(Y18,Y$6:Y17,1,0)))),VLOOKUP(LEFT(Y18,SEARCH("-",Y18)-1),'Ceníky Ubytování'!$A$27:$AJ$80,$H18+IF(RIGHT(Y18,1)="R",6,RIGHT(Y18,1)),0),IF(Y18="",0,IF(EXACT(Y18,VLOOKUP(Y18,Y$6:Y17,1,0)),0,0)))</f>
        <v>0</v>
      </c>
      <c r="AK18" s="153">
        <f>IF(AND(Z18&lt;&gt;"",OR(RIGHT(Z18,1)&lt;&gt;"R",ISERROR(VLOOKUP(Z18,Z$6:Z17,1,0)))),VLOOKUP(LEFT(Z18,SEARCH("-",Z18)-1),'Ceníky Ubytování'!$A$27:$AJ$80,$H18+IF(RIGHT(Z18,1)="R",6,RIGHT(Z18,1)),0),IF(Z18="",0,IF(EXACT(Z18,VLOOKUP(Z18,Z$6:Z17,1,0)),0,0)))</f>
        <v>0</v>
      </c>
      <c r="AL18" s="153">
        <f>IF(AND(AA18&lt;&gt;"",OR(RIGHT(AA18,1)&lt;&gt;"R",ISERROR(VLOOKUP(AA18,AA$6:AA17,1,0)))),VLOOKUP(LEFT(AA18,SEARCH("-",AA18)-1),'Ceníky Ubytování'!$A$27:$AJ$80,$H18+IF(RIGHT(AA18,1)="R",6,RIGHT(AA18,1)),0),IF(AA18="",0,IF(EXACT(AA18,VLOOKUP(AA18,AA$6:AA17,1,0)),0,0)))</f>
        <v>0</v>
      </c>
      <c r="AM18" s="153">
        <f>IF(AND(AB18&lt;&gt;"",OR(RIGHT(AB18,1)&lt;&gt;"R",ISERROR(VLOOKUP(AB18,AB$6:AB17,1,0)))),VLOOKUP(LEFT(AB18,SEARCH("-",AB18)-1),'Ceníky Ubytování'!$A$27:$AJ$80,$H18+IF(RIGHT(AB18,1)="R",6,RIGHT(AB18,1)),0),IF(AB18="",0,IF(EXACT(AB18,VLOOKUP(AB18,AB$6:AB17,1,0)),0,0)))</f>
        <v>0</v>
      </c>
      <c r="AN18" s="153">
        <f>IF(AND(AC18&lt;&gt;"",OR(RIGHT(AC18,1)&lt;&gt;"R",ISERROR(VLOOKUP(AC18,AC$6:AC17,1,0)))),VLOOKUP(LEFT(AC18,SEARCH("-",AC18)-1),'Ceníky Ubytování'!$A$27:$AJ$80,$H18+IF(RIGHT(AC18,1)="R",6,RIGHT(AC18,1)),0),IF(AC18="",0,IF(EXACT(AC18,VLOOKUP(AC18,AC$6:AC17,1,0)),0,0)))</f>
        <v>0</v>
      </c>
      <c r="AO18" s="152"/>
      <c r="AP18" s="152"/>
      <c r="AQ18" s="152" t="str">
        <f t="shared" ref="AQ18:AZ18" si="51">IF(ISERROR(LEFT(T18,SEARCH("-",T18)-1)),"",LEFT(T18,SEARCH("-",T18)-1))</f>
        <v/>
      </c>
      <c r="AR18" s="152" t="str">
        <f t="shared" si="51"/>
        <v/>
      </c>
      <c r="AS18" s="152" t="str">
        <f t="shared" si="51"/>
        <v/>
      </c>
      <c r="AT18" s="152" t="str">
        <f t="shared" si="51"/>
        <v/>
      </c>
      <c r="AU18" s="152" t="str">
        <f t="shared" si="51"/>
        <v/>
      </c>
      <c r="AV18" s="152" t="str">
        <f t="shared" si="51"/>
        <v/>
      </c>
      <c r="AW18" s="152" t="str">
        <f t="shared" si="51"/>
        <v/>
      </c>
      <c r="AX18" s="152" t="str">
        <f t="shared" si="51"/>
        <v/>
      </c>
      <c r="AY18" s="152" t="str">
        <f t="shared" si="51"/>
        <v/>
      </c>
      <c r="AZ18" s="152" t="str">
        <f t="shared" si="51"/>
        <v/>
      </c>
      <c r="BA18" s="152"/>
      <c r="BB18" s="152"/>
      <c r="BC18" s="152"/>
      <c r="BD18" s="152"/>
      <c r="BE18" s="152"/>
      <c r="BF18" s="152"/>
      <c r="BG18" s="152"/>
      <c r="BH18" s="152"/>
      <c r="BI18" s="152"/>
      <c r="BJ18" s="152"/>
    </row>
    <row r="19" spans="1:62" ht="15.75" customHeight="1">
      <c r="A19" s="8">
        <f>+VSTUP!A23</f>
        <v>14</v>
      </c>
      <c r="B19" s="8">
        <f>+VSTUP!B23</f>
        <v>0</v>
      </c>
      <c r="C19" s="8">
        <f>+VSTUP!C23</f>
        <v>0</v>
      </c>
      <c r="D19" s="8">
        <f>+VSTUP!G23</f>
        <v>0</v>
      </c>
      <c r="E19" s="8" t="str">
        <f>+VSTUP!K23</f>
        <v>nic</v>
      </c>
      <c r="F19" s="8">
        <f t="shared" si="11"/>
        <v>0</v>
      </c>
      <c r="G19" s="8" t="str">
        <f>+IF(VSTUP!$B$6="ANO",IF(F19&gt;5,$F$3,IF(F19&gt;2,$F$4,$F$2)),IF(F19=1,$F$2,$B$1))</f>
        <v>Ceník víkend standard</v>
      </c>
      <c r="H19" s="8">
        <f>+VLOOKUP(G19,'Ceníky Ubytování'!$B$84:$C$88,2,0)</f>
        <v>9</v>
      </c>
      <c r="I19" s="8" t="str">
        <f t="shared" ref="I19:R19" si="52">+IF($D19&gt;=I$3,IF($E19=0,"",$E19),"")</f>
        <v/>
      </c>
      <c r="J19" s="8" t="str">
        <f t="shared" si="52"/>
        <v/>
      </c>
      <c r="K19" s="8" t="str">
        <f t="shared" si="52"/>
        <v/>
      </c>
      <c r="L19" s="8" t="str">
        <f t="shared" si="52"/>
        <v/>
      </c>
      <c r="M19" s="8" t="str">
        <f t="shared" si="52"/>
        <v/>
      </c>
      <c r="N19" s="8" t="str">
        <f t="shared" si="52"/>
        <v/>
      </c>
      <c r="O19" s="8" t="str">
        <f t="shared" si="52"/>
        <v/>
      </c>
      <c r="P19" s="8" t="str">
        <f t="shared" si="52"/>
        <v/>
      </c>
      <c r="Q19" s="8" t="str">
        <f t="shared" si="52"/>
        <v/>
      </c>
      <c r="R19" s="8" t="str">
        <f t="shared" si="52"/>
        <v/>
      </c>
      <c r="S19" s="8"/>
      <c r="T19" s="8" t="str">
        <f t="shared" ref="T19:AC19" si="53">+IF(RIGHT(I19,1)="R",I19,IF(I19="","",IF(OR(I19=$S$1,I19=$S$2,I19=$S$3,I19=$S$4),I19&amp;"-1",I19&amp;"-"&amp;COUNTIF(I$6:I$999,I19))))</f>
        <v/>
      </c>
      <c r="U19" s="8" t="str">
        <f t="shared" si="53"/>
        <v/>
      </c>
      <c r="V19" s="8" t="str">
        <f t="shared" si="53"/>
        <v/>
      </c>
      <c r="W19" s="8" t="str">
        <f t="shared" si="53"/>
        <v/>
      </c>
      <c r="X19" s="8" t="str">
        <f t="shared" si="53"/>
        <v/>
      </c>
      <c r="Y19" s="8" t="str">
        <f t="shared" si="53"/>
        <v/>
      </c>
      <c r="Z19" s="8" t="str">
        <f t="shared" si="53"/>
        <v/>
      </c>
      <c r="AA19" s="8" t="str">
        <f t="shared" si="53"/>
        <v/>
      </c>
      <c r="AB19" s="8" t="str">
        <f t="shared" si="53"/>
        <v/>
      </c>
      <c r="AC19" s="8" t="str">
        <f t="shared" si="53"/>
        <v/>
      </c>
      <c r="AD19" s="31">
        <f t="shared" si="14"/>
        <v>0</v>
      </c>
      <c r="AE19" s="32">
        <f>IF(AND(T19&lt;&gt;"",OR(RIGHT(T19,1)&lt;&gt;"R",ISERROR(VLOOKUP(T19,T$6:T18,1,0)))),VLOOKUP(LEFT(T19,SEARCH("-",T19)-1),'Ceníky Ubytování'!$A$27:$AJ$80,$H19+IF(RIGHT(T19,1)="R",6,RIGHT(T19,1)),0),IF(T19="",0,IF(EXACT(T19,VLOOKUP(T19,T$6:T18,1,0)),0,0)))</f>
        <v>0</v>
      </c>
      <c r="AF19" s="32">
        <f>IF(AND(U19&lt;&gt;"",OR(RIGHT(U19,1)&lt;&gt;"R",ISERROR(VLOOKUP(U19,U$6:U18,1,0)))),VLOOKUP(LEFT(U19,SEARCH("-",U19)-1),'Ceníky Ubytování'!$A$27:$AJ$80,$H19+IF(RIGHT(U19,1)="R",6,RIGHT(U19,1)),0),IF(U19="",0,IF(EXACT(U19,VLOOKUP(U19,U$6:U18,1,0)),0,0)))</f>
        <v>0</v>
      </c>
      <c r="AG19" s="32">
        <f>IF(AND(V19&lt;&gt;"",OR(RIGHT(V19,1)&lt;&gt;"R",ISERROR(VLOOKUP(V19,V$6:V18,1,0)))),VLOOKUP(LEFT(V19,SEARCH("-",V19)-1),'Ceníky Ubytování'!$A$27:$AJ$80,$H19+IF(RIGHT(V19,1)="R",6,RIGHT(V19,1)),0),IF(V19="",0,IF(EXACT(V19,VLOOKUP(V19,V$6:V18,1,0)),0,0)))</f>
        <v>0</v>
      </c>
      <c r="AH19" s="32">
        <f>IF(AND(W19&lt;&gt;"",OR(RIGHT(W19,1)&lt;&gt;"R",ISERROR(VLOOKUP(W19,W$6:W18,1,0)))),VLOOKUP(LEFT(W19,SEARCH("-",W19)-1),'Ceníky Ubytování'!$A$27:$AJ$80,$H19+IF(RIGHT(W19,1)="R",6,RIGHT(W19,1)),0),IF(W19="",0,IF(EXACT(W19,VLOOKUP(W19,W$6:W18,1,0)),0,0)))</f>
        <v>0</v>
      </c>
      <c r="AI19" s="32">
        <f>IF(AND(X19&lt;&gt;"",OR(RIGHT(X19,1)&lt;&gt;"R",ISERROR(VLOOKUP(X19,X$6:X18,1,0)))),VLOOKUP(LEFT(X19,SEARCH("-",X19)-1),'Ceníky Ubytování'!$A$27:$AJ$80,$H19+IF(RIGHT(X19,1)="R",6,RIGHT(X19,1)),0),IF(X19="",0,IF(EXACT(X19,VLOOKUP(X19,X$6:X18,1,0)),0,0)))</f>
        <v>0</v>
      </c>
      <c r="AJ19" s="32">
        <f>IF(AND(Y19&lt;&gt;"",OR(RIGHT(Y19,1)&lt;&gt;"R",ISERROR(VLOOKUP(Y19,Y$6:Y18,1,0)))),VLOOKUP(LEFT(Y19,SEARCH("-",Y19)-1),'Ceníky Ubytování'!$A$27:$AJ$80,$H19+IF(RIGHT(Y19,1)="R",6,RIGHT(Y19,1)),0),IF(Y19="",0,IF(EXACT(Y19,VLOOKUP(Y19,Y$6:Y18,1,0)),0,0)))</f>
        <v>0</v>
      </c>
      <c r="AK19" s="32">
        <f>IF(AND(Z19&lt;&gt;"",OR(RIGHT(Z19,1)&lt;&gt;"R",ISERROR(VLOOKUP(Z19,Z$6:Z18,1,0)))),VLOOKUP(LEFT(Z19,SEARCH("-",Z19)-1),'Ceníky Ubytování'!$A$27:$AJ$80,$H19+IF(RIGHT(Z19,1)="R",6,RIGHT(Z19,1)),0),IF(Z19="",0,IF(EXACT(Z19,VLOOKUP(Z19,Z$6:Z18,1,0)),0,0)))</f>
        <v>0</v>
      </c>
      <c r="AL19" s="32">
        <f>IF(AND(AA19&lt;&gt;"",OR(RIGHT(AA19,1)&lt;&gt;"R",ISERROR(VLOOKUP(AA19,AA$6:AA18,1,0)))),VLOOKUP(LEFT(AA19,SEARCH("-",AA19)-1),'Ceníky Ubytování'!$A$27:$AJ$80,$H19+IF(RIGHT(AA19,1)="R",6,RIGHT(AA19,1)),0),IF(AA19="",0,IF(EXACT(AA19,VLOOKUP(AA19,AA$6:AA18,1,0)),0,0)))</f>
        <v>0</v>
      </c>
      <c r="AM19" s="32">
        <f>IF(AND(AB19&lt;&gt;"",OR(RIGHT(AB19,1)&lt;&gt;"R",ISERROR(VLOOKUP(AB19,AB$6:AB18,1,0)))),VLOOKUP(LEFT(AB19,SEARCH("-",AB19)-1),'Ceníky Ubytování'!$A$27:$AJ$80,$H19+IF(RIGHT(AB19,1)="R",6,RIGHT(AB19,1)),0),IF(AB19="",0,IF(EXACT(AB19,VLOOKUP(AB19,AB$6:AB18,1,0)),0,0)))</f>
        <v>0</v>
      </c>
      <c r="AN19" s="32">
        <f>IF(AND(AC19&lt;&gt;"",OR(RIGHT(AC19,1)&lt;&gt;"R",ISERROR(VLOOKUP(AC19,AC$6:AC18,1,0)))),VLOOKUP(LEFT(AC19,SEARCH("-",AC19)-1),'Ceníky Ubytování'!$A$27:$AJ$80,$H19+IF(RIGHT(AC19,1)="R",6,RIGHT(AC19,1)),0),IF(AC19="",0,IF(EXACT(AC19,VLOOKUP(AC19,AC$6:AC18,1,0)),0,0)))</f>
        <v>0</v>
      </c>
      <c r="AO19" s="8"/>
      <c r="AP19" s="8"/>
      <c r="AQ19" s="8" t="str">
        <f t="shared" ref="AQ19:AZ19" si="54">IF(ISERROR(LEFT(T19,SEARCH("-",T19)-1)),"",LEFT(T19,SEARCH("-",T19)-1))</f>
        <v/>
      </c>
      <c r="AR19" s="8" t="str">
        <f t="shared" si="54"/>
        <v/>
      </c>
      <c r="AS19" s="8" t="str">
        <f t="shared" si="54"/>
        <v/>
      </c>
      <c r="AT19" s="8" t="str">
        <f t="shared" si="54"/>
        <v/>
      </c>
      <c r="AU19" s="8" t="str">
        <f t="shared" si="54"/>
        <v/>
      </c>
      <c r="AV19" s="8" t="str">
        <f t="shared" si="54"/>
        <v/>
      </c>
      <c r="AW19" s="8" t="str">
        <f t="shared" si="54"/>
        <v/>
      </c>
      <c r="AX19" s="8" t="str">
        <f t="shared" si="54"/>
        <v/>
      </c>
      <c r="AY19" s="8" t="str">
        <f t="shared" si="54"/>
        <v/>
      </c>
      <c r="AZ19" s="8" t="str">
        <f t="shared" si="54"/>
        <v/>
      </c>
      <c r="BA19" s="8"/>
      <c r="BB19" s="8"/>
      <c r="BC19" s="8"/>
      <c r="BD19" s="8"/>
      <c r="BE19" s="8"/>
      <c r="BF19" s="8"/>
      <c r="BG19" s="8"/>
      <c r="BH19" s="8"/>
      <c r="BI19" s="8"/>
      <c r="BJ19" s="8"/>
    </row>
    <row r="20" spans="1:62" s="151" customFormat="1" ht="15.75" customHeight="1">
      <c r="A20" s="152">
        <f>+VSTUP!A24</f>
        <v>15</v>
      </c>
      <c r="B20" s="152">
        <f>+VSTUP!B24</f>
        <v>0</v>
      </c>
      <c r="C20" s="152">
        <f>+VSTUP!C24</f>
        <v>0</v>
      </c>
      <c r="D20" s="152">
        <f>+VSTUP!G24</f>
        <v>0</v>
      </c>
      <c r="E20" s="152" t="str">
        <f>+VSTUP!K24</f>
        <v>nic</v>
      </c>
      <c r="F20" s="152">
        <f t="shared" si="11"/>
        <v>0</v>
      </c>
      <c r="G20" s="152" t="str">
        <f>+IF(VSTUP!$B$6="ANO",IF(F20&gt;5,$F$3,IF(F20&gt;2,$F$4,$F$2)),IF(F20=1,$F$2,$B$1))</f>
        <v>Ceník víkend standard</v>
      </c>
      <c r="H20" s="152">
        <f>+VLOOKUP(G20,'Ceníky Ubytování'!$B$84:$C$88,2,0)</f>
        <v>9</v>
      </c>
      <c r="I20" s="152" t="str">
        <f t="shared" ref="I20:R20" si="55">+IF($D20&gt;=I$3,IF($E20=0,"",$E20),"")</f>
        <v/>
      </c>
      <c r="J20" s="152" t="str">
        <f t="shared" si="55"/>
        <v/>
      </c>
      <c r="K20" s="152" t="str">
        <f t="shared" si="55"/>
        <v/>
      </c>
      <c r="L20" s="152" t="str">
        <f t="shared" si="55"/>
        <v/>
      </c>
      <c r="M20" s="152" t="str">
        <f t="shared" si="55"/>
        <v/>
      </c>
      <c r="N20" s="152" t="str">
        <f t="shared" si="55"/>
        <v/>
      </c>
      <c r="O20" s="152" t="str">
        <f t="shared" si="55"/>
        <v/>
      </c>
      <c r="P20" s="152" t="str">
        <f t="shared" si="55"/>
        <v/>
      </c>
      <c r="Q20" s="152" t="str">
        <f t="shared" si="55"/>
        <v/>
      </c>
      <c r="R20" s="152" t="str">
        <f t="shared" si="55"/>
        <v/>
      </c>
      <c r="S20" s="8"/>
      <c r="T20" s="152" t="str">
        <f t="shared" ref="T20:AC20" si="56">+IF(RIGHT(I20,1)="R",I20,IF(I20="","",IF(OR(I20=$S$1,I20=$S$2,I20=$S$3,I20=$S$4),I20&amp;"-1",I20&amp;"-"&amp;COUNTIF(I$6:I$999,I20))))</f>
        <v/>
      </c>
      <c r="U20" s="152" t="str">
        <f t="shared" si="56"/>
        <v/>
      </c>
      <c r="V20" s="152" t="str">
        <f t="shared" si="56"/>
        <v/>
      </c>
      <c r="W20" s="152" t="str">
        <f t="shared" si="56"/>
        <v/>
      </c>
      <c r="X20" s="152" t="str">
        <f t="shared" si="56"/>
        <v/>
      </c>
      <c r="Y20" s="152" t="str">
        <f t="shared" si="56"/>
        <v/>
      </c>
      <c r="Z20" s="152" t="str">
        <f t="shared" si="56"/>
        <v/>
      </c>
      <c r="AA20" s="152" t="str">
        <f t="shared" si="56"/>
        <v/>
      </c>
      <c r="AB20" s="152" t="str">
        <f t="shared" si="56"/>
        <v/>
      </c>
      <c r="AC20" s="152" t="str">
        <f t="shared" si="56"/>
        <v/>
      </c>
      <c r="AD20" s="31">
        <f t="shared" si="14"/>
        <v>0</v>
      </c>
      <c r="AE20" s="153">
        <f>IF(AND(T20&lt;&gt;"",OR(RIGHT(T20,1)&lt;&gt;"R",ISERROR(VLOOKUP(T20,T$6:T19,1,0)))),VLOOKUP(LEFT(T20,SEARCH("-",T20)-1),'Ceníky Ubytování'!$A$27:$AJ$80,$H20+IF(RIGHT(T20,1)="R",6,RIGHT(T20,1)),0),IF(T20="",0,IF(EXACT(T20,VLOOKUP(T20,T$6:T19,1,0)),0,0)))</f>
        <v>0</v>
      </c>
      <c r="AF20" s="153">
        <f>IF(AND(U20&lt;&gt;"",OR(RIGHT(U20,1)&lt;&gt;"R",ISERROR(VLOOKUP(U20,U$6:U19,1,0)))),VLOOKUP(LEFT(U20,SEARCH("-",U20)-1),'Ceníky Ubytování'!$A$27:$AJ$80,$H20+IF(RIGHT(U20,1)="R",6,RIGHT(U20,1)),0),IF(U20="",0,IF(EXACT(U20,VLOOKUP(U20,U$6:U19,1,0)),0,0)))</f>
        <v>0</v>
      </c>
      <c r="AG20" s="153">
        <f>IF(AND(V20&lt;&gt;"",OR(RIGHT(V20,1)&lt;&gt;"R",ISERROR(VLOOKUP(V20,V$6:V19,1,0)))),VLOOKUP(LEFT(V20,SEARCH("-",V20)-1),'Ceníky Ubytování'!$A$27:$AJ$80,$H20+IF(RIGHT(V20,1)="R",6,RIGHT(V20,1)),0),IF(V20="",0,IF(EXACT(V20,VLOOKUP(V20,V$6:V19,1,0)),0,0)))</f>
        <v>0</v>
      </c>
      <c r="AH20" s="153">
        <f>IF(AND(W20&lt;&gt;"",OR(RIGHT(W20,1)&lt;&gt;"R",ISERROR(VLOOKUP(W20,W$6:W19,1,0)))),VLOOKUP(LEFT(W20,SEARCH("-",W20)-1),'Ceníky Ubytování'!$A$27:$AJ$80,$H20+IF(RIGHT(W20,1)="R",6,RIGHT(W20,1)),0),IF(W20="",0,IF(EXACT(W20,VLOOKUP(W20,W$6:W19,1,0)),0,0)))</f>
        <v>0</v>
      </c>
      <c r="AI20" s="153">
        <f>IF(AND(X20&lt;&gt;"",OR(RIGHT(X20,1)&lt;&gt;"R",ISERROR(VLOOKUP(X20,X$6:X19,1,0)))),VLOOKUP(LEFT(X20,SEARCH("-",X20)-1),'Ceníky Ubytování'!$A$27:$AJ$80,$H20+IF(RIGHT(X20,1)="R",6,RIGHT(X20,1)),0),IF(X20="",0,IF(EXACT(X20,VLOOKUP(X20,X$6:X19,1,0)),0,0)))</f>
        <v>0</v>
      </c>
      <c r="AJ20" s="153">
        <f>IF(AND(Y20&lt;&gt;"",OR(RIGHT(Y20,1)&lt;&gt;"R",ISERROR(VLOOKUP(Y20,Y$6:Y19,1,0)))),VLOOKUP(LEFT(Y20,SEARCH("-",Y20)-1),'Ceníky Ubytování'!$A$27:$AJ$80,$H20+IF(RIGHT(Y20,1)="R",6,RIGHT(Y20,1)),0),IF(Y20="",0,IF(EXACT(Y20,VLOOKUP(Y20,Y$6:Y19,1,0)),0,0)))</f>
        <v>0</v>
      </c>
      <c r="AK20" s="153">
        <f>IF(AND(Z20&lt;&gt;"",OR(RIGHT(Z20,1)&lt;&gt;"R",ISERROR(VLOOKUP(Z20,Z$6:Z19,1,0)))),VLOOKUP(LEFT(Z20,SEARCH("-",Z20)-1),'Ceníky Ubytování'!$A$27:$AJ$80,$H20+IF(RIGHT(Z20,1)="R",6,RIGHT(Z20,1)),0),IF(Z20="",0,IF(EXACT(Z20,VLOOKUP(Z20,Z$6:Z19,1,0)),0,0)))</f>
        <v>0</v>
      </c>
      <c r="AL20" s="153">
        <f>IF(AND(AA20&lt;&gt;"",OR(RIGHT(AA20,1)&lt;&gt;"R",ISERROR(VLOOKUP(AA20,AA$6:AA19,1,0)))),VLOOKUP(LEFT(AA20,SEARCH("-",AA20)-1),'Ceníky Ubytování'!$A$27:$AJ$80,$H20+IF(RIGHT(AA20,1)="R",6,RIGHT(AA20,1)),0),IF(AA20="",0,IF(EXACT(AA20,VLOOKUP(AA20,AA$6:AA19,1,0)),0,0)))</f>
        <v>0</v>
      </c>
      <c r="AM20" s="153">
        <f>IF(AND(AB20&lt;&gt;"",OR(RIGHT(AB20,1)&lt;&gt;"R",ISERROR(VLOOKUP(AB20,AB$6:AB19,1,0)))),VLOOKUP(LEFT(AB20,SEARCH("-",AB20)-1),'Ceníky Ubytování'!$A$27:$AJ$80,$H20+IF(RIGHT(AB20,1)="R",6,RIGHT(AB20,1)),0),IF(AB20="",0,IF(EXACT(AB20,VLOOKUP(AB20,AB$6:AB19,1,0)),0,0)))</f>
        <v>0</v>
      </c>
      <c r="AN20" s="153">
        <f>IF(AND(AC20&lt;&gt;"",OR(RIGHT(AC20,1)&lt;&gt;"R",ISERROR(VLOOKUP(AC20,AC$6:AC19,1,0)))),VLOOKUP(LEFT(AC20,SEARCH("-",AC20)-1),'Ceníky Ubytování'!$A$27:$AJ$80,$H20+IF(RIGHT(AC20,1)="R",6,RIGHT(AC20,1)),0),IF(AC20="",0,IF(EXACT(AC20,VLOOKUP(AC20,AC$6:AC19,1,0)),0,0)))</f>
        <v>0</v>
      </c>
      <c r="AO20" s="152"/>
      <c r="AP20" s="152"/>
      <c r="AQ20" s="152" t="str">
        <f t="shared" ref="AQ20:AZ20" si="57">IF(ISERROR(LEFT(T20,SEARCH("-",T20)-1)),"",LEFT(T20,SEARCH("-",T20)-1))</f>
        <v/>
      </c>
      <c r="AR20" s="152" t="str">
        <f t="shared" si="57"/>
        <v/>
      </c>
      <c r="AS20" s="152" t="str">
        <f t="shared" si="57"/>
        <v/>
      </c>
      <c r="AT20" s="152" t="str">
        <f t="shared" si="57"/>
        <v/>
      </c>
      <c r="AU20" s="152" t="str">
        <f t="shared" si="57"/>
        <v/>
      </c>
      <c r="AV20" s="152" t="str">
        <f t="shared" si="57"/>
        <v/>
      </c>
      <c r="AW20" s="152" t="str">
        <f t="shared" si="57"/>
        <v/>
      </c>
      <c r="AX20" s="152" t="str">
        <f t="shared" si="57"/>
        <v/>
      </c>
      <c r="AY20" s="152" t="str">
        <f t="shared" si="57"/>
        <v/>
      </c>
      <c r="AZ20" s="152" t="str">
        <f t="shared" si="57"/>
        <v/>
      </c>
      <c r="BA20" s="152"/>
      <c r="BB20" s="152"/>
      <c r="BC20" s="152"/>
      <c r="BD20" s="152"/>
      <c r="BE20" s="152"/>
      <c r="BF20" s="152"/>
      <c r="BG20" s="152"/>
      <c r="BH20" s="152"/>
      <c r="BI20" s="152"/>
      <c r="BJ20" s="152"/>
    </row>
    <row r="21" spans="1:62" ht="15.75" customHeight="1">
      <c r="A21" s="8">
        <f>+VSTUP!A25</f>
        <v>16</v>
      </c>
      <c r="B21" s="8">
        <f>+VSTUP!B25</f>
        <v>0</v>
      </c>
      <c r="C21" s="8">
        <f>+VSTUP!C25</f>
        <v>0</v>
      </c>
      <c r="D21" s="8">
        <f>+VSTUP!G25</f>
        <v>0</v>
      </c>
      <c r="E21" s="8" t="str">
        <f>+VSTUP!K25</f>
        <v>nic</v>
      </c>
      <c r="F21" s="8">
        <f t="shared" si="11"/>
        <v>0</v>
      </c>
      <c r="G21" s="8" t="str">
        <f>+IF(VSTUP!$B$6="ANO",IF(F21&gt;5,$F$3,IF(F21&gt;2,$F$4,$F$2)),IF(F21=1,$F$2,$B$1))</f>
        <v>Ceník víkend standard</v>
      </c>
      <c r="H21" s="8">
        <f>+VLOOKUP(G21,'Ceníky Ubytování'!$B$84:$C$88,2,0)</f>
        <v>9</v>
      </c>
      <c r="I21" s="8" t="str">
        <f t="shared" ref="I21:R21" si="58">+IF($D21&gt;=I$3,IF($E21=0,"",$E21),"")</f>
        <v/>
      </c>
      <c r="J21" s="8" t="str">
        <f t="shared" si="58"/>
        <v/>
      </c>
      <c r="K21" s="8" t="str">
        <f t="shared" si="58"/>
        <v/>
      </c>
      <c r="L21" s="8" t="str">
        <f t="shared" si="58"/>
        <v/>
      </c>
      <c r="M21" s="8" t="str">
        <f t="shared" si="58"/>
        <v/>
      </c>
      <c r="N21" s="8" t="str">
        <f t="shared" si="58"/>
        <v/>
      </c>
      <c r="O21" s="8" t="str">
        <f t="shared" si="58"/>
        <v/>
      </c>
      <c r="P21" s="8" t="str">
        <f t="shared" si="58"/>
        <v/>
      </c>
      <c r="Q21" s="8" t="str">
        <f t="shared" si="58"/>
        <v/>
      </c>
      <c r="R21" s="8" t="str">
        <f t="shared" si="58"/>
        <v/>
      </c>
      <c r="S21" s="8"/>
      <c r="T21" s="8" t="str">
        <f t="shared" ref="T21:AC21" si="59">+IF(RIGHT(I21,1)="R",I21,IF(I21="","",IF(OR(I21=$S$1,I21=$S$2,I21=$S$3,I21=$S$4),I21&amp;"-1",I21&amp;"-"&amp;COUNTIF(I$6:I$999,I21))))</f>
        <v/>
      </c>
      <c r="U21" s="8" t="str">
        <f t="shared" si="59"/>
        <v/>
      </c>
      <c r="V21" s="8" t="str">
        <f t="shared" si="59"/>
        <v/>
      </c>
      <c r="W21" s="8" t="str">
        <f t="shared" si="59"/>
        <v/>
      </c>
      <c r="X21" s="8" t="str">
        <f t="shared" si="59"/>
        <v/>
      </c>
      <c r="Y21" s="8" t="str">
        <f t="shared" si="59"/>
        <v/>
      </c>
      <c r="Z21" s="8" t="str">
        <f t="shared" si="59"/>
        <v/>
      </c>
      <c r="AA21" s="8" t="str">
        <f t="shared" si="59"/>
        <v/>
      </c>
      <c r="AB21" s="8" t="str">
        <f t="shared" si="59"/>
        <v/>
      </c>
      <c r="AC21" s="8" t="str">
        <f t="shared" si="59"/>
        <v/>
      </c>
      <c r="AD21" s="31">
        <f t="shared" si="14"/>
        <v>0</v>
      </c>
      <c r="AE21" s="32">
        <f>IF(AND(T21&lt;&gt;"",OR(RIGHT(T21,1)&lt;&gt;"R",ISERROR(VLOOKUP(T21,T$6:T20,1,0)))),VLOOKUP(LEFT(T21,SEARCH("-",T21)-1),'Ceníky Ubytování'!$A$27:$AJ$80,$H21+IF(RIGHT(T21,1)="R",6,RIGHT(T21,1)),0),IF(T21="",0,IF(EXACT(T21,VLOOKUP(T21,T$6:T20,1,0)),0,0)))</f>
        <v>0</v>
      </c>
      <c r="AF21" s="32">
        <f>IF(AND(U21&lt;&gt;"",OR(RIGHT(U21,1)&lt;&gt;"R",ISERROR(VLOOKUP(U21,U$6:U20,1,0)))),VLOOKUP(LEFT(U21,SEARCH("-",U21)-1),'Ceníky Ubytování'!$A$27:$AJ$80,$H21+IF(RIGHT(U21,1)="R",6,RIGHT(U21,1)),0),IF(U21="",0,IF(EXACT(U21,VLOOKUP(U21,U$6:U20,1,0)),0,0)))</f>
        <v>0</v>
      </c>
      <c r="AG21" s="32">
        <f>IF(AND(V21&lt;&gt;"",OR(RIGHT(V21,1)&lt;&gt;"R",ISERROR(VLOOKUP(V21,V$6:V20,1,0)))),VLOOKUP(LEFT(V21,SEARCH("-",V21)-1),'Ceníky Ubytování'!$A$27:$AJ$80,$H21+IF(RIGHT(V21,1)="R",6,RIGHT(V21,1)),0),IF(V21="",0,IF(EXACT(V21,VLOOKUP(V21,V$6:V20,1,0)),0,0)))</f>
        <v>0</v>
      </c>
      <c r="AH21" s="32">
        <f>IF(AND(W21&lt;&gt;"",OR(RIGHT(W21,1)&lt;&gt;"R",ISERROR(VLOOKUP(W21,W$6:W20,1,0)))),VLOOKUP(LEFT(W21,SEARCH("-",W21)-1),'Ceníky Ubytování'!$A$27:$AJ$80,$H21+IF(RIGHT(W21,1)="R",6,RIGHT(W21,1)),0),IF(W21="",0,IF(EXACT(W21,VLOOKUP(W21,W$6:W20,1,0)),0,0)))</f>
        <v>0</v>
      </c>
      <c r="AI21" s="32">
        <f>IF(AND(X21&lt;&gt;"",OR(RIGHT(X21,1)&lt;&gt;"R",ISERROR(VLOOKUP(X21,X$6:X20,1,0)))),VLOOKUP(LEFT(X21,SEARCH("-",X21)-1),'Ceníky Ubytování'!$A$27:$AJ$80,$H21+IF(RIGHT(X21,1)="R",6,RIGHT(X21,1)),0),IF(X21="",0,IF(EXACT(X21,VLOOKUP(X21,X$6:X20,1,0)),0,0)))</f>
        <v>0</v>
      </c>
      <c r="AJ21" s="32">
        <f>IF(AND(Y21&lt;&gt;"",OR(RIGHT(Y21,1)&lt;&gt;"R",ISERROR(VLOOKUP(Y21,Y$6:Y20,1,0)))),VLOOKUP(LEFT(Y21,SEARCH("-",Y21)-1),'Ceníky Ubytování'!$A$27:$AJ$80,$H21+IF(RIGHT(Y21,1)="R",6,RIGHT(Y21,1)),0),IF(Y21="",0,IF(EXACT(Y21,VLOOKUP(Y21,Y$6:Y20,1,0)),0,0)))</f>
        <v>0</v>
      </c>
      <c r="AK21" s="32">
        <f>IF(AND(Z21&lt;&gt;"",OR(RIGHT(Z21,1)&lt;&gt;"R",ISERROR(VLOOKUP(Z21,Z$6:Z20,1,0)))),VLOOKUP(LEFT(Z21,SEARCH("-",Z21)-1),'Ceníky Ubytování'!$A$27:$AJ$80,$H21+IF(RIGHT(Z21,1)="R",6,RIGHT(Z21,1)),0),IF(Z21="",0,IF(EXACT(Z21,VLOOKUP(Z21,Z$6:Z20,1,0)),0,0)))</f>
        <v>0</v>
      </c>
      <c r="AL21" s="32">
        <f>IF(AND(AA21&lt;&gt;"",OR(RIGHT(AA21,1)&lt;&gt;"R",ISERROR(VLOOKUP(AA21,AA$6:AA20,1,0)))),VLOOKUP(LEFT(AA21,SEARCH("-",AA21)-1),'Ceníky Ubytování'!$A$27:$AJ$80,$H21+IF(RIGHT(AA21,1)="R",6,RIGHT(AA21,1)),0),IF(AA21="",0,IF(EXACT(AA21,VLOOKUP(AA21,AA$6:AA20,1,0)),0,0)))</f>
        <v>0</v>
      </c>
      <c r="AM21" s="32">
        <f>IF(AND(AB21&lt;&gt;"",OR(RIGHT(AB21,1)&lt;&gt;"R",ISERROR(VLOOKUP(AB21,AB$6:AB20,1,0)))),VLOOKUP(LEFT(AB21,SEARCH("-",AB21)-1),'Ceníky Ubytování'!$A$27:$AJ$80,$H21+IF(RIGHT(AB21,1)="R",6,RIGHT(AB21,1)),0),IF(AB21="",0,IF(EXACT(AB21,VLOOKUP(AB21,AB$6:AB20,1,0)),0,0)))</f>
        <v>0</v>
      </c>
      <c r="AN21" s="32">
        <f>IF(AND(AC21&lt;&gt;"",OR(RIGHT(AC21,1)&lt;&gt;"R",ISERROR(VLOOKUP(AC21,AC$6:AC20,1,0)))),VLOOKUP(LEFT(AC21,SEARCH("-",AC21)-1),'Ceníky Ubytování'!$A$27:$AJ$80,$H21+IF(RIGHT(AC21,1)="R",6,RIGHT(AC21,1)),0),IF(AC21="",0,IF(EXACT(AC21,VLOOKUP(AC21,AC$6:AC20,1,0)),0,0)))</f>
        <v>0</v>
      </c>
      <c r="AO21" s="8"/>
      <c r="AP21" s="8"/>
      <c r="AQ21" s="8" t="str">
        <f t="shared" ref="AQ21:AZ21" si="60">IF(ISERROR(LEFT(T21,SEARCH("-",T21)-1)),"",LEFT(T21,SEARCH("-",T21)-1))</f>
        <v/>
      </c>
      <c r="AR21" s="8" t="str">
        <f t="shared" si="60"/>
        <v/>
      </c>
      <c r="AS21" s="8" t="str">
        <f t="shared" si="60"/>
        <v/>
      </c>
      <c r="AT21" s="8" t="str">
        <f t="shared" si="60"/>
        <v/>
      </c>
      <c r="AU21" s="8" t="str">
        <f t="shared" si="60"/>
        <v/>
      </c>
      <c r="AV21" s="8" t="str">
        <f t="shared" si="60"/>
        <v/>
      </c>
      <c r="AW21" s="8" t="str">
        <f t="shared" si="60"/>
        <v/>
      </c>
      <c r="AX21" s="8" t="str">
        <f t="shared" si="60"/>
        <v/>
      </c>
      <c r="AY21" s="8" t="str">
        <f t="shared" si="60"/>
        <v/>
      </c>
      <c r="AZ21" s="8" t="str">
        <f t="shared" si="60"/>
        <v/>
      </c>
      <c r="BA21" s="8"/>
      <c r="BB21" s="8"/>
      <c r="BC21" s="8"/>
      <c r="BD21" s="8"/>
      <c r="BE21" s="8"/>
      <c r="BF21" s="8"/>
      <c r="BG21" s="8"/>
      <c r="BH21" s="8"/>
      <c r="BI21" s="8"/>
      <c r="BJ21" s="8"/>
    </row>
    <row r="22" spans="1:62" s="151" customFormat="1" ht="15.75" customHeight="1">
      <c r="A22" s="152">
        <f>+VSTUP!A26</f>
        <v>17</v>
      </c>
      <c r="B22" s="152">
        <f>+VSTUP!B26</f>
        <v>0</v>
      </c>
      <c r="C22" s="152">
        <f>+VSTUP!C26</f>
        <v>0</v>
      </c>
      <c r="D22" s="152">
        <f>+VSTUP!G26</f>
        <v>0</v>
      </c>
      <c r="E22" s="152" t="str">
        <f>+VSTUP!K26</f>
        <v>nic</v>
      </c>
      <c r="F22" s="152">
        <f t="shared" si="11"/>
        <v>0</v>
      </c>
      <c r="G22" s="152" t="str">
        <f>+IF(VSTUP!$B$6="ANO",IF(F22&gt;5,$F$3,IF(F22&gt;2,$F$4,$F$2)),IF(F22=1,$F$2,$B$1))</f>
        <v>Ceník víkend standard</v>
      </c>
      <c r="H22" s="152">
        <f>+VLOOKUP(G22,'Ceníky Ubytování'!$B$84:$C$88,2,0)</f>
        <v>9</v>
      </c>
      <c r="I22" s="152" t="str">
        <f t="shared" ref="I22:R22" si="61">+IF($D22&gt;=I$3,IF($E22=0,"",$E22),"")</f>
        <v/>
      </c>
      <c r="J22" s="152" t="str">
        <f t="shared" si="61"/>
        <v/>
      </c>
      <c r="K22" s="152" t="str">
        <f t="shared" si="61"/>
        <v/>
      </c>
      <c r="L22" s="152" t="str">
        <f t="shared" si="61"/>
        <v/>
      </c>
      <c r="M22" s="152" t="str">
        <f t="shared" si="61"/>
        <v/>
      </c>
      <c r="N22" s="152" t="str">
        <f t="shared" si="61"/>
        <v/>
      </c>
      <c r="O22" s="152" t="str">
        <f t="shared" si="61"/>
        <v/>
      </c>
      <c r="P22" s="152" t="str">
        <f t="shared" si="61"/>
        <v/>
      </c>
      <c r="Q22" s="152" t="str">
        <f t="shared" si="61"/>
        <v/>
      </c>
      <c r="R22" s="152" t="str">
        <f t="shared" si="61"/>
        <v/>
      </c>
      <c r="S22" s="8"/>
      <c r="T22" s="152" t="str">
        <f t="shared" ref="T22:AC22" si="62">+IF(RIGHT(I22,1)="R",I22,IF(I22="","",IF(OR(I22=$S$1,I22=$S$2,I22=$S$3,I22=$S$4),I22&amp;"-1",I22&amp;"-"&amp;COUNTIF(I$6:I$999,I22))))</f>
        <v/>
      </c>
      <c r="U22" s="152" t="str">
        <f t="shared" si="62"/>
        <v/>
      </c>
      <c r="V22" s="152" t="str">
        <f t="shared" si="62"/>
        <v/>
      </c>
      <c r="W22" s="152" t="str">
        <f t="shared" si="62"/>
        <v/>
      </c>
      <c r="X22" s="152" t="str">
        <f t="shared" si="62"/>
        <v/>
      </c>
      <c r="Y22" s="152" t="str">
        <f t="shared" si="62"/>
        <v/>
      </c>
      <c r="Z22" s="152" t="str">
        <f t="shared" si="62"/>
        <v/>
      </c>
      <c r="AA22" s="152" t="str">
        <f t="shared" si="62"/>
        <v/>
      </c>
      <c r="AB22" s="152" t="str">
        <f t="shared" si="62"/>
        <v/>
      </c>
      <c r="AC22" s="152" t="str">
        <f t="shared" si="62"/>
        <v/>
      </c>
      <c r="AD22" s="31">
        <f t="shared" si="14"/>
        <v>0</v>
      </c>
      <c r="AE22" s="153">
        <f>IF(AND(T22&lt;&gt;"",OR(RIGHT(T22,1)&lt;&gt;"R",ISERROR(VLOOKUP(T22,T$6:T21,1,0)))),VLOOKUP(LEFT(T22,SEARCH("-",T22)-1),'Ceníky Ubytování'!$A$27:$AJ$80,$H22+IF(RIGHT(T22,1)="R",6,RIGHT(T22,1)),0),IF(T22="",0,IF(EXACT(T22,VLOOKUP(T22,T$6:T21,1,0)),0,0)))</f>
        <v>0</v>
      </c>
      <c r="AF22" s="153">
        <f>IF(AND(U22&lt;&gt;"",OR(RIGHT(U22,1)&lt;&gt;"R",ISERROR(VLOOKUP(U22,U$6:U21,1,0)))),VLOOKUP(LEFT(U22,SEARCH("-",U22)-1),'Ceníky Ubytování'!$A$27:$AJ$80,$H22+IF(RIGHT(U22,1)="R",6,RIGHT(U22,1)),0),IF(U22="",0,IF(EXACT(U22,VLOOKUP(U22,U$6:U21,1,0)),0,0)))</f>
        <v>0</v>
      </c>
      <c r="AG22" s="153">
        <f>IF(AND(V22&lt;&gt;"",OR(RIGHT(V22,1)&lt;&gt;"R",ISERROR(VLOOKUP(V22,V$6:V21,1,0)))),VLOOKUP(LEFT(V22,SEARCH("-",V22)-1),'Ceníky Ubytování'!$A$27:$AJ$80,$H22+IF(RIGHT(V22,1)="R",6,RIGHT(V22,1)),0),IF(V22="",0,IF(EXACT(V22,VLOOKUP(V22,V$6:V21,1,0)),0,0)))</f>
        <v>0</v>
      </c>
      <c r="AH22" s="153">
        <f>IF(AND(W22&lt;&gt;"",OR(RIGHT(W22,1)&lt;&gt;"R",ISERROR(VLOOKUP(W22,W$6:W21,1,0)))),VLOOKUP(LEFT(W22,SEARCH("-",W22)-1),'Ceníky Ubytování'!$A$27:$AJ$80,$H22+IF(RIGHT(W22,1)="R",6,RIGHT(W22,1)),0),IF(W22="",0,IF(EXACT(W22,VLOOKUP(W22,W$6:W21,1,0)),0,0)))</f>
        <v>0</v>
      </c>
      <c r="AI22" s="153">
        <f>IF(AND(X22&lt;&gt;"",OR(RIGHT(X22,1)&lt;&gt;"R",ISERROR(VLOOKUP(X22,X$6:X21,1,0)))),VLOOKUP(LEFT(X22,SEARCH("-",X22)-1),'Ceníky Ubytování'!$A$27:$AJ$80,$H22+IF(RIGHT(X22,1)="R",6,RIGHT(X22,1)),0),IF(X22="",0,IF(EXACT(X22,VLOOKUP(X22,X$6:X21,1,0)),0,0)))</f>
        <v>0</v>
      </c>
      <c r="AJ22" s="153">
        <f>IF(AND(Y22&lt;&gt;"",OR(RIGHT(Y22,1)&lt;&gt;"R",ISERROR(VLOOKUP(Y22,Y$6:Y21,1,0)))),VLOOKUP(LEFT(Y22,SEARCH("-",Y22)-1),'Ceníky Ubytování'!$A$27:$AJ$80,$H22+IF(RIGHT(Y22,1)="R",6,RIGHT(Y22,1)),0),IF(Y22="",0,IF(EXACT(Y22,VLOOKUP(Y22,Y$6:Y21,1,0)),0,0)))</f>
        <v>0</v>
      </c>
      <c r="AK22" s="153">
        <f>IF(AND(Z22&lt;&gt;"",OR(RIGHT(Z22,1)&lt;&gt;"R",ISERROR(VLOOKUP(Z22,Z$6:Z21,1,0)))),VLOOKUP(LEFT(Z22,SEARCH("-",Z22)-1),'Ceníky Ubytování'!$A$27:$AJ$80,$H22+IF(RIGHT(Z22,1)="R",6,RIGHT(Z22,1)),0),IF(Z22="",0,IF(EXACT(Z22,VLOOKUP(Z22,Z$6:Z21,1,0)),0,0)))</f>
        <v>0</v>
      </c>
      <c r="AL22" s="153">
        <f>IF(AND(AA22&lt;&gt;"",OR(RIGHT(AA22,1)&lt;&gt;"R",ISERROR(VLOOKUP(AA22,AA$6:AA21,1,0)))),VLOOKUP(LEFT(AA22,SEARCH("-",AA22)-1),'Ceníky Ubytování'!$A$27:$AJ$80,$H22+IF(RIGHT(AA22,1)="R",6,RIGHT(AA22,1)),0),IF(AA22="",0,IF(EXACT(AA22,VLOOKUP(AA22,AA$6:AA21,1,0)),0,0)))</f>
        <v>0</v>
      </c>
      <c r="AM22" s="153">
        <f>IF(AND(AB22&lt;&gt;"",OR(RIGHT(AB22,1)&lt;&gt;"R",ISERROR(VLOOKUP(AB22,AB$6:AB21,1,0)))),VLOOKUP(LEFT(AB22,SEARCH("-",AB22)-1),'Ceníky Ubytování'!$A$27:$AJ$80,$H22+IF(RIGHT(AB22,1)="R",6,RIGHT(AB22,1)),0),IF(AB22="",0,IF(EXACT(AB22,VLOOKUP(AB22,AB$6:AB21,1,0)),0,0)))</f>
        <v>0</v>
      </c>
      <c r="AN22" s="153">
        <f>IF(AND(AC22&lt;&gt;"",OR(RIGHT(AC22,1)&lt;&gt;"R",ISERROR(VLOOKUP(AC22,AC$6:AC21,1,0)))),VLOOKUP(LEFT(AC22,SEARCH("-",AC22)-1),'Ceníky Ubytování'!$A$27:$AJ$80,$H22+IF(RIGHT(AC22,1)="R",6,RIGHT(AC22,1)),0),IF(AC22="",0,IF(EXACT(AC22,VLOOKUP(AC22,AC$6:AC21,1,0)),0,0)))</f>
        <v>0</v>
      </c>
      <c r="AO22" s="152"/>
      <c r="AP22" s="152"/>
      <c r="AQ22" s="152" t="str">
        <f t="shared" ref="AQ22:AZ22" si="63">IF(ISERROR(LEFT(T22,SEARCH("-",T22)-1)),"",LEFT(T22,SEARCH("-",T22)-1))</f>
        <v/>
      </c>
      <c r="AR22" s="152" t="str">
        <f t="shared" si="63"/>
        <v/>
      </c>
      <c r="AS22" s="152" t="str">
        <f t="shared" si="63"/>
        <v/>
      </c>
      <c r="AT22" s="152" t="str">
        <f t="shared" si="63"/>
        <v/>
      </c>
      <c r="AU22" s="152" t="str">
        <f t="shared" si="63"/>
        <v/>
      </c>
      <c r="AV22" s="152" t="str">
        <f t="shared" si="63"/>
        <v/>
      </c>
      <c r="AW22" s="152" t="str">
        <f t="shared" si="63"/>
        <v/>
      </c>
      <c r="AX22" s="152" t="str">
        <f t="shared" si="63"/>
        <v/>
      </c>
      <c r="AY22" s="152" t="str">
        <f t="shared" si="63"/>
        <v/>
      </c>
      <c r="AZ22" s="152" t="str">
        <f t="shared" si="63"/>
        <v/>
      </c>
      <c r="BA22" s="152"/>
      <c r="BB22" s="152"/>
      <c r="BC22" s="152"/>
      <c r="BD22" s="152"/>
      <c r="BE22" s="152"/>
      <c r="BF22" s="152"/>
      <c r="BG22" s="152"/>
      <c r="BH22" s="152"/>
      <c r="BI22" s="152"/>
      <c r="BJ22" s="152"/>
    </row>
    <row r="23" spans="1:62" ht="15.75" customHeight="1">
      <c r="A23" s="8">
        <f>+VSTUP!A27</f>
        <v>18</v>
      </c>
      <c r="B23" s="8">
        <f>+VSTUP!B27</f>
        <v>0</v>
      </c>
      <c r="C23" s="8">
        <f>+VSTUP!C27</f>
        <v>0</v>
      </c>
      <c r="D23" s="8">
        <f>+VSTUP!G27</f>
        <v>0</v>
      </c>
      <c r="E23" s="8" t="str">
        <f>+VSTUP!K27</f>
        <v>nic</v>
      </c>
      <c r="F23" s="8">
        <f t="shared" si="11"/>
        <v>0</v>
      </c>
      <c r="G23" s="8" t="str">
        <f>+IF(VSTUP!$B$6="ANO",IF(F23&gt;5,$F$3,IF(F23&gt;2,$F$4,$F$2)),IF(F23=1,$F$2,$B$1))</f>
        <v>Ceník víkend standard</v>
      </c>
      <c r="H23" s="8">
        <f>+VLOOKUP(G23,'Ceníky Ubytování'!$B$84:$C$88,2,0)</f>
        <v>9</v>
      </c>
      <c r="I23" s="8" t="str">
        <f t="shared" ref="I23:R23" si="64">+IF($D23&gt;=I$3,IF($E23=0,"",$E23),"")</f>
        <v/>
      </c>
      <c r="J23" s="8" t="str">
        <f t="shared" si="64"/>
        <v/>
      </c>
      <c r="K23" s="8" t="str">
        <f t="shared" si="64"/>
        <v/>
      </c>
      <c r="L23" s="8" t="str">
        <f t="shared" si="64"/>
        <v/>
      </c>
      <c r="M23" s="8" t="str">
        <f t="shared" si="64"/>
        <v/>
      </c>
      <c r="N23" s="8" t="str">
        <f t="shared" si="64"/>
        <v/>
      </c>
      <c r="O23" s="8" t="str">
        <f t="shared" si="64"/>
        <v/>
      </c>
      <c r="P23" s="8" t="str">
        <f t="shared" si="64"/>
        <v/>
      </c>
      <c r="Q23" s="8" t="str">
        <f t="shared" si="64"/>
        <v/>
      </c>
      <c r="R23" s="8" t="str">
        <f t="shared" si="64"/>
        <v/>
      </c>
      <c r="S23" s="8"/>
      <c r="T23" s="8" t="str">
        <f t="shared" ref="T23:AC23" si="65">+IF(RIGHT(I23,1)="R",I23,IF(I23="","",IF(OR(I23=$S$1,I23=$S$2,I23=$S$3,I23=$S$4),I23&amp;"-1",I23&amp;"-"&amp;COUNTIF(I$6:I$999,I23))))</f>
        <v/>
      </c>
      <c r="U23" s="8" t="str">
        <f t="shared" si="65"/>
        <v/>
      </c>
      <c r="V23" s="8" t="str">
        <f t="shared" si="65"/>
        <v/>
      </c>
      <c r="W23" s="8" t="str">
        <f t="shared" si="65"/>
        <v/>
      </c>
      <c r="X23" s="8" t="str">
        <f t="shared" si="65"/>
        <v/>
      </c>
      <c r="Y23" s="8" t="str">
        <f t="shared" si="65"/>
        <v/>
      </c>
      <c r="Z23" s="8" t="str">
        <f t="shared" si="65"/>
        <v/>
      </c>
      <c r="AA23" s="8" t="str">
        <f t="shared" si="65"/>
        <v/>
      </c>
      <c r="AB23" s="8" t="str">
        <f t="shared" si="65"/>
        <v/>
      </c>
      <c r="AC23" s="8" t="str">
        <f t="shared" si="65"/>
        <v/>
      </c>
      <c r="AD23" s="31">
        <f t="shared" si="14"/>
        <v>0</v>
      </c>
      <c r="AE23" s="32">
        <f>IF(AND(T23&lt;&gt;"",OR(RIGHT(T23,1)&lt;&gt;"R",ISERROR(VLOOKUP(T23,T$6:T22,1,0)))),VLOOKUP(LEFT(T23,SEARCH("-",T23)-1),'Ceníky Ubytování'!$A$27:$AJ$80,$H23+IF(RIGHT(T23,1)="R",6,RIGHT(T23,1)),0),IF(T23="",0,IF(EXACT(T23,VLOOKUP(T23,T$6:T22,1,0)),0,0)))</f>
        <v>0</v>
      </c>
      <c r="AF23" s="32">
        <f>IF(AND(U23&lt;&gt;"",OR(RIGHT(U23,1)&lt;&gt;"R",ISERROR(VLOOKUP(U23,U$6:U22,1,0)))),VLOOKUP(LEFT(U23,SEARCH("-",U23)-1),'Ceníky Ubytování'!$A$27:$AJ$80,$H23+IF(RIGHT(U23,1)="R",6,RIGHT(U23,1)),0),IF(U23="",0,IF(EXACT(U23,VLOOKUP(U23,U$6:U22,1,0)),0,0)))</f>
        <v>0</v>
      </c>
      <c r="AG23" s="32">
        <f>IF(AND(V23&lt;&gt;"",OR(RIGHT(V23,1)&lt;&gt;"R",ISERROR(VLOOKUP(V23,V$6:V22,1,0)))),VLOOKUP(LEFT(V23,SEARCH("-",V23)-1),'Ceníky Ubytování'!$A$27:$AJ$80,$H23+IF(RIGHT(V23,1)="R",6,RIGHT(V23,1)),0),IF(V23="",0,IF(EXACT(V23,VLOOKUP(V23,V$6:V22,1,0)),0,0)))</f>
        <v>0</v>
      </c>
      <c r="AH23" s="32">
        <f>IF(AND(W23&lt;&gt;"",OR(RIGHT(W23,1)&lt;&gt;"R",ISERROR(VLOOKUP(W23,W$6:W22,1,0)))),VLOOKUP(LEFT(W23,SEARCH("-",W23)-1),'Ceníky Ubytování'!$A$27:$AJ$80,$H23+IF(RIGHT(W23,1)="R",6,RIGHT(W23,1)),0),IF(W23="",0,IF(EXACT(W23,VLOOKUP(W23,W$6:W22,1,0)),0,0)))</f>
        <v>0</v>
      </c>
      <c r="AI23" s="32">
        <f>IF(AND(X23&lt;&gt;"",OR(RIGHT(X23,1)&lt;&gt;"R",ISERROR(VLOOKUP(X23,X$6:X22,1,0)))),VLOOKUP(LEFT(X23,SEARCH("-",X23)-1),'Ceníky Ubytování'!$A$27:$AJ$80,$H23+IF(RIGHT(X23,1)="R",6,RIGHT(X23,1)),0),IF(X23="",0,IF(EXACT(X23,VLOOKUP(X23,X$6:X22,1,0)),0,0)))</f>
        <v>0</v>
      </c>
      <c r="AJ23" s="32">
        <f>IF(AND(Y23&lt;&gt;"",OR(RIGHT(Y23,1)&lt;&gt;"R",ISERROR(VLOOKUP(Y23,Y$6:Y22,1,0)))),VLOOKUP(LEFT(Y23,SEARCH("-",Y23)-1),'Ceníky Ubytování'!$A$27:$AJ$80,$H23+IF(RIGHT(Y23,1)="R",6,RIGHT(Y23,1)),0),IF(Y23="",0,IF(EXACT(Y23,VLOOKUP(Y23,Y$6:Y22,1,0)),0,0)))</f>
        <v>0</v>
      </c>
      <c r="AK23" s="32">
        <f>IF(AND(Z23&lt;&gt;"",OR(RIGHT(Z23,1)&lt;&gt;"R",ISERROR(VLOOKUP(Z23,Z$6:Z22,1,0)))),VLOOKUP(LEFT(Z23,SEARCH("-",Z23)-1),'Ceníky Ubytování'!$A$27:$AJ$80,$H23+IF(RIGHT(Z23,1)="R",6,RIGHT(Z23,1)),0),IF(Z23="",0,IF(EXACT(Z23,VLOOKUP(Z23,Z$6:Z22,1,0)),0,0)))</f>
        <v>0</v>
      </c>
      <c r="AL23" s="32">
        <f>IF(AND(AA23&lt;&gt;"",OR(RIGHT(AA23,1)&lt;&gt;"R",ISERROR(VLOOKUP(AA23,AA$6:AA22,1,0)))),VLOOKUP(LEFT(AA23,SEARCH("-",AA23)-1),'Ceníky Ubytování'!$A$27:$AJ$80,$H23+IF(RIGHT(AA23,1)="R",6,RIGHT(AA23,1)),0),IF(AA23="",0,IF(EXACT(AA23,VLOOKUP(AA23,AA$6:AA22,1,0)),0,0)))</f>
        <v>0</v>
      </c>
      <c r="AM23" s="32">
        <f>IF(AND(AB23&lt;&gt;"",OR(RIGHT(AB23,1)&lt;&gt;"R",ISERROR(VLOOKUP(AB23,AB$6:AB22,1,0)))),VLOOKUP(LEFT(AB23,SEARCH("-",AB23)-1),'Ceníky Ubytování'!$A$27:$AJ$80,$H23+IF(RIGHT(AB23,1)="R",6,RIGHT(AB23,1)),0),IF(AB23="",0,IF(EXACT(AB23,VLOOKUP(AB23,AB$6:AB22,1,0)),0,0)))</f>
        <v>0</v>
      </c>
      <c r="AN23" s="32">
        <f>IF(AND(AC23&lt;&gt;"",OR(RIGHT(AC23,1)&lt;&gt;"R",ISERROR(VLOOKUP(AC23,AC$6:AC22,1,0)))),VLOOKUP(LEFT(AC23,SEARCH("-",AC23)-1),'Ceníky Ubytování'!$A$27:$AJ$80,$H23+IF(RIGHT(AC23,1)="R",6,RIGHT(AC23,1)),0),IF(AC23="",0,IF(EXACT(AC23,VLOOKUP(AC23,AC$6:AC22,1,0)),0,0)))</f>
        <v>0</v>
      </c>
      <c r="AO23" s="8"/>
      <c r="AP23" s="8"/>
      <c r="AQ23" s="8" t="str">
        <f t="shared" ref="AQ23:AZ23" si="66">IF(ISERROR(LEFT(T23,SEARCH("-",T23)-1)),"",LEFT(T23,SEARCH("-",T23)-1))</f>
        <v/>
      </c>
      <c r="AR23" s="8" t="str">
        <f t="shared" si="66"/>
        <v/>
      </c>
      <c r="AS23" s="8" t="str">
        <f t="shared" si="66"/>
        <v/>
      </c>
      <c r="AT23" s="8" t="str">
        <f t="shared" si="66"/>
        <v/>
      </c>
      <c r="AU23" s="8" t="str">
        <f t="shared" si="66"/>
        <v/>
      </c>
      <c r="AV23" s="8" t="str">
        <f t="shared" si="66"/>
        <v/>
      </c>
      <c r="AW23" s="8" t="str">
        <f t="shared" si="66"/>
        <v/>
      </c>
      <c r="AX23" s="8" t="str">
        <f t="shared" si="66"/>
        <v/>
      </c>
      <c r="AY23" s="8" t="str">
        <f t="shared" si="66"/>
        <v/>
      </c>
      <c r="AZ23" s="8" t="str">
        <f t="shared" si="66"/>
        <v/>
      </c>
      <c r="BA23" s="8"/>
      <c r="BB23" s="8"/>
      <c r="BC23" s="8"/>
      <c r="BD23" s="8"/>
      <c r="BE23" s="8"/>
      <c r="BF23" s="8"/>
      <c r="BG23" s="8"/>
      <c r="BH23" s="8"/>
      <c r="BI23" s="8"/>
      <c r="BJ23" s="8"/>
    </row>
    <row r="24" spans="1:62" s="151" customFormat="1" ht="15.75" customHeight="1">
      <c r="A24" s="152">
        <f>+VSTUP!A28</f>
        <v>19</v>
      </c>
      <c r="B24" s="152">
        <f>+VSTUP!B28</f>
        <v>0</v>
      </c>
      <c r="C24" s="152">
        <f>+VSTUP!C28</f>
        <v>0</v>
      </c>
      <c r="D24" s="152">
        <f>+VSTUP!G28</f>
        <v>0</v>
      </c>
      <c r="E24" s="152" t="str">
        <f>+VSTUP!K28</f>
        <v>nic</v>
      </c>
      <c r="F24" s="152">
        <f t="shared" si="11"/>
        <v>0</v>
      </c>
      <c r="G24" s="152" t="str">
        <f>+IF(VSTUP!$B$6="ANO",IF(F24&gt;5,$F$3,IF(F24&gt;2,$F$4,$F$2)),IF(F24=1,$F$2,$B$1))</f>
        <v>Ceník víkend standard</v>
      </c>
      <c r="H24" s="152">
        <f>+VLOOKUP(G24,'Ceníky Ubytování'!$B$84:$C$88,2,0)</f>
        <v>9</v>
      </c>
      <c r="I24" s="152" t="str">
        <f t="shared" ref="I24:R24" si="67">+IF($D24&gt;=I$3,IF($E24=0,"",$E24),"")</f>
        <v/>
      </c>
      <c r="J24" s="152" t="str">
        <f t="shared" si="67"/>
        <v/>
      </c>
      <c r="K24" s="152" t="str">
        <f t="shared" si="67"/>
        <v/>
      </c>
      <c r="L24" s="152" t="str">
        <f t="shared" si="67"/>
        <v/>
      </c>
      <c r="M24" s="152" t="str">
        <f t="shared" si="67"/>
        <v/>
      </c>
      <c r="N24" s="152" t="str">
        <f t="shared" si="67"/>
        <v/>
      </c>
      <c r="O24" s="152" t="str">
        <f t="shared" si="67"/>
        <v/>
      </c>
      <c r="P24" s="152" t="str">
        <f t="shared" si="67"/>
        <v/>
      </c>
      <c r="Q24" s="152" t="str">
        <f t="shared" si="67"/>
        <v/>
      </c>
      <c r="R24" s="152" t="str">
        <f t="shared" si="67"/>
        <v/>
      </c>
      <c r="S24" s="8"/>
      <c r="T24" s="152" t="str">
        <f t="shared" ref="T24:AC24" si="68">+IF(RIGHT(I24,1)="R",I24,IF(I24="","",IF(OR(I24=$S$1,I24=$S$2,I24=$S$3,I24=$S$4),I24&amp;"-1",I24&amp;"-"&amp;COUNTIF(I$6:I$999,I24))))</f>
        <v/>
      </c>
      <c r="U24" s="152" t="str">
        <f t="shared" si="68"/>
        <v/>
      </c>
      <c r="V24" s="152" t="str">
        <f t="shared" si="68"/>
        <v/>
      </c>
      <c r="W24" s="152" t="str">
        <f t="shared" si="68"/>
        <v/>
      </c>
      <c r="X24" s="152" t="str">
        <f t="shared" si="68"/>
        <v/>
      </c>
      <c r="Y24" s="152" t="str">
        <f t="shared" si="68"/>
        <v/>
      </c>
      <c r="Z24" s="152" t="str">
        <f t="shared" si="68"/>
        <v/>
      </c>
      <c r="AA24" s="152" t="str">
        <f t="shared" si="68"/>
        <v/>
      </c>
      <c r="AB24" s="152" t="str">
        <f t="shared" si="68"/>
        <v/>
      </c>
      <c r="AC24" s="152" t="str">
        <f t="shared" si="68"/>
        <v/>
      </c>
      <c r="AD24" s="31">
        <f t="shared" si="14"/>
        <v>0</v>
      </c>
      <c r="AE24" s="153">
        <f>IF(AND(T24&lt;&gt;"",OR(RIGHT(T24,1)&lt;&gt;"R",ISERROR(VLOOKUP(T24,T$6:T23,1,0)))),VLOOKUP(LEFT(T24,SEARCH("-",T24)-1),'Ceníky Ubytování'!$A$27:$AJ$80,$H24+IF(RIGHT(T24,1)="R",6,RIGHT(T24,1)),0),IF(T24="",0,IF(EXACT(T24,VLOOKUP(T24,T$6:T23,1,0)),0,0)))</f>
        <v>0</v>
      </c>
      <c r="AF24" s="153">
        <f>IF(AND(U24&lt;&gt;"",OR(RIGHT(U24,1)&lt;&gt;"R",ISERROR(VLOOKUP(U24,U$6:U23,1,0)))),VLOOKUP(LEFT(U24,SEARCH("-",U24)-1),'Ceníky Ubytování'!$A$27:$AJ$80,$H24+IF(RIGHT(U24,1)="R",6,RIGHT(U24,1)),0),IF(U24="",0,IF(EXACT(U24,VLOOKUP(U24,U$6:U23,1,0)),0,0)))</f>
        <v>0</v>
      </c>
      <c r="AG24" s="153">
        <f>IF(AND(V24&lt;&gt;"",OR(RIGHT(V24,1)&lt;&gt;"R",ISERROR(VLOOKUP(V24,V$6:V23,1,0)))),VLOOKUP(LEFT(V24,SEARCH("-",V24)-1),'Ceníky Ubytování'!$A$27:$AJ$80,$H24+IF(RIGHT(V24,1)="R",6,RIGHT(V24,1)),0),IF(V24="",0,IF(EXACT(V24,VLOOKUP(V24,V$6:V23,1,0)),0,0)))</f>
        <v>0</v>
      </c>
      <c r="AH24" s="153">
        <f>IF(AND(W24&lt;&gt;"",OR(RIGHT(W24,1)&lt;&gt;"R",ISERROR(VLOOKUP(W24,W$6:W23,1,0)))),VLOOKUP(LEFT(W24,SEARCH("-",W24)-1),'Ceníky Ubytování'!$A$27:$AJ$80,$H24+IF(RIGHT(W24,1)="R",6,RIGHT(W24,1)),0),IF(W24="",0,IF(EXACT(W24,VLOOKUP(W24,W$6:W23,1,0)),0,0)))</f>
        <v>0</v>
      </c>
      <c r="AI24" s="153">
        <f>IF(AND(X24&lt;&gt;"",OR(RIGHT(X24,1)&lt;&gt;"R",ISERROR(VLOOKUP(X24,X$6:X23,1,0)))),VLOOKUP(LEFT(X24,SEARCH("-",X24)-1),'Ceníky Ubytování'!$A$27:$AJ$80,$H24+IF(RIGHT(X24,1)="R",6,RIGHT(X24,1)),0),IF(X24="",0,IF(EXACT(X24,VLOOKUP(X24,X$6:X23,1,0)),0,0)))</f>
        <v>0</v>
      </c>
      <c r="AJ24" s="153">
        <f>IF(AND(Y24&lt;&gt;"",OR(RIGHT(Y24,1)&lt;&gt;"R",ISERROR(VLOOKUP(Y24,Y$6:Y23,1,0)))),VLOOKUP(LEFT(Y24,SEARCH("-",Y24)-1),'Ceníky Ubytování'!$A$27:$AJ$80,$H24+IF(RIGHT(Y24,1)="R",6,RIGHT(Y24,1)),0),IF(Y24="",0,IF(EXACT(Y24,VLOOKUP(Y24,Y$6:Y23,1,0)),0,0)))</f>
        <v>0</v>
      </c>
      <c r="AK24" s="153">
        <f>IF(AND(Z24&lt;&gt;"",OR(RIGHT(Z24,1)&lt;&gt;"R",ISERROR(VLOOKUP(Z24,Z$6:Z23,1,0)))),VLOOKUP(LEFT(Z24,SEARCH("-",Z24)-1),'Ceníky Ubytování'!$A$27:$AJ$80,$H24+IF(RIGHT(Z24,1)="R",6,RIGHT(Z24,1)),0),IF(Z24="",0,IF(EXACT(Z24,VLOOKUP(Z24,Z$6:Z23,1,0)),0,0)))</f>
        <v>0</v>
      </c>
      <c r="AL24" s="153">
        <f>IF(AND(AA24&lt;&gt;"",OR(RIGHT(AA24,1)&lt;&gt;"R",ISERROR(VLOOKUP(AA24,AA$6:AA23,1,0)))),VLOOKUP(LEFT(AA24,SEARCH("-",AA24)-1),'Ceníky Ubytování'!$A$27:$AJ$80,$H24+IF(RIGHT(AA24,1)="R",6,RIGHT(AA24,1)),0),IF(AA24="",0,IF(EXACT(AA24,VLOOKUP(AA24,AA$6:AA23,1,0)),0,0)))</f>
        <v>0</v>
      </c>
      <c r="AM24" s="153">
        <f>IF(AND(AB24&lt;&gt;"",OR(RIGHT(AB24,1)&lt;&gt;"R",ISERROR(VLOOKUP(AB24,AB$6:AB23,1,0)))),VLOOKUP(LEFT(AB24,SEARCH("-",AB24)-1),'Ceníky Ubytování'!$A$27:$AJ$80,$H24+IF(RIGHT(AB24,1)="R",6,RIGHT(AB24,1)),0),IF(AB24="",0,IF(EXACT(AB24,VLOOKUP(AB24,AB$6:AB23,1,0)),0,0)))</f>
        <v>0</v>
      </c>
      <c r="AN24" s="153">
        <f>IF(AND(AC24&lt;&gt;"",OR(RIGHT(AC24,1)&lt;&gt;"R",ISERROR(VLOOKUP(AC24,AC$6:AC23,1,0)))),VLOOKUP(LEFT(AC24,SEARCH("-",AC24)-1),'Ceníky Ubytování'!$A$27:$AJ$80,$H24+IF(RIGHT(AC24,1)="R",6,RIGHT(AC24,1)),0),IF(AC24="",0,IF(EXACT(AC24,VLOOKUP(AC24,AC$6:AC23,1,0)),0,0)))</f>
        <v>0</v>
      </c>
      <c r="AO24" s="152"/>
      <c r="AP24" s="152"/>
      <c r="AQ24" s="152" t="str">
        <f t="shared" ref="AQ24:AZ24" si="69">IF(ISERROR(LEFT(T24,SEARCH("-",T24)-1)),"",LEFT(T24,SEARCH("-",T24)-1))</f>
        <v/>
      </c>
      <c r="AR24" s="152" t="str">
        <f t="shared" si="69"/>
        <v/>
      </c>
      <c r="AS24" s="152" t="str">
        <f t="shared" si="69"/>
        <v/>
      </c>
      <c r="AT24" s="152" t="str">
        <f t="shared" si="69"/>
        <v/>
      </c>
      <c r="AU24" s="152" t="str">
        <f t="shared" si="69"/>
        <v/>
      </c>
      <c r="AV24" s="152" t="str">
        <f t="shared" si="69"/>
        <v/>
      </c>
      <c r="AW24" s="152" t="str">
        <f t="shared" si="69"/>
        <v/>
      </c>
      <c r="AX24" s="152" t="str">
        <f t="shared" si="69"/>
        <v/>
      </c>
      <c r="AY24" s="152" t="str">
        <f t="shared" si="69"/>
        <v/>
      </c>
      <c r="AZ24" s="152" t="str">
        <f t="shared" si="69"/>
        <v/>
      </c>
      <c r="BA24" s="152"/>
      <c r="BB24" s="152"/>
      <c r="BC24" s="152"/>
      <c r="BD24" s="152"/>
      <c r="BE24" s="152"/>
      <c r="BF24" s="152"/>
      <c r="BG24" s="152"/>
      <c r="BH24" s="152"/>
      <c r="BI24" s="152"/>
      <c r="BJ24" s="152"/>
    </row>
    <row r="25" spans="1:62" ht="15.75" customHeight="1">
      <c r="A25" s="8">
        <f>+VSTUP!A29</f>
        <v>20</v>
      </c>
      <c r="B25" s="8">
        <f>+VSTUP!B29</f>
        <v>0</v>
      </c>
      <c r="C25" s="8">
        <f>+VSTUP!C29</f>
        <v>0</v>
      </c>
      <c r="D25" s="8">
        <f>+VSTUP!G29</f>
        <v>0</v>
      </c>
      <c r="E25" s="8" t="str">
        <f>+VSTUP!K29</f>
        <v>nic</v>
      </c>
      <c r="F25" s="8">
        <f t="shared" si="11"/>
        <v>0</v>
      </c>
      <c r="G25" s="8" t="str">
        <f>+IF(VSTUP!$B$6="ANO",IF(F25&gt;5,$F$3,IF(F25&gt;2,$F$4,$F$2)),IF(F25=1,$F$2,$B$1))</f>
        <v>Ceník víkend standard</v>
      </c>
      <c r="H25" s="8">
        <f>+VLOOKUP(G25,'Ceníky Ubytování'!$B$84:$C$88,2,0)</f>
        <v>9</v>
      </c>
      <c r="I25" s="8" t="str">
        <f t="shared" ref="I25:R25" si="70">+IF($D25&gt;=I$3,IF($E25=0,"",$E25),"")</f>
        <v/>
      </c>
      <c r="J25" s="8" t="str">
        <f t="shared" si="70"/>
        <v/>
      </c>
      <c r="K25" s="8" t="str">
        <f t="shared" si="70"/>
        <v/>
      </c>
      <c r="L25" s="8" t="str">
        <f t="shared" si="70"/>
        <v/>
      </c>
      <c r="M25" s="8" t="str">
        <f t="shared" si="70"/>
        <v/>
      </c>
      <c r="N25" s="8" t="str">
        <f t="shared" si="70"/>
        <v/>
      </c>
      <c r="O25" s="8" t="str">
        <f t="shared" si="70"/>
        <v/>
      </c>
      <c r="P25" s="8" t="str">
        <f t="shared" si="70"/>
        <v/>
      </c>
      <c r="Q25" s="8" t="str">
        <f t="shared" si="70"/>
        <v/>
      </c>
      <c r="R25" s="8" t="str">
        <f t="shared" si="70"/>
        <v/>
      </c>
      <c r="S25" s="8"/>
      <c r="T25" s="8" t="str">
        <f t="shared" ref="T25:AC25" si="71">+IF(RIGHT(I25,1)="R",I25,IF(I25="","",IF(OR(I25=$S$1,I25=$S$2,I25=$S$3,I25=$S$4),I25&amp;"-1",I25&amp;"-"&amp;COUNTIF(I$6:I$999,I25))))</f>
        <v/>
      </c>
      <c r="U25" s="8" t="str">
        <f t="shared" si="71"/>
        <v/>
      </c>
      <c r="V25" s="8" t="str">
        <f t="shared" si="71"/>
        <v/>
      </c>
      <c r="W25" s="8" t="str">
        <f t="shared" si="71"/>
        <v/>
      </c>
      <c r="X25" s="8" t="str">
        <f t="shared" si="71"/>
        <v/>
      </c>
      <c r="Y25" s="8" t="str">
        <f t="shared" si="71"/>
        <v/>
      </c>
      <c r="Z25" s="8" t="str">
        <f t="shared" si="71"/>
        <v/>
      </c>
      <c r="AA25" s="8" t="str">
        <f t="shared" si="71"/>
        <v/>
      </c>
      <c r="AB25" s="8" t="str">
        <f t="shared" si="71"/>
        <v/>
      </c>
      <c r="AC25" s="8" t="str">
        <f t="shared" si="71"/>
        <v/>
      </c>
      <c r="AD25" s="31">
        <f t="shared" si="14"/>
        <v>0</v>
      </c>
      <c r="AE25" s="32">
        <f>IF(AND(T25&lt;&gt;"",OR(RIGHT(T25,1)&lt;&gt;"R",ISERROR(VLOOKUP(T25,T$6:T24,1,0)))),VLOOKUP(LEFT(T25,SEARCH("-",T25)-1),'Ceníky Ubytování'!$A$27:$AJ$80,$H25+IF(RIGHT(T25,1)="R",6,RIGHT(T25,1)),0),IF(T25="",0,IF(EXACT(T25,VLOOKUP(T25,T$6:T24,1,0)),0,0)))</f>
        <v>0</v>
      </c>
      <c r="AF25" s="32">
        <f>IF(AND(U25&lt;&gt;"",OR(RIGHT(U25,1)&lt;&gt;"R",ISERROR(VLOOKUP(U25,U$6:U24,1,0)))),VLOOKUP(LEFT(U25,SEARCH("-",U25)-1),'Ceníky Ubytování'!$A$27:$AJ$80,$H25+IF(RIGHT(U25,1)="R",6,RIGHT(U25,1)),0),IF(U25="",0,IF(EXACT(U25,VLOOKUP(U25,U$6:U24,1,0)),0,0)))</f>
        <v>0</v>
      </c>
      <c r="AG25" s="32">
        <f>IF(AND(V25&lt;&gt;"",OR(RIGHT(V25,1)&lt;&gt;"R",ISERROR(VLOOKUP(V25,V$6:V24,1,0)))),VLOOKUP(LEFT(V25,SEARCH("-",V25)-1),'Ceníky Ubytování'!$A$27:$AJ$80,$H25+IF(RIGHT(V25,1)="R",6,RIGHT(V25,1)),0),IF(V25="",0,IF(EXACT(V25,VLOOKUP(V25,V$6:V24,1,0)),0,0)))</f>
        <v>0</v>
      </c>
      <c r="AH25" s="32">
        <f>IF(AND(W25&lt;&gt;"",OR(RIGHT(W25,1)&lt;&gt;"R",ISERROR(VLOOKUP(W25,W$6:W24,1,0)))),VLOOKUP(LEFT(W25,SEARCH("-",W25)-1),'Ceníky Ubytování'!$A$27:$AJ$80,$H25+IF(RIGHT(W25,1)="R",6,RIGHT(W25,1)),0),IF(W25="",0,IF(EXACT(W25,VLOOKUP(W25,W$6:W24,1,0)),0,0)))</f>
        <v>0</v>
      </c>
      <c r="AI25" s="32">
        <f>IF(AND(X25&lt;&gt;"",OR(RIGHT(X25,1)&lt;&gt;"R",ISERROR(VLOOKUP(X25,X$6:X24,1,0)))),VLOOKUP(LEFT(X25,SEARCH("-",X25)-1),'Ceníky Ubytování'!$A$27:$AJ$80,$H25+IF(RIGHT(X25,1)="R",6,RIGHT(X25,1)),0),IF(X25="",0,IF(EXACT(X25,VLOOKUP(X25,X$6:X24,1,0)),0,0)))</f>
        <v>0</v>
      </c>
      <c r="AJ25" s="32">
        <f>IF(AND(Y25&lt;&gt;"",OR(RIGHT(Y25,1)&lt;&gt;"R",ISERROR(VLOOKUP(Y25,Y$6:Y24,1,0)))),VLOOKUP(LEFT(Y25,SEARCH("-",Y25)-1),'Ceníky Ubytování'!$A$27:$AJ$80,$H25+IF(RIGHT(Y25,1)="R",6,RIGHT(Y25,1)),0),IF(Y25="",0,IF(EXACT(Y25,VLOOKUP(Y25,Y$6:Y24,1,0)),0,0)))</f>
        <v>0</v>
      </c>
      <c r="AK25" s="32">
        <f>IF(AND(Z25&lt;&gt;"",OR(RIGHT(Z25,1)&lt;&gt;"R",ISERROR(VLOOKUP(Z25,Z$6:Z24,1,0)))),VLOOKUP(LEFT(Z25,SEARCH("-",Z25)-1),'Ceníky Ubytování'!$A$27:$AJ$80,$H25+IF(RIGHT(Z25,1)="R",6,RIGHT(Z25,1)),0),IF(Z25="",0,IF(EXACT(Z25,VLOOKUP(Z25,Z$6:Z24,1,0)),0,0)))</f>
        <v>0</v>
      </c>
      <c r="AL25" s="32">
        <f>IF(AND(AA25&lt;&gt;"",OR(RIGHT(AA25,1)&lt;&gt;"R",ISERROR(VLOOKUP(AA25,AA$6:AA24,1,0)))),VLOOKUP(LEFT(AA25,SEARCH("-",AA25)-1),'Ceníky Ubytování'!$A$27:$AJ$80,$H25+IF(RIGHT(AA25,1)="R",6,RIGHT(AA25,1)),0),IF(AA25="",0,IF(EXACT(AA25,VLOOKUP(AA25,AA$6:AA24,1,0)),0,0)))</f>
        <v>0</v>
      </c>
      <c r="AM25" s="32">
        <f>IF(AND(AB25&lt;&gt;"",OR(RIGHT(AB25,1)&lt;&gt;"R",ISERROR(VLOOKUP(AB25,AB$6:AB24,1,0)))),VLOOKUP(LEFT(AB25,SEARCH("-",AB25)-1),'Ceníky Ubytování'!$A$27:$AJ$80,$H25+IF(RIGHT(AB25,1)="R",6,RIGHT(AB25,1)),0),IF(AB25="",0,IF(EXACT(AB25,VLOOKUP(AB25,AB$6:AB24,1,0)),0,0)))</f>
        <v>0</v>
      </c>
      <c r="AN25" s="32">
        <f>IF(AND(AC25&lt;&gt;"",OR(RIGHT(AC25,1)&lt;&gt;"R",ISERROR(VLOOKUP(AC25,AC$6:AC24,1,0)))),VLOOKUP(LEFT(AC25,SEARCH("-",AC25)-1),'Ceníky Ubytování'!$A$27:$AJ$80,$H25+IF(RIGHT(AC25,1)="R",6,RIGHT(AC25,1)),0),IF(AC25="",0,IF(EXACT(AC25,VLOOKUP(AC25,AC$6:AC24,1,0)),0,0)))</f>
        <v>0</v>
      </c>
      <c r="AO25" s="8"/>
      <c r="AP25" s="8"/>
      <c r="AQ25" s="8" t="str">
        <f t="shared" ref="AQ25:AZ25" si="72">IF(ISERROR(LEFT(T25,SEARCH("-",T25)-1)),"",LEFT(T25,SEARCH("-",T25)-1))</f>
        <v/>
      </c>
      <c r="AR25" s="8" t="str">
        <f t="shared" si="72"/>
        <v/>
      </c>
      <c r="AS25" s="8" t="str">
        <f t="shared" si="72"/>
        <v/>
      </c>
      <c r="AT25" s="8" t="str">
        <f t="shared" si="72"/>
        <v/>
      </c>
      <c r="AU25" s="8" t="str">
        <f t="shared" si="72"/>
        <v/>
      </c>
      <c r="AV25" s="8" t="str">
        <f t="shared" si="72"/>
        <v/>
      </c>
      <c r="AW25" s="8" t="str">
        <f t="shared" si="72"/>
        <v/>
      </c>
      <c r="AX25" s="8" t="str">
        <f t="shared" si="72"/>
        <v/>
      </c>
      <c r="AY25" s="8" t="str">
        <f t="shared" si="72"/>
        <v/>
      </c>
      <c r="AZ25" s="8" t="str">
        <f t="shared" si="72"/>
        <v/>
      </c>
      <c r="BA25" s="8"/>
      <c r="BB25" s="8"/>
      <c r="BC25" s="8"/>
      <c r="BD25" s="8"/>
      <c r="BE25" s="8"/>
      <c r="BF25" s="8"/>
      <c r="BG25" s="8"/>
      <c r="BH25" s="8"/>
      <c r="BI25" s="8"/>
      <c r="BJ25" s="8"/>
    </row>
    <row r="26" spans="1:62" s="151" customFormat="1" ht="15.75" customHeight="1">
      <c r="A26" s="152">
        <f>+VSTUP!A30</f>
        <v>21</v>
      </c>
      <c r="B26" s="152">
        <f>+VSTUP!B30</f>
        <v>0</v>
      </c>
      <c r="C26" s="152">
        <f>+VSTUP!C30</f>
        <v>0</v>
      </c>
      <c r="D26" s="152">
        <f>+VSTUP!G30</f>
        <v>0</v>
      </c>
      <c r="E26" s="152" t="str">
        <f>+VSTUP!K30</f>
        <v>nic</v>
      </c>
      <c r="F26" s="152">
        <f t="shared" si="11"/>
        <v>0</v>
      </c>
      <c r="G26" s="152" t="str">
        <f>+IF(VSTUP!$B$6="ANO",IF(F26&gt;5,$F$3,IF(F26&gt;2,$F$4,$F$2)),IF(F26=1,$F$2,$B$1))</f>
        <v>Ceník víkend standard</v>
      </c>
      <c r="H26" s="152">
        <f>+VLOOKUP(G26,'Ceníky Ubytování'!$B$84:$C$88,2,0)</f>
        <v>9</v>
      </c>
      <c r="I26" s="152" t="str">
        <f t="shared" ref="I26:R26" si="73">+IF($D26&gt;=I$3,IF($E26=0,"",$E26),"")</f>
        <v/>
      </c>
      <c r="J26" s="152" t="str">
        <f t="shared" si="73"/>
        <v/>
      </c>
      <c r="K26" s="152" t="str">
        <f t="shared" si="73"/>
        <v/>
      </c>
      <c r="L26" s="152" t="str">
        <f t="shared" si="73"/>
        <v/>
      </c>
      <c r="M26" s="152" t="str">
        <f t="shared" si="73"/>
        <v/>
      </c>
      <c r="N26" s="152" t="str">
        <f t="shared" si="73"/>
        <v/>
      </c>
      <c r="O26" s="152" t="str">
        <f t="shared" si="73"/>
        <v/>
      </c>
      <c r="P26" s="152" t="str">
        <f t="shared" si="73"/>
        <v/>
      </c>
      <c r="Q26" s="152" t="str">
        <f t="shared" si="73"/>
        <v/>
      </c>
      <c r="R26" s="152" t="str">
        <f t="shared" si="73"/>
        <v/>
      </c>
      <c r="S26" s="8"/>
      <c r="T26" s="152" t="str">
        <f t="shared" ref="T26:AC26" si="74">+IF(RIGHT(I26,1)="R",I26,IF(I26="","",IF(OR(I26=$S$1,I26=$S$2,I26=$S$3,I26=$S$4),I26&amp;"-1",I26&amp;"-"&amp;COUNTIF(I$6:I$999,I26))))</f>
        <v/>
      </c>
      <c r="U26" s="152" t="str">
        <f t="shared" si="74"/>
        <v/>
      </c>
      <c r="V26" s="152" t="str">
        <f t="shared" si="74"/>
        <v/>
      </c>
      <c r="W26" s="152" t="str">
        <f t="shared" si="74"/>
        <v/>
      </c>
      <c r="X26" s="152" t="str">
        <f t="shared" si="74"/>
        <v/>
      </c>
      <c r="Y26" s="152" t="str">
        <f t="shared" si="74"/>
        <v/>
      </c>
      <c r="Z26" s="152" t="str">
        <f t="shared" si="74"/>
        <v/>
      </c>
      <c r="AA26" s="152" t="str">
        <f t="shared" si="74"/>
        <v/>
      </c>
      <c r="AB26" s="152" t="str">
        <f t="shared" si="74"/>
        <v/>
      </c>
      <c r="AC26" s="152" t="str">
        <f t="shared" si="74"/>
        <v/>
      </c>
      <c r="AD26" s="31">
        <f t="shared" si="14"/>
        <v>0</v>
      </c>
      <c r="AE26" s="153">
        <f>IF(AND(T26&lt;&gt;"",OR(RIGHT(T26,1)&lt;&gt;"R",ISERROR(VLOOKUP(T26,T$6:T25,1,0)))),VLOOKUP(LEFT(T26,SEARCH("-",T26)-1),'Ceníky Ubytování'!$A$27:$AJ$80,$H26+IF(RIGHT(T26,1)="R",6,RIGHT(T26,1)),0),IF(T26="",0,IF(EXACT(T26,VLOOKUP(T26,T$6:T25,1,0)),0,0)))</f>
        <v>0</v>
      </c>
      <c r="AF26" s="153">
        <f>IF(AND(U26&lt;&gt;"",OR(RIGHT(U26,1)&lt;&gt;"R",ISERROR(VLOOKUP(U26,U$6:U25,1,0)))),VLOOKUP(LEFT(U26,SEARCH("-",U26)-1),'Ceníky Ubytování'!$A$27:$AJ$80,$H26+IF(RIGHT(U26,1)="R",6,RIGHT(U26,1)),0),IF(U26="",0,IF(EXACT(U26,VLOOKUP(U26,U$6:U25,1,0)),0,0)))</f>
        <v>0</v>
      </c>
      <c r="AG26" s="153">
        <f>IF(AND(V26&lt;&gt;"",OR(RIGHT(V26,1)&lt;&gt;"R",ISERROR(VLOOKUP(V26,V$6:V25,1,0)))),VLOOKUP(LEFT(V26,SEARCH("-",V26)-1),'Ceníky Ubytování'!$A$27:$AJ$80,$H26+IF(RIGHT(V26,1)="R",6,RIGHT(V26,1)),0),IF(V26="",0,IF(EXACT(V26,VLOOKUP(V26,V$6:V25,1,0)),0,0)))</f>
        <v>0</v>
      </c>
      <c r="AH26" s="153">
        <f>IF(AND(W26&lt;&gt;"",OR(RIGHT(W26,1)&lt;&gt;"R",ISERROR(VLOOKUP(W26,W$6:W25,1,0)))),VLOOKUP(LEFT(W26,SEARCH("-",W26)-1),'Ceníky Ubytování'!$A$27:$AJ$80,$H26+IF(RIGHT(W26,1)="R",6,RIGHT(W26,1)),0),IF(W26="",0,IF(EXACT(W26,VLOOKUP(W26,W$6:W25,1,0)),0,0)))</f>
        <v>0</v>
      </c>
      <c r="AI26" s="153">
        <f>IF(AND(X26&lt;&gt;"",OR(RIGHT(X26,1)&lt;&gt;"R",ISERROR(VLOOKUP(X26,X$6:X25,1,0)))),VLOOKUP(LEFT(X26,SEARCH("-",X26)-1),'Ceníky Ubytování'!$A$27:$AJ$80,$H26+IF(RIGHT(X26,1)="R",6,RIGHT(X26,1)),0),IF(X26="",0,IF(EXACT(X26,VLOOKUP(X26,X$6:X25,1,0)),0,0)))</f>
        <v>0</v>
      </c>
      <c r="AJ26" s="153">
        <f>IF(AND(Y26&lt;&gt;"",OR(RIGHT(Y26,1)&lt;&gt;"R",ISERROR(VLOOKUP(Y26,Y$6:Y25,1,0)))),VLOOKUP(LEFT(Y26,SEARCH("-",Y26)-1),'Ceníky Ubytování'!$A$27:$AJ$80,$H26+IF(RIGHT(Y26,1)="R",6,RIGHT(Y26,1)),0),IF(Y26="",0,IF(EXACT(Y26,VLOOKUP(Y26,Y$6:Y25,1,0)),0,0)))</f>
        <v>0</v>
      </c>
      <c r="AK26" s="153">
        <f>IF(AND(Z26&lt;&gt;"",OR(RIGHT(Z26,1)&lt;&gt;"R",ISERROR(VLOOKUP(Z26,Z$6:Z25,1,0)))),VLOOKUP(LEFT(Z26,SEARCH("-",Z26)-1),'Ceníky Ubytování'!$A$27:$AJ$80,$H26+IF(RIGHT(Z26,1)="R",6,RIGHT(Z26,1)),0),IF(Z26="",0,IF(EXACT(Z26,VLOOKUP(Z26,Z$6:Z25,1,0)),0,0)))</f>
        <v>0</v>
      </c>
      <c r="AL26" s="153">
        <f>IF(AND(AA26&lt;&gt;"",OR(RIGHT(AA26,1)&lt;&gt;"R",ISERROR(VLOOKUP(AA26,AA$6:AA25,1,0)))),VLOOKUP(LEFT(AA26,SEARCH("-",AA26)-1),'Ceníky Ubytování'!$A$27:$AJ$80,$H26+IF(RIGHT(AA26,1)="R",6,RIGHT(AA26,1)),0),IF(AA26="",0,IF(EXACT(AA26,VLOOKUP(AA26,AA$6:AA25,1,0)),0,0)))</f>
        <v>0</v>
      </c>
      <c r="AM26" s="153">
        <f>IF(AND(AB26&lt;&gt;"",OR(RIGHT(AB26,1)&lt;&gt;"R",ISERROR(VLOOKUP(AB26,AB$6:AB25,1,0)))),VLOOKUP(LEFT(AB26,SEARCH("-",AB26)-1),'Ceníky Ubytování'!$A$27:$AJ$80,$H26+IF(RIGHT(AB26,1)="R",6,RIGHT(AB26,1)),0),IF(AB26="",0,IF(EXACT(AB26,VLOOKUP(AB26,AB$6:AB25,1,0)),0,0)))</f>
        <v>0</v>
      </c>
      <c r="AN26" s="153">
        <f>IF(AND(AC26&lt;&gt;"",OR(RIGHT(AC26,1)&lt;&gt;"R",ISERROR(VLOOKUP(AC26,AC$6:AC25,1,0)))),VLOOKUP(LEFT(AC26,SEARCH("-",AC26)-1),'Ceníky Ubytování'!$A$27:$AJ$80,$H26+IF(RIGHT(AC26,1)="R",6,RIGHT(AC26,1)),0),IF(AC26="",0,IF(EXACT(AC26,VLOOKUP(AC26,AC$6:AC25,1,0)),0,0)))</f>
        <v>0</v>
      </c>
      <c r="AO26" s="152"/>
      <c r="AP26" s="152"/>
      <c r="AQ26" s="152" t="str">
        <f t="shared" ref="AQ26:AZ26" si="75">IF(ISERROR(LEFT(T26,SEARCH("-",T26)-1)),"",LEFT(T26,SEARCH("-",T26)-1))</f>
        <v/>
      </c>
      <c r="AR26" s="152" t="str">
        <f t="shared" si="75"/>
        <v/>
      </c>
      <c r="AS26" s="152" t="str">
        <f t="shared" si="75"/>
        <v/>
      </c>
      <c r="AT26" s="152" t="str">
        <f t="shared" si="75"/>
        <v/>
      </c>
      <c r="AU26" s="152" t="str">
        <f t="shared" si="75"/>
        <v/>
      </c>
      <c r="AV26" s="152" t="str">
        <f t="shared" si="75"/>
        <v/>
      </c>
      <c r="AW26" s="152" t="str">
        <f t="shared" si="75"/>
        <v/>
      </c>
      <c r="AX26" s="152" t="str">
        <f t="shared" si="75"/>
        <v/>
      </c>
      <c r="AY26" s="152" t="str">
        <f t="shared" si="75"/>
        <v/>
      </c>
      <c r="AZ26" s="152" t="str">
        <f t="shared" si="75"/>
        <v/>
      </c>
      <c r="BA26" s="152"/>
      <c r="BB26" s="152"/>
      <c r="BC26" s="152"/>
      <c r="BD26" s="152"/>
      <c r="BE26" s="152"/>
      <c r="BF26" s="152"/>
      <c r="BG26" s="152"/>
      <c r="BH26" s="152"/>
      <c r="BI26" s="152"/>
      <c r="BJ26" s="152"/>
    </row>
    <row r="27" spans="1:62" ht="15.75" customHeight="1">
      <c r="A27" s="8">
        <f>+VSTUP!A31</f>
        <v>22</v>
      </c>
      <c r="B27" s="8">
        <f>+VSTUP!B31</f>
        <v>0</v>
      </c>
      <c r="C27" s="8">
        <f>+VSTUP!C31</f>
        <v>0</v>
      </c>
      <c r="D27" s="8">
        <f>+VSTUP!G31</f>
        <v>0</v>
      </c>
      <c r="E27" s="8" t="str">
        <f>+VSTUP!K31</f>
        <v>nic</v>
      </c>
      <c r="F27" s="8">
        <f t="shared" si="11"/>
        <v>0</v>
      </c>
      <c r="G27" s="8" t="str">
        <f>+IF(VSTUP!$B$6="ANO",IF(F27&gt;5,$F$3,IF(F27&gt;2,$F$4,$F$2)),IF(F27=1,$F$2,$B$1))</f>
        <v>Ceník víkend standard</v>
      </c>
      <c r="H27" s="8">
        <f>+VLOOKUP(G27,'Ceníky Ubytování'!$B$84:$C$88,2,0)</f>
        <v>9</v>
      </c>
      <c r="I27" s="8" t="str">
        <f t="shared" ref="I27:R27" si="76">+IF($D27&gt;=I$3,IF($E27=0,"",$E27),"")</f>
        <v/>
      </c>
      <c r="J27" s="8" t="str">
        <f t="shared" si="76"/>
        <v/>
      </c>
      <c r="K27" s="8" t="str">
        <f t="shared" si="76"/>
        <v/>
      </c>
      <c r="L27" s="8" t="str">
        <f t="shared" si="76"/>
        <v/>
      </c>
      <c r="M27" s="8" t="str">
        <f t="shared" si="76"/>
        <v/>
      </c>
      <c r="N27" s="8" t="str">
        <f t="shared" si="76"/>
        <v/>
      </c>
      <c r="O27" s="8" t="str">
        <f t="shared" si="76"/>
        <v/>
      </c>
      <c r="P27" s="8" t="str">
        <f t="shared" si="76"/>
        <v/>
      </c>
      <c r="Q27" s="8" t="str">
        <f t="shared" si="76"/>
        <v/>
      </c>
      <c r="R27" s="8" t="str">
        <f t="shared" si="76"/>
        <v/>
      </c>
      <c r="S27" s="8"/>
      <c r="T27" s="8" t="str">
        <f t="shared" ref="T27:AC27" si="77">+IF(RIGHT(I27,1)="R",I27,IF(I27="","",IF(OR(I27=$S$1,I27=$S$2,I27=$S$3,I27=$S$4),I27&amp;"-1",I27&amp;"-"&amp;COUNTIF(I$6:I$999,I27))))</f>
        <v/>
      </c>
      <c r="U27" s="8" t="str">
        <f t="shared" si="77"/>
        <v/>
      </c>
      <c r="V27" s="8" t="str">
        <f t="shared" si="77"/>
        <v/>
      </c>
      <c r="W27" s="8" t="str">
        <f t="shared" si="77"/>
        <v/>
      </c>
      <c r="X27" s="8" t="str">
        <f t="shared" si="77"/>
        <v/>
      </c>
      <c r="Y27" s="8" t="str">
        <f t="shared" si="77"/>
        <v/>
      </c>
      <c r="Z27" s="8" t="str">
        <f t="shared" si="77"/>
        <v/>
      </c>
      <c r="AA27" s="8" t="str">
        <f t="shared" si="77"/>
        <v/>
      </c>
      <c r="AB27" s="8" t="str">
        <f t="shared" si="77"/>
        <v/>
      </c>
      <c r="AC27" s="8" t="str">
        <f t="shared" si="77"/>
        <v/>
      </c>
      <c r="AD27" s="31">
        <f t="shared" si="14"/>
        <v>0</v>
      </c>
      <c r="AE27" s="32">
        <f>IF(AND(T27&lt;&gt;"",OR(RIGHT(T27,1)&lt;&gt;"R",ISERROR(VLOOKUP(T27,T$6:T26,1,0)))),VLOOKUP(LEFT(T27,SEARCH("-",T27)-1),'Ceníky Ubytování'!$A$27:$AJ$80,$H27+IF(RIGHT(T27,1)="R",6,RIGHT(T27,1)),0),IF(T27="",0,IF(EXACT(T27,VLOOKUP(T27,T$6:T26,1,0)),0,0)))</f>
        <v>0</v>
      </c>
      <c r="AF27" s="32">
        <f>IF(AND(U27&lt;&gt;"",OR(RIGHT(U27,1)&lt;&gt;"R",ISERROR(VLOOKUP(U27,U$6:U26,1,0)))),VLOOKUP(LEFT(U27,SEARCH("-",U27)-1),'Ceníky Ubytování'!$A$27:$AJ$80,$H27+IF(RIGHT(U27,1)="R",6,RIGHT(U27,1)),0),IF(U27="",0,IF(EXACT(U27,VLOOKUP(U27,U$6:U26,1,0)),0,0)))</f>
        <v>0</v>
      </c>
      <c r="AG27" s="32">
        <f>IF(AND(V27&lt;&gt;"",OR(RIGHT(V27,1)&lt;&gt;"R",ISERROR(VLOOKUP(V27,V$6:V26,1,0)))),VLOOKUP(LEFT(V27,SEARCH("-",V27)-1),'Ceníky Ubytování'!$A$27:$AJ$80,$H27+IF(RIGHT(V27,1)="R",6,RIGHT(V27,1)),0),IF(V27="",0,IF(EXACT(V27,VLOOKUP(V27,V$6:V26,1,0)),0,0)))</f>
        <v>0</v>
      </c>
      <c r="AH27" s="32">
        <f>IF(AND(W27&lt;&gt;"",OR(RIGHT(W27,1)&lt;&gt;"R",ISERROR(VLOOKUP(W27,W$6:W26,1,0)))),VLOOKUP(LEFT(W27,SEARCH("-",W27)-1),'Ceníky Ubytování'!$A$27:$AJ$80,$H27+IF(RIGHT(W27,1)="R",6,RIGHT(W27,1)),0),IF(W27="",0,IF(EXACT(W27,VLOOKUP(W27,W$6:W26,1,0)),0,0)))</f>
        <v>0</v>
      </c>
      <c r="AI27" s="32">
        <f>IF(AND(X27&lt;&gt;"",OR(RIGHT(X27,1)&lt;&gt;"R",ISERROR(VLOOKUP(X27,X$6:X26,1,0)))),VLOOKUP(LEFT(X27,SEARCH("-",X27)-1),'Ceníky Ubytování'!$A$27:$AJ$80,$H27+IF(RIGHT(X27,1)="R",6,RIGHT(X27,1)),0),IF(X27="",0,IF(EXACT(X27,VLOOKUP(X27,X$6:X26,1,0)),0,0)))</f>
        <v>0</v>
      </c>
      <c r="AJ27" s="32">
        <f>IF(AND(Y27&lt;&gt;"",OR(RIGHT(Y27,1)&lt;&gt;"R",ISERROR(VLOOKUP(Y27,Y$6:Y26,1,0)))),VLOOKUP(LEFT(Y27,SEARCH("-",Y27)-1),'Ceníky Ubytování'!$A$27:$AJ$80,$H27+IF(RIGHT(Y27,1)="R",6,RIGHT(Y27,1)),0),IF(Y27="",0,IF(EXACT(Y27,VLOOKUP(Y27,Y$6:Y26,1,0)),0,0)))</f>
        <v>0</v>
      </c>
      <c r="AK27" s="32">
        <f>IF(AND(Z27&lt;&gt;"",OR(RIGHT(Z27,1)&lt;&gt;"R",ISERROR(VLOOKUP(Z27,Z$6:Z26,1,0)))),VLOOKUP(LEFT(Z27,SEARCH("-",Z27)-1),'Ceníky Ubytování'!$A$27:$AJ$80,$H27+IF(RIGHT(Z27,1)="R",6,RIGHT(Z27,1)),0),IF(Z27="",0,IF(EXACT(Z27,VLOOKUP(Z27,Z$6:Z26,1,0)),0,0)))</f>
        <v>0</v>
      </c>
      <c r="AL27" s="32">
        <f>IF(AND(AA27&lt;&gt;"",OR(RIGHT(AA27,1)&lt;&gt;"R",ISERROR(VLOOKUP(AA27,AA$6:AA26,1,0)))),VLOOKUP(LEFT(AA27,SEARCH("-",AA27)-1),'Ceníky Ubytování'!$A$27:$AJ$80,$H27+IF(RIGHT(AA27,1)="R",6,RIGHT(AA27,1)),0),IF(AA27="",0,IF(EXACT(AA27,VLOOKUP(AA27,AA$6:AA26,1,0)),0,0)))</f>
        <v>0</v>
      </c>
      <c r="AM27" s="32">
        <f>IF(AND(AB27&lt;&gt;"",OR(RIGHT(AB27,1)&lt;&gt;"R",ISERROR(VLOOKUP(AB27,AB$6:AB26,1,0)))),VLOOKUP(LEFT(AB27,SEARCH("-",AB27)-1),'Ceníky Ubytování'!$A$27:$AJ$80,$H27+IF(RIGHT(AB27,1)="R",6,RIGHT(AB27,1)),0),IF(AB27="",0,IF(EXACT(AB27,VLOOKUP(AB27,AB$6:AB26,1,0)),0,0)))</f>
        <v>0</v>
      </c>
      <c r="AN27" s="32">
        <f>IF(AND(AC27&lt;&gt;"",OR(RIGHT(AC27,1)&lt;&gt;"R",ISERROR(VLOOKUP(AC27,AC$6:AC26,1,0)))),VLOOKUP(LEFT(AC27,SEARCH("-",AC27)-1),'Ceníky Ubytování'!$A$27:$AJ$80,$H27+IF(RIGHT(AC27,1)="R",6,RIGHT(AC27,1)),0),IF(AC27="",0,IF(EXACT(AC27,VLOOKUP(AC27,AC$6:AC26,1,0)),0,0)))</f>
        <v>0</v>
      </c>
      <c r="AO27" s="8"/>
      <c r="AP27" s="8"/>
      <c r="AQ27" s="8" t="str">
        <f t="shared" ref="AQ27:AZ27" si="78">IF(ISERROR(LEFT(T27,SEARCH("-",T27)-1)),"",LEFT(T27,SEARCH("-",T27)-1))</f>
        <v/>
      </c>
      <c r="AR27" s="8" t="str">
        <f t="shared" si="78"/>
        <v/>
      </c>
      <c r="AS27" s="8" t="str">
        <f t="shared" si="78"/>
        <v/>
      </c>
      <c r="AT27" s="8" t="str">
        <f t="shared" si="78"/>
        <v/>
      </c>
      <c r="AU27" s="8" t="str">
        <f t="shared" si="78"/>
        <v/>
      </c>
      <c r="AV27" s="8" t="str">
        <f t="shared" si="78"/>
        <v/>
      </c>
      <c r="AW27" s="8" t="str">
        <f t="shared" si="78"/>
        <v/>
      </c>
      <c r="AX27" s="8" t="str">
        <f t="shared" si="78"/>
        <v/>
      </c>
      <c r="AY27" s="8" t="str">
        <f t="shared" si="78"/>
        <v/>
      </c>
      <c r="AZ27" s="8" t="str">
        <f t="shared" si="78"/>
        <v/>
      </c>
      <c r="BA27" s="8"/>
      <c r="BB27" s="8"/>
      <c r="BC27" s="8"/>
      <c r="BD27" s="8"/>
      <c r="BE27" s="8"/>
      <c r="BF27" s="8"/>
      <c r="BG27" s="8"/>
      <c r="BH27" s="8"/>
      <c r="BI27" s="8"/>
      <c r="BJ27" s="8"/>
    </row>
    <row r="28" spans="1:62" s="151" customFormat="1" ht="15.75" customHeight="1">
      <c r="A28" s="152">
        <f>+VSTUP!A32</f>
        <v>23</v>
      </c>
      <c r="B28" s="152">
        <f>+VSTUP!B32</f>
        <v>0</v>
      </c>
      <c r="C28" s="152">
        <f>+VSTUP!C32</f>
        <v>0</v>
      </c>
      <c r="D28" s="152">
        <f>+VSTUP!G32</f>
        <v>0</v>
      </c>
      <c r="E28" s="152" t="str">
        <f>+VSTUP!K32</f>
        <v>nic</v>
      </c>
      <c r="F28" s="152">
        <f t="shared" si="11"/>
        <v>0</v>
      </c>
      <c r="G28" s="152" t="str">
        <f>+IF(VSTUP!$B$6="ANO",IF(F28&gt;5,$F$3,IF(F28&gt;2,$F$4,$F$2)),IF(F28=1,$F$2,$B$1))</f>
        <v>Ceník víkend standard</v>
      </c>
      <c r="H28" s="152">
        <f>+VLOOKUP(G28,'Ceníky Ubytování'!$B$84:$C$88,2,0)</f>
        <v>9</v>
      </c>
      <c r="I28" s="152" t="str">
        <f t="shared" ref="I28:R28" si="79">+IF($D28&gt;=I$3,IF($E28=0,"",$E28),"")</f>
        <v/>
      </c>
      <c r="J28" s="152" t="str">
        <f t="shared" si="79"/>
        <v/>
      </c>
      <c r="K28" s="152" t="str">
        <f t="shared" si="79"/>
        <v/>
      </c>
      <c r="L28" s="152" t="str">
        <f t="shared" si="79"/>
        <v/>
      </c>
      <c r="M28" s="152" t="str">
        <f t="shared" si="79"/>
        <v/>
      </c>
      <c r="N28" s="152" t="str">
        <f t="shared" si="79"/>
        <v/>
      </c>
      <c r="O28" s="152" t="str">
        <f t="shared" si="79"/>
        <v/>
      </c>
      <c r="P28" s="152" t="str">
        <f t="shared" si="79"/>
        <v/>
      </c>
      <c r="Q28" s="152" t="str">
        <f t="shared" si="79"/>
        <v/>
      </c>
      <c r="R28" s="152" t="str">
        <f t="shared" si="79"/>
        <v/>
      </c>
      <c r="S28" s="8"/>
      <c r="T28" s="152" t="str">
        <f t="shared" ref="T28:AC28" si="80">+IF(RIGHT(I28,1)="R",I28,IF(I28="","",IF(OR(I28=$S$1,I28=$S$2,I28=$S$3,I28=$S$4),I28&amp;"-1",I28&amp;"-"&amp;COUNTIF(I$6:I$999,I28))))</f>
        <v/>
      </c>
      <c r="U28" s="152" t="str">
        <f t="shared" si="80"/>
        <v/>
      </c>
      <c r="V28" s="152" t="str">
        <f t="shared" si="80"/>
        <v/>
      </c>
      <c r="W28" s="152" t="str">
        <f t="shared" si="80"/>
        <v/>
      </c>
      <c r="X28" s="152" t="str">
        <f t="shared" si="80"/>
        <v/>
      </c>
      <c r="Y28" s="152" t="str">
        <f t="shared" si="80"/>
        <v/>
      </c>
      <c r="Z28" s="152" t="str">
        <f t="shared" si="80"/>
        <v/>
      </c>
      <c r="AA28" s="152" t="str">
        <f t="shared" si="80"/>
        <v/>
      </c>
      <c r="AB28" s="152" t="str">
        <f t="shared" si="80"/>
        <v/>
      </c>
      <c r="AC28" s="152" t="str">
        <f t="shared" si="80"/>
        <v/>
      </c>
      <c r="AD28" s="31">
        <f t="shared" si="14"/>
        <v>0</v>
      </c>
      <c r="AE28" s="153">
        <f>IF(AND(T28&lt;&gt;"",OR(RIGHT(T28,1)&lt;&gt;"R",ISERROR(VLOOKUP(T28,T$6:T27,1,0)))),VLOOKUP(LEFT(T28,SEARCH("-",T28)-1),'Ceníky Ubytování'!$A$27:$AJ$80,$H28+IF(RIGHT(T28,1)="R",6,RIGHT(T28,1)),0),IF(T28="",0,IF(EXACT(T28,VLOOKUP(T28,T$6:T27,1,0)),0,0)))</f>
        <v>0</v>
      </c>
      <c r="AF28" s="153">
        <f>IF(AND(U28&lt;&gt;"",OR(RIGHT(U28,1)&lt;&gt;"R",ISERROR(VLOOKUP(U28,U$6:U27,1,0)))),VLOOKUP(LEFT(U28,SEARCH("-",U28)-1),'Ceníky Ubytování'!$A$27:$AJ$80,$H28+IF(RIGHT(U28,1)="R",6,RIGHT(U28,1)),0),IF(U28="",0,IF(EXACT(U28,VLOOKUP(U28,U$6:U27,1,0)),0,0)))</f>
        <v>0</v>
      </c>
      <c r="AG28" s="153">
        <f>IF(AND(V28&lt;&gt;"",OR(RIGHT(V28,1)&lt;&gt;"R",ISERROR(VLOOKUP(V28,V$6:V27,1,0)))),VLOOKUP(LEFT(V28,SEARCH("-",V28)-1),'Ceníky Ubytování'!$A$27:$AJ$80,$H28+IF(RIGHT(V28,1)="R",6,RIGHT(V28,1)),0),IF(V28="",0,IF(EXACT(V28,VLOOKUP(V28,V$6:V27,1,0)),0,0)))</f>
        <v>0</v>
      </c>
      <c r="AH28" s="153">
        <f>IF(AND(W28&lt;&gt;"",OR(RIGHT(W28,1)&lt;&gt;"R",ISERROR(VLOOKUP(W28,W$6:W27,1,0)))),VLOOKUP(LEFT(W28,SEARCH("-",W28)-1),'Ceníky Ubytování'!$A$27:$AJ$80,$H28+IF(RIGHT(W28,1)="R",6,RIGHT(W28,1)),0),IF(W28="",0,IF(EXACT(W28,VLOOKUP(W28,W$6:W27,1,0)),0,0)))</f>
        <v>0</v>
      </c>
      <c r="AI28" s="153">
        <f>IF(AND(X28&lt;&gt;"",OR(RIGHT(X28,1)&lt;&gt;"R",ISERROR(VLOOKUP(X28,X$6:X27,1,0)))),VLOOKUP(LEFT(X28,SEARCH("-",X28)-1),'Ceníky Ubytování'!$A$27:$AJ$80,$H28+IF(RIGHT(X28,1)="R",6,RIGHT(X28,1)),0),IF(X28="",0,IF(EXACT(X28,VLOOKUP(X28,X$6:X27,1,0)),0,0)))</f>
        <v>0</v>
      </c>
      <c r="AJ28" s="153">
        <f>IF(AND(Y28&lt;&gt;"",OR(RIGHT(Y28,1)&lt;&gt;"R",ISERROR(VLOOKUP(Y28,Y$6:Y27,1,0)))),VLOOKUP(LEFT(Y28,SEARCH("-",Y28)-1),'Ceníky Ubytování'!$A$27:$AJ$80,$H28+IF(RIGHT(Y28,1)="R",6,RIGHT(Y28,1)),0),IF(Y28="",0,IF(EXACT(Y28,VLOOKUP(Y28,Y$6:Y27,1,0)),0,0)))</f>
        <v>0</v>
      </c>
      <c r="AK28" s="153">
        <f>IF(AND(Z28&lt;&gt;"",OR(RIGHT(Z28,1)&lt;&gt;"R",ISERROR(VLOOKUP(Z28,Z$6:Z27,1,0)))),VLOOKUP(LEFT(Z28,SEARCH("-",Z28)-1),'Ceníky Ubytování'!$A$27:$AJ$80,$H28+IF(RIGHT(Z28,1)="R",6,RIGHT(Z28,1)),0),IF(Z28="",0,IF(EXACT(Z28,VLOOKUP(Z28,Z$6:Z27,1,0)),0,0)))</f>
        <v>0</v>
      </c>
      <c r="AL28" s="153">
        <f>IF(AND(AA28&lt;&gt;"",OR(RIGHT(AA28,1)&lt;&gt;"R",ISERROR(VLOOKUP(AA28,AA$6:AA27,1,0)))),VLOOKUP(LEFT(AA28,SEARCH("-",AA28)-1),'Ceníky Ubytování'!$A$27:$AJ$80,$H28+IF(RIGHT(AA28,1)="R",6,RIGHT(AA28,1)),0),IF(AA28="",0,IF(EXACT(AA28,VLOOKUP(AA28,AA$6:AA27,1,0)),0,0)))</f>
        <v>0</v>
      </c>
      <c r="AM28" s="153">
        <f>IF(AND(AB28&lt;&gt;"",OR(RIGHT(AB28,1)&lt;&gt;"R",ISERROR(VLOOKUP(AB28,AB$6:AB27,1,0)))),VLOOKUP(LEFT(AB28,SEARCH("-",AB28)-1),'Ceníky Ubytování'!$A$27:$AJ$80,$H28+IF(RIGHT(AB28,1)="R",6,RIGHT(AB28,1)),0),IF(AB28="",0,IF(EXACT(AB28,VLOOKUP(AB28,AB$6:AB27,1,0)),0,0)))</f>
        <v>0</v>
      </c>
      <c r="AN28" s="153">
        <f>IF(AND(AC28&lt;&gt;"",OR(RIGHT(AC28,1)&lt;&gt;"R",ISERROR(VLOOKUP(AC28,AC$6:AC27,1,0)))),VLOOKUP(LEFT(AC28,SEARCH("-",AC28)-1),'Ceníky Ubytování'!$A$27:$AJ$80,$H28+IF(RIGHT(AC28,1)="R",6,RIGHT(AC28,1)),0),IF(AC28="",0,IF(EXACT(AC28,VLOOKUP(AC28,AC$6:AC27,1,0)),0,0)))</f>
        <v>0</v>
      </c>
      <c r="AO28" s="152"/>
      <c r="AP28" s="152"/>
      <c r="AQ28" s="152" t="str">
        <f t="shared" ref="AQ28:AZ28" si="81">IF(ISERROR(LEFT(T28,SEARCH("-",T28)-1)),"",LEFT(T28,SEARCH("-",T28)-1))</f>
        <v/>
      </c>
      <c r="AR28" s="152" t="str">
        <f t="shared" si="81"/>
        <v/>
      </c>
      <c r="AS28" s="152" t="str">
        <f t="shared" si="81"/>
        <v/>
      </c>
      <c r="AT28" s="152" t="str">
        <f t="shared" si="81"/>
        <v/>
      </c>
      <c r="AU28" s="152" t="str">
        <f t="shared" si="81"/>
        <v/>
      </c>
      <c r="AV28" s="152" t="str">
        <f t="shared" si="81"/>
        <v/>
      </c>
      <c r="AW28" s="152" t="str">
        <f t="shared" si="81"/>
        <v/>
      </c>
      <c r="AX28" s="152" t="str">
        <f t="shared" si="81"/>
        <v/>
      </c>
      <c r="AY28" s="152" t="str">
        <f t="shared" si="81"/>
        <v/>
      </c>
      <c r="AZ28" s="152" t="str">
        <f t="shared" si="81"/>
        <v/>
      </c>
      <c r="BA28" s="152"/>
      <c r="BB28" s="152"/>
      <c r="BC28" s="152"/>
      <c r="BD28" s="152"/>
      <c r="BE28" s="152"/>
      <c r="BF28" s="152"/>
      <c r="BG28" s="152"/>
      <c r="BH28" s="152"/>
      <c r="BI28" s="152"/>
      <c r="BJ28" s="152"/>
    </row>
    <row r="29" spans="1:62" ht="15.75" customHeight="1">
      <c r="A29" s="8">
        <f>+VSTUP!A33</f>
        <v>24</v>
      </c>
      <c r="B29" s="8">
        <f>+VSTUP!B33</f>
        <v>0</v>
      </c>
      <c r="C29" s="8">
        <f>+VSTUP!C33</f>
        <v>0</v>
      </c>
      <c r="D29" s="8">
        <f>+VSTUP!G33</f>
        <v>0</v>
      </c>
      <c r="E29" s="8" t="str">
        <f>+VSTUP!K33</f>
        <v>nic</v>
      </c>
      <c r="F29" s="8">
        <f t="shared" si="11"/>
        <v>0</v>
      </c>
      <c r="G29" s="8" t="str">
        <f>+IF(VSTUP!$B$6="ANO",IF(F29&gt;5,$F$3,IF(F29&gt;2,$F$4,$F$2)),IF(F29=1,$F$2,$B$1))</f>
        <v>Ceník víkend standard</v>
      </c>
      <c r="H29" s="8">
        <f>+VLOOKUP(G29,'Ceníky Ubytování'!$B$84:$C$88,2,0)</f>
        <v>9</v>
      </c>
      <c r="I29" s="8" t="str">
        <f t="shared" ref="I29:R29" si="82">+IF($D29&gt;=I$3,IF($E29=0,"",$E29),"")</f>
        <v/>
      </c>
      <c r="J29" s="8" t="str">
        <f t="shared" si="82"/>
        <v/>
      </c>
      <c r="K29" s="8" t="str">
        <f t="shared" si="82"/>
        <v/>
      </c>
      <c r="L29" s="8" t="str">
        <f t="shared" si="82"/>
        <v/>
      </c>
      <c r="M29" s="8" t="str">
        <f t="shared" si="82"/>
        <v/>
      </c>
      <c r="N29" s="8" t="str">
        <f t="shared" si="82"/>
        <v/>
      </c>
      <c r="O29" s="8" t="str">
        <f t="shared" si="82"/>
        <v/>
      </c>
      <c r="P29" s="8" t="str">
        <f t="shared" si="82"/>
        <v/>
      </c>
      <c r="Q29" s="8" t="str">
        <f t="shared" si="82"/>
        <v/>
      </c>
      <c r="R29" s="8" t="str">
        <f t="shared" si="82"/>
        <v/>
      </c>
      <c r="S29" s="8"/>
      <c r="T29" s="8" t="str">
        <f t="shared" ref="T29:AC29" si="83">+IF(RIGHT(I29,1)="R",I29,IF(I29="","",IF(OR(I29=$S$1,I29=$S$2,I29=$S$3,I29=$S$4),I29&amp;"-1",I29&amp;"-"&amp;COUNTIF(I$6:I$999,I29))))</f>
        <v/>
      </c>
      <c r="U29" s="8" t="str">
        <f t="shared" si="83"/>
        <v/>
      </c>
      <c r="V29" s="8" t="str">
        <f t="shared" si="83"/>
        <v/>
      </c>
      <c r="W29" s="8" t="str">
        <f t="shared" si="83"/>
        <v/>
      </c>
      <c r="X29" s="8" t="str">
        <f t="shared" si="83"/>
        <v/>
      </c>
      <c r="Y29" s="8" t="str">
        <f t="shared" si="83"/>
        <v/>
      </c>
      <c r="Z29" s="8" t="str">
        <f t="shared" si="83"/>
        <v/>
      </c>
      <c r="AA29" s="8" t="str">
        <f t="shared" si="83"/>
        <v/>
      </c>
      <c r="AB29" s="8" t="str">
        <f t="shared" si="83"/>
        <v/>
      </c>
      <c r="AC29" s="8" t="str">
        <f t="shared" si="83"/>
        <v/>
      </c>
      <c r="AD29" s="31">
        <f t="shared" si="14"/>
        <v>0</v>
      </c>
      <c r="AE29" s="32">
        <f>IF(AND(T29&lt;&gt;"",OR(RIGHT(T29,1)&lt;&gt;"R",ISERROR(VLOOKUP(T29,T$6:T28,1,0)))),VLOOKUP(LEFT(T29,SEARCH("-",T29)-1),'Ceníky Ubytování'!$A$27:$AJ$80,$H29+IF(RIGHT(T29,1)="R",6,RIGHT(T29,1)),0),IF(T29="",0,IF(EXACT(T29,VLOOKUP(T29,T$6:T28,1,0)),0,0)))</f>
        <v>0</v>
      </c>
      <c r="AF29" s="32">
        <f>IF(AND(U29&lt;&gt;"",OR(RIGHT(U29,1)&lt;&gt;"R",ISERROR(VLOOKUP(U29,U$6:U28,1,0)))),VLOOKUP(LEFT(U29,SEARCH("-",U29)-1),'Ceníky Ubytování'!$A$27:$AJ$80,$H29+IF(RIGHT(U29,1)="R",6,RIGHT(U29,1)),0),IF(U29="",0,IF(EXACT(U29,VLOOKUP(U29,U$6:U28,1,0)),0,0)))</f>
        <v>0</v>
      </c>
      <c r="AG29" s="32">
        <f>IF(AND(V29&lt;&gt;"",OR(RIGHT(V29,1)&lt;&gt;"R",ISERROR(VLOOKUP(V29,V$6:V28,1,0)))),VLOOKUP(LEFT(V29,SEARCH("-",V29)-1),'Ceníky Ubytování'!$A$27:$AJ$80,$H29+IF(RIGHT(V29,1)="R",6,RIGHT(V29,1)),0),IF(V29="",0,IF(EXACT(V29,VLOOKUP(V29,V$6:V28,1,0)),0,0)))</f>
        <v>0</v>
      </c>
      <c r="AH29" s="32">
        <f>IF(AND(W29&lt;&gt;"",OR(RIGHT(W29,1)&lt;&gt;"R",ISERROR(VLOOKUP(W29,W$6:W28,1,0)))),VLOOKUP(LEFT(W29,SEARCH("-",W29)-1),'Ceníky Ubytování'!$A$27:$AJ$80,$H29+IF(RIGHT(W29,1)="R",6,RIGHT(W29,1)),0),IF(W29="",0,IF(EXACT(W29,VLOOKUP(W29,W$6:W28,1,0)),0,0)))</f>
        <v>0</v>
      </c>
      <c r="AI29" s="32">
        <f>IF(AND(X29&lt;&gt;"",OR(RIGHT(X29,1)&lt;&gt;"R",ISERROR(VLOOKUP(X29,X$6:X28,1,0)))),VLOOKUP(LEFT(X29,SEARCH("-",X29)-1),'Ceníky Ubytování'!$A$27:$AJ$80,$H29+IF(RIGHT(X29,1)="R",6,RIGHT(X29,1)),0),IF(X29="",0,IF(EXACT(X29,VLOOKUP(X29,X$6:X28,1,0)),0,0)))</f>
        <v>0</v>
      </c>
      <c r="AJ29" s="32">
        <f>IF(AND(Y29&lt;&gt;"",OR(RIGHT(Y29,1)&lt;&gt;"R",ISERROR(VLOOKUP(Y29,Y$6:Y28,1,0)))),VLOOKUP(LEFT(Y29,SEARCH("-",Y29)-1),'Ceníky Ubytování'!$A$27:$AJ$80,$H29+IF(RIGHT(Y29,1)="R",6,RIGHT(Y29,1)),0),IF(Y29="",0,IF(EXACT(Y29,VLOOKUP(Y29,Y$6:Y28,1,0)),0,0)))</f>
        <v>0</v>
      </c>
      <c r="AK29" s="32">
        <f>IF(AND(Z29&lt;&gt;"",OR(RIGHT(Z29,1)&lt;&gt;"R",ISERROR(VLOOKUP(Z29,Z$6:Z28,1,0)))),VLOOKUP(LEFT(Z29,SEARCH("-",Z29)-1),'Ceníky Ubytování'!$A$27:$AJ$80,$H29+IF(RIGHT(Z29,1)="R",6,RIGHT(Z29,1)),0),IF(Z29="",0,IF(EXACT(Z29,VLOOKUP(Z29,Z$6:Z28,1,0)),0,0)))</f>
        <v>0</v>
      </c>
      <c r="AL29" s="32">
        <f>IF(AND(AA29&lt;&gt;"",OR(RIGHT(AA29,1)&lt;&gt;"R",ISERROR(VLOOKUP(AA29,AA$6:AA28,1,0)))),VLOOKUP(LEFT(AA29,SEARCH("-",AA29)-1),'Ceníky Ubytování'!$A$27:$AJ$80,$H29+IF(RIGHT(AA29,1)="R",6,RIGHT(AA29,1)),0),IF(AA29="",0,IF(EXACT(AA29,VLOOKUP(AA29,AA$6:AA28,1,0)),0,0)))</f>
        <v>0</v>
      </c>
      <c r="AM29" s="32">
        <f>IF(AND(AB29&lt;&gt;"",OR(RIGHT(AB29,1)&lt;&gt;"R",ISERROR(VLOOKUP(AB29,AB$6:AB28,1,0)))),VLOOKUP(LEFT(AB29,SEARCH("-",AB29)-1),'Ceníky Ubytování'!$A$27:$AJ$80,$H29+IF(RIGHT(AB29,1)="R",6,RIGHT(AB29,1)),0),IF(AB29="",0,IF(EXACT(AB29,VLOOKUP(AB29,AB$6:AB28,1,0)),0,0)))</f>
        <v>0</v>
      </c>
      <c r="AN29" s="32">
        <f>IF(AND(AC29&lt;&gt;"",OR(RIGHT(AC29,1)&lt;&gt;"R",ISERROR(VLOOKUP(AC29,AC$6:AC28,1,0)))),VLOOKUP(LEFT(AC29,SEARCH("-",AC29)-1),'Ceníky Ubytování'!$A$27:$AJ$80,$H29+IF(RIGHT(AC29,1)="R",6,RIGHT(AC29,1)),0),IF(AC29="",0,IF(EXACT(AC29,VLOOKUP(AC29,AC$6:AC28,1,0)),0,0)))</f>
        <v>0</v>
      </c>
      <c r="AO29" s="8"/>
      <c r="AP29" s="8"/>
      <c r="AQ29" s="8" t="str">
        <f t="shared" ref="AQ29:AZ29" si="84">IF(ISERROR(LEFT(T29,SEARCH("-",T29)-1)),"",LEFT(T29,SEARCH("-",T29)-1))</f>
        <v/>
      </c>
      <c r="AR29" s="8" t="str">
        <f t="shared" si="84"/>
        <v/>
      </c>
      <c r="AS29" s="8" t="str">
        <f t="shared" si="84"/>
        <v/>
      </c>
      <c r="AT29" s="8" t="str">
        <f t="shared" si="84"/>
        <v/>
      </c>
      <c r="AU29" s="8" t="str">
        <f t="shared" si="84"/>
        <v/>
      </c>
      <c r="AV29" s="8" t="str">
        <f t="shared" si="84"/>
        <v/>
      </c>
      <c r="AW29" s="8" t="str">
        <f t="shared" si="84"/>
        <v/>
      </c>
      <c r="AX29" s="8" t="str">
        <f t="shared" si="84"/>
        <v/>
      </c>
      <c r="AY29" s="8" t="str">
        <f t="shared" si="84"/>
        <v/>
      </c>
      <c r="AZ29" s="8" t="str">
        <f t="shared" si="84"/>
        <v/>
      </c>
      <c r="BA29" s="8"/>
      <c r="BB29" s="8"/>
      <c r="BC29" s="8"/>
      <c r="BD29" s="8"/>
      <c r="BE29" s="8"/>
      <c r="BF29" s="8"/>
      <c r="BG29" s="8"/>
      <c r="BH29" s="8"/>
      <c r="BI29" s="8"/>
      <c r="BJ29" s="8"/>
    </row>
    <row r="30" spans="1:62" s="151" customFormat="1" ht="15.75" customHeight="1">
      <c r="A30" s="152">
        <f>+VSTUP!A34</f>
        <v>25</v>
      </c>
      <c r="B30" s="152">
        <f>+VSTUP!B34</f>
        <v>0</v>
      </c>
      <c r="C30" s="152">
        <f>+VSTUP!C34</f>
        <v>0</v>
      </c>
      <c r="D30" s="152">
        <f>+VSTUP!G34</f>
        <v>0</v>
      </c>
      <c r="E30" s="152" t="str">
        <f>+VSTUP!K34</f>
        <v>nic</v>
      </c>
      <c r="F30" s="152">
        <f t="shared" si="11"/>
        <v>0</v>
      </c>
      <c r="G30" s="152" t="str">
        <f>+IF(VSTUP!$B$6="ANO",IF(F30&gt;5,$F$3,IF(F30&gt;2,$F$4,$F$2)),IF(F30=1,$F$2,$B$1))</f>
        <v>Ceník víkend standard</v>
      </c>
      <c r="H30" s="152">
        <f>+VLOOKUP(G30,'Ceníky Ubytování'!$B$84:$C$88,2,0)</f>
        <v>9</v>
      </c>
      <c r="I30" s="152" t="str">
        <f t="shared" ref="I30:R30" si="85">+IF($D30&gt;=I$3,IF($E30=0,"",$E30),"")</f>
        <v/>
      </c>
      <c r="J30" s="152" t="str">
        <f t="shared" si="85"/>
        <v/>
      </c>
      <c r="K30" s="152" t="str">
        <f t="shared" si="85"/>
        <v/>
      </c>
      <c r="L30" s="152" t="str">
        <f t="shared" si="85"/>
        <v/>
      </c>
      <c r="M30" s="152" t="str">
        <f t="shared" si="85"/>
        <v/>
      </c>
      <c r="N30" s="152" t="str">
        <f t="shared" si="85"/>
        <v/>
      </c>
      <c r="O30" s="152" t="str">
        <f t="shared" si="85"/>
        <v/>
      </c>
      <c r="P30" s="152" t="str">
        <f t="shared" si="85"/>
        <v/>
      </c>
      <c r="Q30" s="152" t="str">
        <f t="shared" si="85"/>
        <v/>
      </c>
      <c r="R30" s="152" t="str">
        <f t="shared" si="85"/>
        <v/>
      </c>
      <c r="S30" s="8"/>
      <c r="T30" s="152" t="str">
        <f t="shared" ref="T30:AC30" si="86">+IF(RIGHT(I30,1)="R",I30,IF(I30="","",IF(OR(I30=$S$1,I30=$S$2,I30=$S$3,I30=$S$4),I30&amp;"-1",I30&amp;"-"&amp;COUNTIF(I$6:I$999,I30))))</f>
        <v/>
      </c>
      <c r="U30" s="152" t="str">
        <f t="shared" si="86"/>
        <v/>
      </c>
      <c r="V30" s="152" t="str">
        <f t="shared" si="86"/>
        <v/>
      </c>
      <c r="W30" s="152" t="str">
        <f t="shared" si="86"/>
        <v/>
      </c>
      <c r="X30" s="152" t="str">
        <f t="shared" si="86"/>
        <v/>
      </c>
      <c r="Y30" s="152" t="str">
        <f t="shared" si="86"/>
        <v/>
      </c>
      <c r="Z30" s="152" t="str">
        <f t="shared" si="86"/>
        <v/>
      </c>
      <c r="AA30" s="152" t="str">
        <f t="shared" si="86"/>
        <v/>
      </c>
      <c r="AB30" s="152" t="str">
        <f t="shared" si="86"/>
        <v/>
      </c>
      <c r="AC30" s="152" t="str">
        <f t="shared" si="86"/>
        <v/>
      </c>
      <c r="AD30" s="31">
        <f t="shared" si="14"/>
        <v>0</v>
      </c>
      <c r="AE30" s="153">
        <f>IF(AND(T30&lt;&gt;"",OR(RIGHT(T30,1)&lt;&gt;"R",ISERROR(VLOOKUP(T30,T$6:T29,1,0)))),VLOOKUP(LEFT(T30,SEARCH("-",T30)-1),'Ceníky Ubytování'!$A$27:$AJ$80,$H30+IF(RIGHT(T30,1)="R",6,RIGHT(T30,1)),0),IF(T30="",0,IF(EXACT(T30,VLOOKUP(T30,T$6:T29,1,0)),0,0)))</f>
        <v>0</v>
      </c>
      <c r="AF30" s="153">
        <f>IF(AND(U30&lt;&gt;"",OR(RIGHT(U30,1)&lt;&gt;"R",ISERROR(VLOOKUP(U30,U$6:U29,1,0)))),VLOOKUP(LEFT(U30,SEARCH("-",U30)-1),'Ceníky Ubytování'!$A$27:$AJ$80,$H30+IF(RIGHT(U30,1)="R",6,RIGHT(U30,1)),0),IF(U30="",0,IF(EXACT(U30,VLOOKUP(U30,U$6:U29,1,0)),0,0)))</f>
        <v>0</v>
      </c>
      <c r="AG30" s="153">
        <f>IF(AND(V30&lt;&gt;"",OR(RIGHT(V30,1)&lt;&gt;"R",ISERROR(VLOOKUP(V30,V$6:V29,1,0)))),VLOOKUP(LEFT(V30,SEARCH("-",V30)-1),'Ceníky Ubytování'!$A$27:$AJ$80,$H30+IF(RIGHT(V30,1)="R",6,RIGHT(V30,1)),0),IF(V30="",0,IF(EXACT(V30,VLOOKUP(V30,V$6:V29,1,0)),0,0)))</f>
        <v>0</v>
      </c>
      <c r="AH30" s="153">
        <f>IF(AND(W30&lt;&gt;"",OR(RIGHT(W30,1)&lt;&gt;"R",ISERROR(VLOOKUP(W30,W$6:W29,1,0)))),VLOOKUP(LEFT(W30,SEARCH("-",W30)-1),'Ceníky Ubytování'!$A$27:$AJ$80,$H30+IF(RIGHT(W30,1)="R",6,RIGHT(W30,1)),0),IF(W30="",0,IF(EXACT(W30,VLOOKUP(W30,W$6:W29,1,0)),0,0)))</f>
        <v>0</v>
      </c>
      <c r="AI30" s="153">
        <f>IF(AND(X30&lt;&gt;"",OR(RIGHT(X30,1)&lt;&gt;"R",ISERROR(VLOOKUP(X30,X$6:X29,1,0)))),VLOOKUP(LEFT(X30,SEARCH("-",X30)-1),'Ceníky Ubytování'!$A$27:$AJ$80,$H30+IF(RIGHT(X30,1)="R",6,RIGHT(X30,1)),0),IF(X30="",0,IF(EXACT(X30,VLOOKUP(X30,X$6:X29,1,0)),0,0)))</f>
        <v>0</v>
      </c>
      <c r="AJ30" s="153">
        <f>IF(AND(Y30&lt;&gt;"",OR(RIGHT(Y30,1)&lt;&gt;"R",ISERROR(VLOOKUP(Y30,Y$6:Y29,1,0)))),VLOOKUP(LEFT(Y30,SEARCH("-",Y30)-1),'Ceníky Ubytování'!$A$27:$AJ$80,$H30+IF(RIGHT(Y30,1)="R",6,RIGHT(Y30,1)),0),IF(Y30="",0,IF(EXACT(Y30,VLOOKUP(Y30,Y$6:Y29,1,0)),0,0)))</f>
        <v>0</v>
      </c>
      <c r="AK30" s="153">
        <f>IF(AND(Z30&lt;&gt;"",OR(RIGHT(Z30,1)&lt;&gt;"R",ISERROR(VLOOKUP(Z30,Z$6:Z29,1,0)))),VLOOKUP(LEFT(Z30,SEARCH("-",Z30)-1),'Ceníky Ubytování'!$A$27:$AJ$80,$H30+IF(RIGHT(Z30,1)="R",6,RIGHT(Z30,1)),0),IF(Z30="",0,IF(EXACT(Z30,VLOOKUP(Z30,Z$6:Z29,1,0)),0,0)))</f>
        <v>0</v>
      </c>
      <c r="AL30" s="153">
        <f>IF(AND(AA30&lt;&gt;"",OR(RIGHT(AA30,1)&lt;&gt;"R",ISERROR(VLOOKUP(AA30,AA$6:AA29,1,0)))),VLOOKUP(LEFT(AA30,SEARCH("-",AA30)-1),'Ceníky Ubytování'!$A$27:$AJ$80,$H30+IF(RIGHT(AA30,1)="R",6,RIGHT(AA30,1)),0),IF(AA30="",0,IF(EXACT(AA30,VLOOKUP(AA30,AA$6:AA29,1,0)),0,0)))</f>
        <v>0</v>
      </c>
      <c r="AM30" s="153">
        <f>IF(AND(AB30&lt;&gt;"",OR(RIGHT(AB30,1)&lt;&gt;"R",ISERROR(VLOOKUP(AB30,AB$6:AB29,1,0)))),VLOOKUP(LEFT(AB30,SEARCH("-",AB30)-1),'Ceníky Ubytování'!$A$27:$AJ$80,$H30+IF(RIGHT(AB30,1)="R",6,RIGHT(AB30,1)),0),IF(AB30="",0,IF(EXACT(AB30,VLOOKUP(AB30,AB$6:AB29,1,0)),0,0)))</f>
        <v>0</v>
      </c>
      <c r="AN30" s="153">
        <f>IF(AND(AC30&lt;&gt;"",OR(RIGHT(AC30,1)&lt;&gt;"R",ISERROR(VLOOKUP(AC30,AC$6:AC29,1,0)))),VLOOKUP(LEFT(AC30,SEARCH("-",AC30)-1),'Ceníky Ubytování'!$A$27:$AJ$80,$H30+IF(RIGHT(AC30,1)="R",6,RIGHT(AC30,1)),0),IF(AC30="",0,IF(EXACT(AC30,VLOOKUP(AC30,AC$6:AC29,1,0)),0,0)))</f>
        <v>0</v>
      </c>
      <c r="AO30" s="152"/>
      <c r="AP30" s="152"/>
      <c r="AQ30" s="152" t="str">
        <f t="shared" ref="AQ30:AZ30" si="87">IF(ISERROR(LEFT(T30,SEARCH("-",T30)-1)),"",LEFT(T30,SEARCH("-",T30)-1))</f>
        <v/>
      </c>
      <c r="AR30" s="152" t="str">
        <f t="shared" si="87"/>
        <v/>
      </c>
      <c r="AS30" s="152" t="str">
        <f t="shared" si="87"/>
        <v/>
      </c>
      <c r="AT30" s="152" t="str">
        <f t="shared" si="87"/>
        <v/>
      </c>
      <c r="AU30" s="152" t="str">
        <f t="shared" si="87"/>
        <v/>
      </c>
      <c r="AV30" s="152" t="str">
        <f t="shared" si="87"/>
        <v/>
      </c>
      <c r="AW30" s="152" t="str">
        <f t="shared" si="87"/>
        <v/>
      </c>
      <c r="AX30" s="152" t="str">
        <f t="shared" si="87"/>
        <v/>
      </c>
      <c r="AY30" s="152" t="str">
        <f t="shared" si="87"/>
        <v/>
      </c>
      <c r="AZ30" s="152" t="str">
        <f t="shared" si="87"/>
        <v/>
      </c>
      <c r="BA30" s="152"/>
      <c r="BB30" s="152"/>
      <c r="BC30" s="152"/>
      <c r="BD30" s="152"/>
      <c r="BE30" s="152"/>
      <c r="BF30" s="152"/>
      <c r="BG30" s="152"/>
      <c r="BH30" s="152"/>
      <c r="BI30" s="152"/>
      <c r="BJ30" s="152"/>
    </row>
    <row r="31" spans="1:62" ht="15.75" customHeight="1">
      <c r="A31" s="8">
        <f>+VSTUP!A35</f>
        <v>26</v>
      </c>
      <c r="B31" s="8">
        <f>+VSTUP!B35</f>
        <v>0</v>
      </c>
      <c r="C31" s="8">
        <f>+VSTUP!C35</f>
        <v>0</v>
      </c>
      <c r="D31" s="8">
        <f>+VSTUP!G35</f>
        <v>0</v>
      </c>
      <c r="E31" s="8" t="str">
        <f>+VSTUP!K35</f>
        <v>nic</v>
      </c>
      <c r="F31" s="8">
        <f t="shared" si="11"/>
        <v>0</v>
      </c>
      <c r="G31" s="8" t="str">
        <f>+IF(VSTUP!$B$6="ANO",IF(F31&gt;5,$F$3,IF(F31&gt;2,$F$4,$F$2)),IF(F31=1,$F$2,$B$1))</f>
        <v>Ceník víkend standard</v>
      </c>
      <c r="H31" s="8">
        <f>+VLOOKUP(G31,'Ceníky Ubytování'!$B$84:$C$88,2,0)</f>
        <v>9</v>
      </c>
      <c r="I31" s="8" t="str">
        <f t="shared" ref="I31:R31" si="88">+IF($D31&gt;=I$3,IF($E31=0,"",$E31),"")</f>
        <v/>
      </c>
      <c r="J31" s="8" t="str">
        <f t="shared" si="88"/>
        <v/>
      </c>
      <c r="K31" s="8" t="str">
        <f t="shared" si="88"/>
        <v/>
      </c>
      <c r="L31" s="8" t="str">
        <f t="shared" si="88"/>
        <v/>
      </c>
      <c r="M31" s="8" t="str">
        <f t="shared" si="88"/>
        <v/>
      </c>
      <c r="N31" s="8" t="str">
        <f t="shared" si="88"/>
        <v/>
      </c>
      <c r="O31" s="8" t="str">
        <f t="shared" si="88"/>
        <v/>
      </c>
      <c r="P31" s="8" t="str">
        <f t="shared" si="88"/>
        <v/>
      </c>
      <c r="Q31" s="8" t="str">
        <f t="shared" si="88"/>
        <v/>
      </c>
      <c r="R31" s="8" t="str">
        <f t="shared" si="88"/>
        <v/>
      </c>
      <c r="S31" s="8"/>
      <c r="T31" s="8" t="str">
        <f t="shared" ref="T31:AC31" si="89">+IF(RIGHT(I31,1)="R",I31,IF(I31="","",IF(OR(I31=$S$1,I31=$S$2,I31=$S$3,I31=$S$4),I31&amp;"-1",I31&amp;"-"&amp;COUNTIF(I$6:I$999,I31))))</f>
        <v/>
      </c>
      <c r="U31" s="8" t="str">
        <f t="shared" si="89"/>
        <v/>
      </c>
      <c r="V31" s="8" t="str">
        <f t="shared" si="89"/>
        <v/>
      </c>
      <c r="W31" s="8" t="str">
        <f t="shared" si="89"/>
        <v/>
      </c>
      <c r="X31" s="8" t="str">
        <f t="shared" si="89"/>
        <v/>
      </c>
      <c r="Y31" s="8" t="str">
        <f t="shared" si="89"/>
        <v/>
      </c>
      <c r="Z31" s="8" t="str">
        <f t="shared" si="89"/>
        <v/>
      </c>
      <c r="AA31" s="8" t="str">
        <f t="shared" si="89"/>
        <v/>
      </c>
      <c r="AB31" s="8" t="str">
        <f t="shared" si="89"/>
        <v/>
      </c>
      <c r="AC31" s="8" t="str">
        <f t="shared" si="89"/>
        <v/>
      </c>
      <c r="AD31" s="31">
        <f t="shared" si="14"/>
        <v>0</v>
      </c>
      <c r="AE31" s="32">
        <f>IF(AND(T31&lt;&gt;"",OR(RIGHT(T31,1)&lt;&gt;"R",ISERROR(VLOOKUP(T31,T$6:T30,1,0)))),VLOOKUP(LEFT(T31,SEARCH("-",T31)-1),'Ceníky Ubytování'!$A$27:$AJ$80,$H31+IF(RIGHT(T31,1)="R",6,RIGHT(T31,1)),0),IF(T31="",0,IF(EXACT(T31,VLOOKUP(T31,T$6:T30,1,0)),0,0)))</f>
        <v>0</v>
      </c>
      <c r="AF31" s="32">
        <f>IF(AND(U31&lt;&gt;"",OR(RIGHT(U31,1)&lt;&gt;"R",ISERROR(VLOOKUP(U31,U$6:U30,1,0)))),VLOOKUP(LEFT(U31,SEARCH("-",U31)-1),'Ceníky Ubytování'!$A$27:$AJ$80,$H31+IF(RIGHT(U31,1)="R",6,RIGHT(U31,1)),0),IF(U31="",0,IF(EXACT(U31,VLOOKUP(U31,U$6:U30,1,0)),0,0)))</f>
        <v>0</v>
      </c>
      <c r="AG31" s="32">
        <f>IF(AND(V31&lt;&gt;"",OR(RIGHT(V31,1)&lt;&gt;"R",ISERROR(VLOOKUP(V31,V$6:V30,1,0)))),VLOOKUP(LEFT(V31,SEARCH("-",V31)-1),'Ceníky Ubytování'!$A$27:$AJ$80,$H31+IF(RIGHT(V31,1)="R",6,RIGHT(V31,1)),0),IF(V31="",0,IF(EXACT(V31,VLOOKUP(V31,V$6:V30,1,0)),0,0)))</f>
        <v>0</v>
      </c>
      <c r="AH31" s="32">
        <f>IF(AND(W31&lt;&gt;"",OR(RIGHT(W31,1)&lt;&gt;"R",ISERROR(VLOOKUP(W31,W$6:W30,1,0)))),VLOOKUP(LEFT(W31,SEARCH("-",W31)-1),'Ceníky Ubytování'!$A$27:$AJ$80,$H31+IF(RIGHT(W31,1)="R",6,RIGHT(W31,1)),0),IF(W31="",0,IF(EXACT(W31,VLOOKUP(W31,W$6:W30,1,0)),0,0)))</f>
        <v>0</v>
      </c>
      <c r="AI31" s="32">
        <f>IF(AND(X31&lt;&gt;"",OR(RIGHT(X31,1)&lt;&gt;"R",ISERROR(VLOOKUP(X31,X$6:X30,1,0)))),VLOOKUP(LEFT(X31,SEARCH("-",X31)-1),'Ceníky Ubytování'!$A$27:$AJ$80,$H31+IF(RIGHT(X31,1)="R",6,RIGHT(X31,1)),0),IF(X31="",0,IF(EXACT(X31,VLOOKUP(X31,X$6:X30,1,0)),0,0)))</f>
        <v>0</v>
      </c>
      <c r="AJ31" s="32">
        <f>IF(AND(Y31&lt;&gt;"",OR(RIGHT(Y31,1)&lt;&gt;"R",ISERROR(VLOOKUP(Y31,Y$6:Y30,1,0)))),VLOOKUP(LEFT(Y31,SEARCH("-",Y31)-1),'Ceníky Ubytování'!$A$27:$AJ$80,$H31+IF(RIGHT(Y31,1)="R",6,RIGHT(Y31,1)),0),IF(Y31="",0,IF(EXACT(Y31,VLOOKUP(Y31,Y$6:Y30,1,0)),0,0)))</f>
        <v>0</v>
      </c>
      <c r="AK31" s="32">
        <f>IF(AND(Z31&lt;&gt;"",OR(RIGHT(Z31,1)&lt;&gt;"R",ISERROR(VLOOKUP(Z31,Z$6:Z30,1,0)))),VLOOKUP(LEFT(Z31,SEARCH("-",Z31)-1),'Ceníky Ubytování'!$A$27:$AJ$80,$H31+IF(RIGHT(Z31,1)="R",6,RIGHT(Z31,1)),0),IF(Z31="",0,IF(EXACT(Z31,VLOOKUP(Z31,Z$6:Z30,1,0)),0,0)))</f>
        <v>0</v>
      </c>
      <c r="AL31" s="32">
        <f>IF(AND(AA31&lt;&gt;"",OR(RIGHT(AA31,1)&lt;&gt;"R",ISERROR(VLOOKUP(AA31,AA$6:AA30,1,0)))),VLOOKUP(LEFT(AA31,SEARCH("-",AA31)-1),'Ceníky Ubytování'!$A$27:$AJ$80,$H31+IF(RIGHT(AA31,1)="R",6,RIGHT(AA31,1)),0),IF(AA31="",0,IF(EXACT(AA31,VLOOKUP(AA31,AA$6:AA30,1,0)),0,0)))</f>
        <v>0</v>
      </c>
      <c r="AM31" s="32">
        <f>IF(AND(AB31&lt;&gt;"",OR(RIGHT(AB31,1)&lt;&gt;"R",ISERROR(VLOOKUP(AB31,AB$6:AB30,1,0)))),VLOOKUP(LEFT(AB31,SEARCH("-",AB31)-1),'Ceníky Ubytování'!$A$27:$AJ$80,$H31+IF(RIGHT(AB31,1)="R",6,RIGHT(AB31,1)),0),IF(AB31="",0,IF(EXACT(AB31,VLOOKUP(AB31,AB$6:AB30,1,0)),0,0)))</f>
        <v>0</v>
      </c>
      <c r="AN31" s="32">
        <f>IF(AND(AC31&lt;&gt;"",OR(RIGHT(AC31,1)&lt;&gt;"R",ISERROR(VLOOKUP(AC31,AC$6:AC30,1,0)))),VLOOKUP(LEFT(AC31,SEARCH("-",AC31)-1),'Ceníky Ubytování'!$A$27:$AJ$80,$H31+IF(RIGHT(AC31,1)="R",6,RIGHT(AC31,1)),0),IF(AC31="",0,IF(EXACT(AC31,VLOOKUP(AC31,AC$6:AC30,1,0)),0,0)))</f>
        <v>0</v>
      </c>
      <c r="AO31" s="8"/>
      <c r="AP31" s="8"/>
      <c r="AQ31" s="8" t="str">
        <f t="shared" ref="AQ31:AZ31" si="90">IF(ISERROR(LEFT(T31,SEARCH("-",T31)-1)),"",LEFT(T31,SEARCH("-",T31)-1))</f>
        <v/>
      </c>
      <c r="AR31" s="8" t="str">
        <f t="shared" si="90"/>
        <v/>
      </c>
      <c r="AS31" s="8" t="str">
        <f t="shared" si="90"/>
        <v/>
      </c>
      <c r="AT31" s="8" t="str">
        <f t="shared" si="90"/>
        <v/>
      </c>
      <c r="AU31" s="8" t="str">
        <f t="shared" si="90"/>
        <v/>
      </c>
      <c r="AV31" s="8" t="str">
        <f t="shared" si="90"/>
        <v/>
      </c>
      <c r="AW31" s="8" t="str">
        <f t="shared" si="90"/>
        <v/>
      </c>
      <c r="AX31" s="8" t="str">
        <f t="shared" si="90"/>
        <v/>
      </c>
      <c r="AY31" s="8" t="str">
        <f t="shared" si="90"/>
        <v/>
      </c>
      <c r="AZ31" s="8" t="str">
        <f t="shared" si="90"/>
        <v/>
      </c>
      <c r="BA31" s="8"/>
      <c r="BB31" s="8"/>
      <c r="BC31" s="8"/>
      <c r="BD31" s="8"/>
      <c r="BE31" s="8"/>
      <c r="BF31" s="8"/>
      <c r="BG31" s="8"/>
      <c r="BH31" s="8"/>
      <c r="BI31" s="8"/>
      <c r="BJ31" s="8"/>
    </row>
    <row r="32" spans="1:62" s="151" customFormat="1" ht="15.75" customHeight="1">
      <c r="A32" s="152">
        <f>+VSTUP!A36</f>
        <v>27</v>
      </c>
      <c r="B32" s="152">
        <f>+VSTUP!B36</f>
        <v>0</v>
      </c>
      <c r="C32" s="152">
        <f>+VSTUP!C36</f>
        <v>0</v>
      </c>
      <c r="D32" s="152">
        <f>+VSTUP!G36</f>
        <v>0</v>
      </c>
      <c r="E32" s="152" t="str">
        <f>+VSTUP!K36</f>
        <v>nic</v>
      </c>
      <c r="F32" s="152">
        <f t="shared" si="11"/>
        <v>0</v>
      </c>
      <c r="G32" s="152" t="str">
        <f>+IF(VSTUP!$B$6="ANO",IF(F32&gt;5,$F$3,IF(F32&gt;2,$F$4,$F$2)),IF(F32=1,$F$2,$B$1))</f>
        <v>Ceník víkend standard</v>
      </c>
      <c r="H32" s="152">
        <f>+VLOOKUP(G32,'Ceníky Ubytování'!$B$84:$C$88,2,0)</f>
        <v>9</v>
      </c>
      <c r="I32" s="152" t="str">
        <f t="shared" ref="I32:R32" si="91">+IF($D32&gt;=I$3,IF($E32=0,"",$E32),"")</f>
        <v/>
      </c>
      <c r="J32" s="152" t="str">
        <f t="shared" si="91"/>
        <v/>
      </c>
      <c r="K32" s="152" t="str">
        <f t="shared" si="91"/>
        <v/>
      </c>
      <c r="L32" s="152" t="str">
        <f t="shared" si="91"/>
        <v/>
      </c>
      <c r="M32" s="152" t="str">
        <f t="shared" si="91"/>
        <v/>
      </c>
      <c r="N32" s="152" t="str">
        <f t="shared" si="91"/>
        <v/>
      </c>
      <c r="O32" s="152" t="str">
        <f t="shared" si="91"/>
        <v/>
      </c>
      <c r="P32" s="152" t="str">
        <f t="shared" si="91"/>
        <v/>
      </c>
      <c r="Q32" s="152" t="str">
        <f t="shared" si="91"/>
        <v/>
      </c>
      <c r="R32" s="152" t="str">
        <f t="shared" si="91"/>
        <v/>
      </c>
      <c r="S32" s="8"/>
      <c r="T32" s="152" t="str">
        <f t="shared" ref="T32:AC32" si="92">+IF(RIGHT(I32,1)="R",I32,IF(I32="","",IF(OR(I32=$S$1,I32=$S$2,I32=$S$3,I32=$S$4),I32&amp;"-1",I32&amp;"-"&amp;COUNTIF(I$6:I$999,I32))))</f>
        <v/>
      </c>
      <c r="U32" s="152" t="str">
        <f t="shared" si="92"/>
        <v/>
      </c>
      <c r="V32" s="152" t="str">
        <f t="shared" si="92"/>
        <v/>
      </c>
      <c r="W32" s="152" t="str">
        <f t="shared" si="92"/>
        <v/>
      </c>
      <c r="X32" s="152" t="str">
        <f t="shared" si="92"/>
        <v/>
      </c>
      <c r="Y32" s="152" t="str">
        <f t="shared" si="92"/>
        <v/>
      </c>
      <c r="Z32" s="152" t="str">
        <f t="shared" si="92"/>
        <v/>
      </c>
      <c r="AA32" s="152" t="str">
        <f t="shared" si="92"/>
        <v/>
      </c>
      <c r="AB32" s="152" t="str">
        <f t="shared" si="92"/>
        <v/>
      </c>
      <c r="AC32" s="152" t="str">
        <f t="shared" si="92"/>
        <v/>
      </c>
      <c r="AD32" s="31">
        <f t="shared" si="14"/>
        <v>0</v>
      </c>
      <c r="AE32" s="153">
        <f>IF(AND(T32&lt;&gt;"",OR(RIGHT(T32,1)&lt;&gt;"R",ISERROR(VLOOKUP(T32,T$6:T31,1,0)))),VLOOKUP(LEFT(T32,SEARCH("-",T32)-1),'Ceníky Ubytování'!$A$27:$AJ$80,$H32+IF(RIGHT(T32,1)="R",6,RIGHT(T32,1)),0),IF(T32="",0,IF(EXACT(T32,VLOOKUP(T32,T$6:T31,1,0)),0,0)))</f>
        <v>0</v>
      </c>
      <c r="AF32" s="153">
        <f>IF(AND(U32&lt;&gt;"",OR(RIGHT(U32,1)&lt;&gt;"R",ISERROR(VLOOKUP(U32,U$6:U31,1,0)))),VLOOKUP(LEFT(U32,SEARCH("-",U32)-1),'Ceníky Ubytování'!$A$27:$AJ$80,$H32+IF(RIGHT(U32,1)="R",6,RIGHT(U32,1)),0),IF(U32="",0,IF(EXACT(U32,VLOOKUP(U32,U$6:U31,1,0)),0,0)))</f>
        <v>0</v>
      </c>
      <c r="AG32" s="153">
        <f>IF(AND(V32&lt;&gt;"",OR(RIGHT(V32,1)&lt;&gt;"R",ISERROR(VLOOKUP(V32,V$6:V31,1,0)))),VLOOKUP(LEFT(V32,SEARCH("-",V32)-1),'Ceníky Ubytování'!$A$27:$AJ$80,$H32+IF(RIGHT(V32,1)="R",6,RIGHT(V32,1)),0),IF(V32="",0,IF(EXACT(V32,VLOOKUP(V32,V$6:V31,1,0)),0,0)))</f>
        <v>0</v>
      </c>
      <c r="AH32" s="153">
        <f>IF(AND(W32&lt;&gt;"",OR(RIGHT(W32,1)&lt;&gt;"R",ISERROR(VLOOKUP(W32,W$6:W31,1,0)))),VLOOKUP(LEFT(W32,SEARCH("-",W32)-1),'Ceníky Ubytování'!$A$27:$AJ$80,$H32+IF(RIGHT(W32,1)="R",6,RIGHT(W32,1)),0),IF(W32="",0,IF(EXACT(W32,VLOOKUP(W32,W$6:W31,1,0)),0,0)))</f>
        <v>0</v>
      </c>
      <c r="AI32" s="153">
        <f>IF(AND(X32&lt;&gt;"",OR(RIGHT(X32,1)&lt;&gt;"R",ISERROR(VLOOKUP(X32,X$6:X31,1,0)))),VLOOKUP(LEFT(X32,SEARCH("-",X32)-1),'Ceníky Ubytování'!$A$27:$AJ$80,$H32+IF(RIGHT(X32,1)="R",6,RIGHT(X32,1)),0),IF(X32="",0,IF(EXACT(X32,VLOOKUP(X32,X$6:X31,1,0)),0,0)))</f>
        <v>0</v>
      </c>
      <c r="AJ32" s="153">
        <f>IF(AND(Y32&lt;&gt;"",OR(RIGHT(Y32,1)&lt;&gt;"R",ISERROR(VLOOKUP(Y32,Y$6:Y31,1,0)))),VLOOKUP(LEFT(Y32,SEARCH("-",Y32)-1),'Ceníky Ubytování'!$A$27:$AJ$80,$H32+IF(RIGHT(Y32,1)="R",6,RIGHT(Y32,1)),0),IF(Y32="",0,IF(EXACT(Y32,VLOOKUP(Y32,Y$6:Y31,1,0)),0,0)))</f>
        <v>0</v>
      </c>
      <c r="AK32" s="153">
        <f>IF(AND(Z32&lt;&gt;"",OR(RIGHT(Z32,1)&lt;&gt;"R",ISERROR(VLOOKUP(Z32,Z$6:Z31,1,0)))),VLOOKUP(LEFT(Z32,SEARCH("-",Z32)-1),'Ceníky Ubytování'!$A$27:$AJ$80,$H32+IF(RIGHT(Z32,1)="R",6,RIGHT(Z32,1)),0),IF(Z32="",0,IF(EXACT(Z32,VLOOKUP(Z32,Z$6:Z31,1,0)),0,0)))</f>
        <v>0</v>
      </c>
      <c r="AL32" s="153">
        <f>IF(AND(AA32&lt;&gt;"",OR(RIGHT(AA32,1)&lt;&gt;"R",ISERROR(VLOOKUP(AA32,AA$6:AA31,1,0)))),VLOOKUP(LEFT(AA32,SEARCH("-",AA32)-1),'Ceníky Ubytování'!$A$27:$AJ$80,$H32+IF(RIGHT(AA32,1)="R",6,RIGHT(AA32,1)),0),IF(AA32="",0,IF(EXACT(AA32,VLOOKUP(AA32,AA$6:AA31,1,0)),0,0)))</f>
        <v>0</v>
      </c>
      <c r="AM32" s="153">
        <f>IF(AND(AB32&lt;&gt;"",OR(RIGHT(AB32,1)&lt;&gt;"R",ISERROR(VLOOKUP(AB32,AB$6:AB31,1,0)))),VLOOKUP(LEFT(AB32,SEARCH("-",AB32)-1),'Ceníky Ubytování'!$A$27:$AJ$80,$H32+IF(RIGHT(AB32,1)="R",6,RIGHT(AB32,1)),0),IF(AB32="",0,IF(EXACT(AB32,VLOOKUP(AB32,AB$6:AB31,1,0)),0,0)))</f>
        <v>0</v>
      </c>
      <c r="AN32" s="153">
        <f>IF(AND(AC32&lt;&gt;"",OR(RIGHT(AC32,1)&lt;&gt;"R",ISERROR(VLOOKUP(AC32,AC$6:AC31,1,0)))),VLOOKUP(LEFT(AC32,SEARCH("-",AC32)-1),'Ceníky Ubytování'!$A$27:$AJ$80,$H32+IF(RIGHT(AC32,1)="R",6,RIGHT(AC32,1)),0),IF(AC32="",0,IF(EXACT(AC32,VLOOKUP(AC32,AC$6:AC31,1,0)),0,0)))</f>
        <v>0</v>
      </c>
      <c r="AO32" s="152"/>
      <c r="AP32" s="152"/>
      <c r="AQ32" s="152" t="str">
        <f t="shared" ref="AQ32:AZ32" si="93">IF(ISERROR(LEFT(T32,SEARCH("-",T32)-1)),"",LEFT(T32,SEARCH("-",T32)-1))</f>
        <v/>
      </c>
      <c r="AR32" s="152" t="str">
        <f t="shared" si="93"/>
        <v/>
      </c>
      <c r="AS32" s="152" t="str">
        <f t="shared" si="93"/>
        <v/>
      </c>
      <c r="AT32" s="152" t="str">
        <f t="shared" si="93"/>
        <v/>
      </c>
      <c r="AU32" s="152" t="str">
        <f t="shared" si="93"/>
        <v/>
      </c>
      <c r="AV32" s="152" t="str">
        <f t="shared" si="93"/>
        <v/>
      </c>
      <c r="AW32" s="152" t="str">
        <f t="shared" si="93"/>
        <v/>
      </c>
      <c r="AX32" s="152" t="str">
        <f t="shared" si="93"/>
        <v/>
      </c>
      <c r="AY32" s="152" t="str">
        <f t="shared" si="93"/>
        <v/>
      </c>
      <c r="AZ32" s="152" t="str">
        <f t="shared" si="93"/>
        <v/>
      </c>
      <c r="BA32" s="152"/>
      <c r="BB32" s="152"/>
      <c r="BC32" s="152"/>
      <c r="BD32" s="152"/>
      <c r="BE32" s="152"/>
      <c r="BF32" s="152"/>
      <c r="BG32" s="152"/>
      <c r="BH32" s="152"/>
      <c r="BI32" s="152"/>
      <c r="BJ32" s="152"/>
    </row>
    <row r="33" spans="1:62" ht="15.75" customHeight="1">
      <c r="A33" s="8">
        <f>+VSTUP!A37</f>
        <v>28</v>
      </c>
      <c r="B33" s="8">
        <f>+VSTUP!B37</f>
        <v>0</v>
      </c>
      <c r="C33" s="8">
        <f>+VSTUP!C37</f>
        <v>0</v>
      </c>
      <c r="D33" s="8">
        <f>+VSTUP!G37</f>
        <v>0</v>
      </c>
      <c r="E33" s="8" t="str">
        <f>+VSTUP!K37</f>
        <v>nic</v>
      </c>
      <c r="F33" s="8">
        <f t="shared" si="11"/>
        <v>0</v>
      </c>
      <c r="G33" s="8" t="str">
        <f>+IF(VSTUP!$B$6="ANO",IF(F33&gt;5,$F$3,IF(F33&gt;2,$F$4,$F$2)),IF(F33=1,$F$2,$B$1))</f>
        <v>Ceník víkend standard</v>
      </c>
      <c r="H33" s="8">
        <f>+VLOOKUP(G33,'Ceníky Ubytování'!$B$84:$C$88,2,0)</f>
        <v>9</v>
      </c>
      <c r="I33" s="8" t="str">
        <f t="shared" ref="I33:R33" si="94">+IF($D33&gt;=I$3,IF($E33=0,"",$E33),"")</f>
        <v/>
      </c>
      <c r="J33" s="8" t="str">
        <f t="shared" si="94"/>
        <v/>
      </c>
      <c r="K33" s="8" t="str">
        <f t="shared" si="94"/>
        <v/>
      </c>
      <c r="L33" s="8" t="str">
        <f t="shared" si="94"/>
        <v/>
      </c>
      <c r="M33" s="8" t="str">
        <f t="shared" si="94"/>
        <v/>
      </c>
      <c r="N33" s="8" t="str">
        <f t="shared" si="94"/>
        <v/>
      </c>
      <c r="O33" s="8" t="str">
        <f t="shared" si="94"/>
        <v/>
      </c>
      <c r="P33" s="8" t="str">
        <f t="shared" si="94"/>
        <v/>
      </c>
      <c r="Q33" s="8" t="str">
        <f t="shared" si="94"/>
        <v/>
      </c>
      <c r="R33" s="8" t="str">
        <f t="shared" si="94"/>
        <v/>
      </c>
      <c r="S33" s="8"/>
      <c r="T33" s="8" t="str">
        <f t="shared" ref="T33:AC33" si="95">+IF(RIGHT(I33,1)="R",I33,IF(I33="","",IF(OR(I33=$S$1,I33=$S$2,I33=$S$3,I33=$S$4),I33&amp;"-1",I33&amp;"-"&amp;COUNTIF(I$6:I$999,I33))))</f>
        <v/>
      </c>
      <c r="U33" s="8" t="str">
        <f t="shared" si="95"/>
        <v/>
      </c>
      <c r="V33" s="8" t="str">
        <f t="shared" si="95"/>
        <v/>
      </c>
      <c r="W33" s="8" t="str">
        <f t="shared" si="95"/>
        <v/>
      </c>
      <c r="X33" s="8" t="str">
        <f t="shared" si="95"/>
        <v/>
      </c>
      <c r="Y33" s="8" t="str">
        <f t="shared" si="95"/>
        <v/>
      </c>
      <c r="Z33" s="8" t="str">
        <f t="shared" si="95"/>
        <v/>
      </c>
      <c r="AA33" s="8" t="str">
        <f t="shared" si="95"/>
        <v/>
      </c>
      <c r="AB33" s="8" t="str">
        <f t="shared" si="95"/>
        <v/>
      </c>
      <c r="AC33" s="8" t="str">
        <f t="shared" si="95"/>
        <v/>
      </c>
      <c r="AD33" s="31">
        <f t="shared" si="14"/>
        <v>0</v>
      </c>
      <c r="AE33" s="32">
        <f>IF(AND(T33&lt;&gt;"",OR(RIGHT(T33,1)&lt;&gt;"R",ISERROR(VLOOKUP(T33,T$6:T32,1,0)))),VLOOKUP(LEFT(T33,SEARCH("-",T33)-1),'Ceníky Ubytování'!$A$27:$AJ$80,$H33+IF(RIGHT(T33,1)="R",6,RIGHT(T33,1)),0),IF(T33="",0,IF(EXACT(T33,VLOOKUP(T33,T$6:T32,1,0)),0,0)))</f>
        <v>0</v>
      </c>
      <c r="AF33" s="32">
        <f>IF(AND(U33&lt;&gt;"",OR(RIGHT(U33,1)&lt;&gt;"R",ISERROR(VLOOKUP(U33,U$6:U32,1,0)))),VLOOKUP(LEFT(U33,SEARCH("-",U33)-1),'Ceníky Ubytování'!$A$27:$AJ$80,$H33+IF(RIGHT(U33,1)="R",6,RIGHT(U33,1)),0),IF(U33="",0,IF(EXACT(U33,VLOOKUP(U33,U$6:U32,1,0)),0,0)))</f>
        <v>0</v>
      </c>
      <c r="AG33" s="32">
        <f>IF(AND(V33&lt;&gt;"",OR(RIGHT(V33,1)&lt;&gt;"R",ISERROR(VLOOKUP(V33,V$6:V32,1,0)))),VLOOKUP(LEFT(V33,SEARCH("-",V33)-1),'Ceníky Ubytování'!$A$27:$AJ$80,$H33+IF(RIGHT(V33,1)="R",6,RIGHT(V33,1)),0),IF(V33="",0,IF(EXACT(V33,VLOOKUP(V33,V$6:V32,1,0)),0,0)))</f>
        <v>0</v>
      </c>
      <c r="AH33" s="32">
        <f>IF(AND(W33&lt;&gt;"",OR(RIGHT(W33,1)&lt;&gt;"R",ISERROR(VLOOKUP(W33,W$6:W32,1,0)))),VLOOKUP(LEFT(W33,SEARCH("-",W33)-1),'Ceníky Ubytování'!$A$27:$AJ$80,$H33+IF(RIGHT(W33,1)="R",6,RIGHT(W33,1)),0),IF(W33="",0,IF(EXACT(W33,VLOOKUP(W33,W$6:W32,1,0)),0,0)))</f>
        <v>0</v>
      </c>
      <c r="AI33" s="32">
        <f>IF(AND(X33&lt;&gt;"",OR(RIGHT(X33,1)&lt;&gt;"R",ISERROR(VLOOKUP(X33,X$6:X32,1,0)))),VLOOKUP(LEFT(X33,SEARCH("-",X33)-1),'Ceníky Ubytování'!$A$27:$AJ$80,$H33+IF(RIGHT(X33,1)="R",6,RIGHT(X33,1)),0),IF(X33="",0,IF(EXACT(X33,VLOOKUP(X33,X$6:X32,1,0)),0,0)))</f>
        <v>0</v>
      </c>
      <c r="AJ33" s="32">
        <f>IF(AND(Y33&lt;&gt;"",OR(RIGHT(Y33,1)&lt;&gt;"R",ISERROR(VLOOKUP(Y33,Y$6:Y32,1,0)))),VLOOKUP(LEFT(Y33,SEARCH("-",Y33)-1),'Ceníky Ubytování'!$A$27:$AJ$80,$H33+IF(RIGHT(Y33,1)="R",6,RIGHT(Y33,1)),0),IF(Y33="",0,IF(EXACT(Y33,VLOOKUP(Y33,Y$6:Y32,1,0)),0,0)))</f>
        <v>0</v>
      </c>
      <c r="AK33" s="32">
        <f>IF(AND(Z33&lt;&gt;"",OR(RIGHT(Z33,1)&lt;&gt;"R",ISERROR(VLOOKUP(Z33,Z$6:Z32,1,0)))),VLOOKUP(LEFT(Z33,SEARCH("-",Z33)-1),'Ceníky Ubytování'!$A$27:$AJ$80,$H33+IF(RIGHT(Z33,1)="R",6,RIGHT(Z33,1)),0),IF(Z33="",0,IF(EXACT(Z33,VLOOKUP(Z33,Z$6:Z32,1,0)),0,0)))</f>
        <v>0</v>
      </c>
      <c r="AL33" s="32">
        <f>IF(AND(AA33&lt;&gt;"",OR(RIGHT(AA33,1)&lt;&gt;"R",ISERROR(VLOOKUP(AA33,AA$6:AA32,1,0)))),VLOOKUP(LEFT(AA33,SEARCH("-",AA33)-1),'Ceníky Ubytování'!$A$27:$AJ$80,$H33+IF(RIGHT(AA33,1)="R",6,RIGHT(AA33,1)),0),IF(AA33="",0,IF(EXACT(AA33,VLOOKUP(AA33,AA$6:AA32,1,0)),0,0)))</f>
        <v>0</v>
      </c>
      <c r="AM33" s="32">
        <f>IF(AND(AB33&lt;&gt;"",OR(RIGHT(AB33,1)&lt;&gt;"R",ISERROR(VLOOKUP(AB33,AB$6:AB32,1,0)))),VLOOKUP(LEFT(AB33,SEARCH("-",AB33)-1),'Ceníky Ubytování'!$A$27:$AJ$80,$H33+IF(RIGHT(AB33,1)="R",6,RIGHT(AB33,1)),0),IF(AB33="",0,IF(EXACT(AB33,VLOOKUP(AB33,AB$6:AB32,1,0)),0,0)))</f>
        <v>0</v>
      </c>
      <c r="AN33" s="32">
        <f>IF(AND(AC33&lt;&gt;"",OR(RIGHT(AC33,1)&lt;&gt;"R",ISERROR(VLOOKUP(AC33,AC$6:AC32,1,0)))),VLOOKUP(LEFT(AC33,SEARCH("-",AC33)-1),'Ceníky Ubytování'!$A$27:$AJ$80,$H33+IF(RIGHT(AC33,1)="R",6,RIGHT(AC33,1)),0),IF(AC33="",0,IF(EXACT(AC33,VLOOKUP(AC33,AC$6:AC32,1,0)),0,0)))</f>
        <v>0</v>
      </c>
      <c r="AO33" s="8"/>
      <c r="AP33" s="8"/>
      <c r="AQ33" s="8" t="str">
        <f t="shared" ref="AQ33:AZ33" si="96">IF(ISERROR(LEFT(T33,SEARCH("-",T33)-1)),"",LEFT(T33,SEARCH("-",T33)-1))</f>
        <v/>
      </c>
      <c r="AR33" s="8" t="str">
        <f t="shared" si="96"/>
        <v/>
      </c>
      <c r="AS33" s="8" t="str">
        <f t="shared" si="96"/>
        <v/>
      </c>
      <c r="AT33" s="8" t="str">
        <f t="shared" si="96"/>
        <v/>
      </c>
      <c r="AU33" s="8" t="str">
        <f t="shared" si="96"/>
        <v/>
      </c>
      <c r="AV33" s="8" t="str">
        <f t="shared" si="96"/>
        <v/>
      </c>
      <c r="AW33" s="8" t="str">
        <f t="shared" si="96"/>
        <v/>
      </c>
      <c r="AX33" s="8" t="str">
        <f t="shared" si="96"/>
        <v/>
      </c>
      <c r="AY33" s="8" t="str">
        <f t="shared" si="96"/>
        <v/>
      </c>
      <c r="AZ33" s="8" t="str">
        <f t="shared" si="96"/>
        <v/>
      </c>
      <c r="BA33" s="8"/>
      <c r="BB33" s="8"/>
      <c r="BC33" s="8"/>
      <c r="BD33" s="8"/>
      <c r="BE33" s="8"/>
      <c r="BF33" s="8"/>
      <c r="BG33" s="8"/>
      <c r="BH33" s="8"/>
      <c r="BI33" s="8"/>
      <c r="BJ33" s="8"/>
    </row>
    <row r="34" spans="1:62" s="151" customFormat="1" ht="15.75" customHeight="1">
      <c r="A34" s="152">
        <f>+VSTUP!A38</f>
        <v>29</v>
      </c>
      <c r="B34" s="152">
        <f>+VSTUP!B38</f>
        <v>0</v>
      </c>
      <c r="C34" s="152">
        <f>+VSTUP!C38</f>
        <v>0</v>
      </c>
      <c r="D34" s="152">
        <f>+VSTUP!G38</f>
        <v>0</v>
      </c>
      <c r="E34" s="152" t="str">
        <f>+VSTUP!K38</f>
        <v>nic</v>
      </c>
      <c r="F34" s="152">
        <f t="shared" si="11"/>
        <v>0</v>
      </c>
      <c r="G34" s="152" t="str">
        <f>+IF(VSTUP!$B$6="ANO",IF(F34&gt;5,$F$3,IF(F34&gt;2,$F$4,$F$2)),IF(F34=1,$F$2,$B$1))</f>
        <v>Ceník víkend standard</v>
      </c>
      <c r="H34" s="152">
        <f>+VLOOKUP(G34,'Ceníky Ubytování'!$B$84:$C$88,2,0)</f>
        <v>9</v>
      </c>
      <c r="I34" s="152" t="str">
        <f t="shared" ref="I34:R34" si="97">+IF($D34&gt;=I$3,IF($E34=0,"",$E34),"")</f>
        <v/>
      </c>
      <c r="J34" s="152" t="str">
        <f t="shared" si="97"/>
        <v/>
      </c>
      <c r="K34" s="152" t="str">
        <f t="shared" si="97"/>
        <v/>
      </c>
      <c r="L34" s="152" t="str">
        <f t="shared" si="97"/>
        <v/>
      </c>
      <c r="M34" s="152" t="str">
        <f t="shared" si="97"/>
        <v/>
      </c>
      <c r="N34" s="152" t="str">
        <f t="shared" si="97"/>
        <v/>
      </c>
      <c r="O34" s="152" t="str">
        <f t="shared" si="97"/>
        <v/>
      </c>
      <c r="P34" s="152" t="str">
        <f t="shared" si="97"/>
        <v/>
      </c>
      <c r="Q34" s="152" t="str">
        <f t="shared" si="97"/>
        <v/>
      </c>
      <c r="R34" s="152" t="str">
        <f t="shared" si="97"/>
        <v/>
      </c>
      <c r="S34" s="8"/>
      <c r="T34" s="152" t="str">
        <f t="shared" ref="T34:AC34" si="98">+IF(RIGHT(I34,1)="R",I34,IF(I34="","",IF(OR(I34=$S$1,I34=$S$2,I34=$S$3,I34=$S$4),I34&amp;"-1",I34&amp;"-"&amp;COUNTIF(I$6:I$999,I34))))</f>
        <v/>
      </c>
      <c r="U34" s="152" t="str">
        <f t="shared" si="98"/>
        <v/>
      </c>
      <c r="V34" s="152" t="str">
        <f t="shared" si="98"/>
        <v/>
      </c>
      <c r="W34" s="152" t="str">
        <f t="shared" si="98"/>
        <v/>
      </c>
      <c r="X34" s="152" t="str">
        <f t="shared" si="98"/>
        <v/>
      </c>
      <c r="Y34" s="152" t="str">
        <f t="shared" si="98"/>
        <v/>
      </c>
      <c r="Z34" s="152" t="str">
        <f t="shared" si="98"/>
        <v/>
      </c>
      <c r="AA34" s="152" t="str">
        <f t="shared" si="98"/>
        <v/>
      </c>
      <c r="AB34" s="152" t="str">
        <f t="shared" si="98"/>
        <v/>
      </c>
      <c r="AC34" s="152" t="str">
        <f t="shared" si="98"/>
        <v/>
      </c>
      <c r="AD34" s="31">
        <f t="shared" si="14"/>
        <v>0</v>
      </c>
      <c r="AE34" s="153">
        <f>IF(AND(T34&lt;&gt;"",OR(RIGHT(T34,1)&lt;&gt;"R",ISERROR(VLOOKUP(T34,T$6:T33,1,0)))),VLOOKUP(LEFT(T34,SEARCH("-",T34)-1),'Ceníky Ubytování'!$A$27:$AJ$80,$H34+IF(RIGHT(T34,1)="R",6,RIGHT(T34,1)),0),IF(T34="",0,IF(EXACT(T34,VLOOKUP(T34,T$6:T33,1,0)),0,0)))</f>
        <v>0</v>
      </c>
      <c r="AF34" s="153">
        <f>IF(AND(U34&lt;&gt;"",OR(RIGHT(U34,1)&lt;&gt;"R",ISERROR(VLOOKUP(U34,U$6:U33,1,0)))),VLOOKUP(LEFT(U34,SEARCH("-",U34)-1),'Ceníky Ubytování'!$A$27:$AJ$80,$H34+IF(RIGHT(U34,1)="R",6,RIGHT(U34,1)),0),IF(U34="",0,IF(EXACT(U34,VLOOKUP(U34,U$6:U33,1,0)),0,0)))</f>
        <v>0</v>
      </c>
      <c r="AG34" s="153">
        <f>IF(AND(V34&lt;&gt;"",OR(RIGHT(V34,1)&lt;&gt;"R",ISERROR(VLOOKUP(V34,V$6:V33,1,0)))),VLOOKUP(LEFT(V34,SEARCH("-",V34)-1),'Ceníky Ubytování'!$A$27:$AJ$80,$H34+IF(RIGHT(V34,1)="R",6,RIGHT(V34,1)),0),IF(V34="",0,IF(EXACT(V34,VLOOKUP(V34,V$6:V33,1,0)),0,0)))</f>
        <v>0</v>
      </c>
      <c r="AH34" s="153">
        <f>IF(AND(W34&lt;&gt;"",OR(RIGHT(W34,1)&lt;&gt;"R",ISERROR(VLOOKUP(W34,W$6:W33,1,0)))),VLOOKUP(LEFT(W34,SEARCH("-",W34)-1),'Ceníky Ubytování'!$A$27:$AJ$80,$H34+IF(RIGHT(W34,1)="R",6,RIGHT(W34,1)),0),IF(W34="",0,IF(EXACT(W34,VLOOKUP(W34,W$6:W33,1,0)),0,0)))</f>
        <v>0</v>
      </c>
      <c r="AI34" s="153">
        <f>IF(AND(X34&lt;&gt;"",OR(RIGHT(X34,1)&lt;&gt;"R",ISERROR(VLOOKUP(X34,X$6:X33,1,0)))),VLOOKUP(LEFT(X34,SEARCH("-",X34)-1),'Ceníky Ubytování'!$A$27:$AJ$80,$H34+IF(RIGHT(X34,1)="R",6,RIGHT(X34,1)),0),IF(X34="",0,IF(EXACT(X34,VLOOKUP(X34,X$6:X33,1,0)),0,0)))</f>
        <v>0</v>
      </c>
      <c r="AJ34" s="153">
        <f>IF(AND(Y34&lt;&gt;"",OR(RIGHT(Y34,1)&lt;&gt;"R",ISERROR(VLOOKUP(Y34,Y$6:Y33,1,0)))),VLOOKUP(LEFT(Y34,SEARCH("-",Y34)-1),'Ceníky Ubytování'!$A$27:$AJ$80,$H34+IF(RIGHT(Y34,1)="R",6,RIGHT(Y34,1)),0),IF(Y34="",0,IF(EXACT(Y34,VLOOKUP(Y34,Y$6:Y33,1,0)),0,0)))</f>
        <v>0</v>
      </c>
      <c r="AK34" s="153">
        <f>IF(AND(Z34&lt;&gt;"",OR(RIGHT(Z34,1)&lt;&gt;"R",ISERROR(VLOOKUP(Z34,Z$6:Z33,1,0)))),VLOOKUP(LEFT(Z34,SEARCH("-",Z34)-1),'Ceníky Ubytování'!$A$27:$AJ$80,$H34+IF(RIGHT(Z34,1)="R",6,RIGHT(Z34,1)),0),IF(Z34="",0,IF(EXACT(Z34,VLOOKUP(Z34,Z$6:Z33,1,0)),0,0)))</f>
        <v>0</v>
      </c>
      <c r="AL34" s="153">
        <f>IF(AND(AA34&lt;&gt;"",OR(RIGHT(AA34,1)&lt;&gt;"R",ISERROR(VLOOKUP(AA34,AA$6:AA33,1,0)))),VLOOKUP(LEFT(AA34,SEARCH("-",AA34)-1),'Ceníky Ubytování'!$A$27:$AJ$80,$H34+IF(RIGHT(AA34,1)="R",6,RIGHT(AA34,1)),0),IF(AA34="",0,IF(EXACT(AA34,VLOOKUP(AA34,AA$6:AA33,1,0)),0,0)))</f>
        <v>0</v>
      </c>
      <c r="AM34" s="153">
        <f>IF(AND(AB34&lt;&gt;"",OR(RIGHT(AB34,1)&lt;&gt;"R",ISERROR(VLOOKUP(AB34,AB$6:AB33,1,0)))),VLOOKUP(LEFT(AB34,SEARCH("-",AB34)-1),'Ceníky Ubytování'!$A$27:$AJ$80,$H34+IF(RIGHT(AB34,1)="R",6,RIGHT(AB34,1)),0),IF(AB34="",0,IF(EXACT(AB34,VLOOKUP(AB34,AB$6:AB33,1,0)),0,0)))</f>
        <v>0</v>
      </c>
      <c r="AN34" s="153">
        <f>IF(AND(AC34&lt;&gt;"",OR(RIGHT(AC34,1)&lt;&gt;"R",ISERROR(VLOOKUP(AC34,AC$6:AC33,1,0)))),VLOOKUP(LEFT(AC34,SEARCH("-",AC34)-1),'Ceníky Ubytování'!$A$27:$AJ$80,$H34+IF(RIGHT(AC34,1)="R",6,RIGHT(AC34,1)),0),IF(AC34="",0,IF(EXACT(AC34,VLOOKUP(AC34,AC$6:AC33,1,0)),0,0)))</f>
        <v>0</v>
      </c>
      <c r="AO34" s="152"/>
      <c r="AP34" s="152"/>
      <c r="AQ34" s="152" t="str">
        <f t="shared" ref="AQ34:AZ34" si="99">IF(ISERROR(LEFT(T34,SEARCH("-",T34)-1)),"",LEFT(T34,SEARCH("-",T34)-1))</f>
        <v/>
      </c>
      <c r="AR34" s="152" t="str">
        <f t="shared" si="99"/>
        <v/>
      </c>
      <c r="AS34" s="152" t="str">
        <f t="shared" si="99"/>
        <v/>
      </c>
      <c r="AT34" s="152" t="str">
        <f t="shared" si="99"/>
        <v/>
      </c>
      <c r="AU34" s="152" t="str">
        <f t="shared" si="99"/>
        <v/>
      </c>
      <c r="AV34" s="152" t="str">
        <f t="shared" si="99"/>
        <v/>
      </c>
      <c r="AW34" s="152" t="str">
        <f t="shared" si="99"/>
        <v/>
      </c>
      <c r="AX34" s="152" t="str">
        <f t="shared" si="99"/>
        <v/>
      </c>
      <c r="AY34" s="152" t="str">
        <f t="shared" si="99"/>
        <v/>
      </c>
      <c r="AZ34" s="152" t="str">
        <f t="shared" si="99"/>
        <v/>
      </c>
      <c r="BA34" s="152"/>
      <c r="BB34" s="152"/>
      <c r="BC34" s="152"/>
      <c r="BD34" s="152"/>
      <c r="BE34" s="152"/>
      <c r="BF34" s="152"/>
      <c r="BG34" s="152"/>
      <c r="BH34" s="152"/>
      <c r="BI34" s="152"/>
      <c r="BJ34" s="152"/>
    </row>
    <row r="35" spans="1:62" ht="15.75" customHeight="1">
      <c r="A35" s="8">
        <f>+VSTUP!A39</f>
        <v>30</v>
      </c>
      <c r="B35" s="8">
        <f>+VSTUP!B39</f>
        <v>0</v>
      </c>
      <c r="C35" s="8">
        <f>+VSTUP!C39</f>
        <v>0</v>
      </c>
      <c r="D35" s="8">
        <f>+VSTUP!G39</f>
        <v>0</v>
      </c>
      <c r="E35" s="8" t="str">
        <f>+VSTUP!K39</f>
        <v>nic</v>
      </c>
      <c r="F35" s="8">
        <f t="shared" si="11"/>
        <v>0</v>
      </c>
      <c r="G35" s="8" t="str">
        <f>+IF(VSTUP!$B$6="ANO",IF(F35&gt;5,$F$3,IF(F35&gt;2,$F$4,$F$2)),IF(F35=1,$F$2,$B$1))</f>
        <v>Ceník víkend standard</v>
      </c>
      <c r="H35" s="8">
        <f>+VLOOKUP(G35,'Ceníky Ubytování'!$B$84:$C$88,2,0)</f>
        <v>9</v>
      </c>
      <c r="I35" s="8" t="str">
        <f t="shared" ref="I35:R35" si="100">+IF($D35&gt;=I$3,IF($E35=0,"",$E35),"")</f>
        <v/>
      </c>
      <c r="J35" s="8" t="str">
        <f t="shared" si="100"/>
        <v/>
      </c>
      <c r="K35" s="8" t="str">
        <f t="shared" si="100"/>
        <v/>
      </c>
      <c r="L35" s="8" t="str">
        <f t="shared" si="100"/>
        <v/>
      </c>
      <c r="M35" s="8" t="str">
        <f t="shared" si="100"/>
        <v/>
      </c>
      <c r="N35" s="8" t="str">
        <f t="shared" si="100"/>
        <v/>
      </c>
      <c r="O35" s="8" t="str">
        <f t="shared" si="100"/>
        <v/>
      </c>
      <c r="P35" s="8" t="str">
        <f t="shared" si="100"/>
        <v/>
      </c>
      <c r="Q35" s="8" t="str">
        <f t="shared" si="100"/>
        <v/>
      </c>
      <c r="R35" s="8" t="str">
        <f t="shared" si="100"/>
        <v/>
      </c>
      <c r="S35" s="8"/>
      <c r="T35" s="8" t="str">
        <f t="shared" ref="T35:AC35" si="101">+IF(RIGHT(I35,1)="R",I35,IF(I35="","",IF(OR(I35=$S$1,I35=$S$2,I35=$S$3,I35=$S$4),I35&amp;"-1",I35&amp;"-"&amp;COUNTIF(I$6:I$999,I35))))</f>
        <v/>
      </c>
      <c r="U35" s="8" t="str">
        <f t="shared" si="101"/>
        <v/>
      </c>
      <c r="V35" s="8" t="str">
        <f t="shared" si="101"/>
        <v/>
      </c>
      <c r="W35" s="8" t="str">
        <f t="shared" si="101"/>
        <v/>
      </c>
      <c r="X35" s="8" t="str">
        <f t="shared" si="101"/>
        <v/>
      </c>
      <c r="Y35" s="8" t="str">
        <f t="shared" si="101"/>
        <v/>
      </c>
      <c r="Z35" s="8" t="str">
        <f t="shared" si="101"/>
        <v/>
      </c>
      <c r="AA35" s="8" t="str">
        <f t="shared" si="101"/>
        <v/>
      </c>
      <c r="AB35" s="8" t="str">
        <f t="shared" si="101"/>
        <v/>
      </c>
      <c r="AC35" s="8" t="str">
        <f t="shared" si="101"/>
        <v/>
      </c>
      <c r="AD35" s="31">
        <f t="shared" si="14"/>
        <v>0</v>
      </c>
      <c r="AE35" s="32">
        <f>IF(AND(T35&lt;&gt;"",OR(RIGHT(T35,1)&lt;&gt;"R",ISERROR(VLOOKUP(T35,T$6:T34,1,0)))),VLOOKUP(LEFT(T35,SEARCH("-",T35)-1),'Ceníky Ubytování'!$A$27:$AJ$80,$H35+IF(RIGHT(T35,1)="R",6,RIGHT(T35,1)),0),IF(T35="",0,IF(EXACT(T35,VLOOKUP(T35,T$6:T34,1,0)),0,0)))</f>
        <v>0</v>
      </c>
      <c r="AF35" s="32">
        <f>IF(AND(U35&lt;&gt;"",OR(RIGHT(U35,1)&lt;&gt;"R",ISERROR(VLOOKUP(U35,U$6:U34,1,0)))),VLOOKUP(LEFT(U35,SEARCH("-",U35)-1),'Ceníky Ubytování'!$A$27:$AJ$80,$H35+IF(RIGHT(U35,1)="R",6,RIGHT(U35,1)),0),IF(U35="",0,IF(EXACT(U35,VLOOKUP(U35,U$6:U34,1,0)),0,0)))</f>
        <v>0</v>
      </c>
      <c r="AG35" s="32">
        <f>IF(AND(V35&lt;&gt;"",OR(RIGHT(V35,1)&lt;&gt;"R",ISERROR(VLOOKUP(V35,V$6:V34,1,0)))),VLOOKUP(LEFT(V35,SEARCH("-",V35)-1),'Ceníky Ubytování'!$A$27:$AJ$80,$H35+IF(RIGHT(V35,1)="R",6,RIGHT(V35,1)),0),IF(V35="",0,IF(EXACT(V35,VLOOKUP(V35,V$6:V34,1,0)),0,0)))</f>
        <v>0</v>
      </c>
      <c r="AH35" s="32">
        <f>IF(AND(W35&lt;&gt;"",OR(RIGHT(W35,1)&lt;&gt;"R",ISERROR(VLOOKUP(W35,W$6:W34,1,0)))),VLOOKUP(LEFT(W35,SEARCH("-",W35)-1),'Ceníky Ubytování'!$A$27:$AJ$80,$H35+IF(RIGHT(W35,1)="R",6,RIGHT(W35,1)),0),IF(W35="",0,IF(EXACT(W35,VLOOKUP(W35,W$6:W34,1,0)),0,0)))</f>
        <v>0</v>
      </c>
      <c r="AI35" s="32">
        <f>IF(AND(X35&lt;&gt;"",OR(RIGHT(X35,1)&lt;&gt;"R",ISERROR(VLOOKUP(X35,X$6:X34,1,0)))),VLOOKUP(LEFT(X35,SEARCH("-",X35)-1),'Ceníky Ubytování'!$A$27:$AJ$80,$H35+IF(RIGHT(X35,1)="R",6,RIGHT(X35,1)),0),IF(X35="",0,IF(EXACT(X35,VLOOKUP(X35,X$6:X34,1,0)),0,0)))</f>
        <v>0</v>
      </c>
      <c r="AJ35" s="32">
        <f>IF(AND(Y35&lt;&gt;"",OR(RIGHT(Y35,1)&lt;&gt;"R",ISERROR(VLOOKUP(Y35,Y$6:Y34,1,0)))),VLOOKUP(LEFT(Y35,SEARCH("-",Y35)-1),'Ceníky Ubytování'!$A$27:$AJ$80,$H35+IF(RIGHT(Y35,1)="R",6,RIGHT(Y35,1)),0),IF(Y35="",0,IF(EXACT(Y35,VLOOKUP(Y35,Y$6:Y34,1,0)),0,0)))</f>
        <v>0</v>
      </c>
      <c r="AK35" s="32">
        <f>IF(AND(Z35&lt;&gt;"",OR(RIGHT(Z35,1)&lt;&gt;"R",ISERROR(VLOOKUP(Z35,Z$6:Z34,1,0)))),VLOOKUP(LEFT(Z35,SEARCH("-",Z35)-1),'Ceníky Ubytování'!$A$27:$AJ$80,$H35+IF(RIGHT(Z35,1)="R",6,RIGHT(Z35,1)),0),IF(Z35="",0,IF(EXACT(Z35,VLOOKUP(Z35,Z$6:Z34,1,0)),0,0)))</f>
        <v>0</v>
      </c>
      <c r="AL35" s="32">
        <f>IF(AND(AA35&lt;&gt;"",OR(RIGHT(AA35,1)&lt;&gt;"R",ISERROR(VLOOKUP(AA35,AA$6:AA34,1,0)))),VLOOKUP(LEFT(AA35,SEARCH("-",AA35)-1),'Ceníky Ubytování'!$A$27:$AJ$80,$H35+IF(RIGHT(AA35,1)="R",6,RIGHT(AA35,1)),0),IF(AA35="",0,IF(EXACT(AA35,VLOOKUP(AA35,AA$6:AA34,1,0)),0,0)))</f>
        <v>0</v>
      </c>
      <c r="AM35" s="32">
        <f>IF(AND(AB35&lt;&gt;"",OR(RIGHT(AB35,1)&lt;&gt;"R",ISERROR(VLOOKUP(AB35,AB$6:AB34,1,0)))),VLOOKUP(LEFT(AB35,SEARCH("-",AB35)-1),'Ceníky Ubytování'!$A$27:$AJ$80,$H35+IF(RIGHT(AB35,1)="R",6,RIGHT(AB35,1)),0),IF(AB35="",0,IF(EXACT(AB35,VLOOKUP(AB35,AB$6:AB34,1,0)),0,0)))</f>
        <v>0</v>
      </c>
      <c r="AN35" s="32">
        <f>IF(AND(AC35&lt;&gt;"",OR(RIGHT(AC35,1)&lt;&gt;"R",ISERROR(VLOOKUP(AC35,AC$6:AC34,1,0)))),VLOOKUP(LEFT(AC35,SEARCH("-",AC35)-1),'Ceníky Ubytování'!$A$27:$AJ$80,$H35+IF(RIGHT(AC35,1)="R",6,RIGHT(AC35,1)),0),IF(AC35="",0,IF(EXACT(AC35,VLOOKUP(AC35,AC$6:AC34,1,0)),0,0)))</f>
        <v>0</v>
      </c>
      <c r="AO35" s="8"/>
      <c r="AP35" s="8"/>
      <c r="AQ35" s="8" t="str">
        <f t="shared" ref="AQ35:AZ35" si="102">IF(ISERROR(LEFT(T35,SEARCH("-",T35)-1)),"",LEFT(T35,SEARCH("-",T35)-1))</f>
        <v/>
      </c>
      <c r="AR35" s="8" t="str">
        <f t="shared" si="102"/>
        <v/>
      </c>
      <c r="AS35" s="8" t="str">
        <f t="shared" si="102"/>
        <v/>
      </c>
      <c r="AT35" s="8" t="str">
        <f t="shared" si="102"/>
        <v/>
      </c>
      <c r="AU35" s="8" t="str">
        <f t="shared" si="102"/>
        <v/>
      </c>
      <c r="AV35" s="8" t="str">
        <f t="shared" si="102"/>
        <v/>
      </c>
      <c r="AW35" s="8" t="str">
        <f t="shared" si="102"/>
        <v/>
      </c>
      <c r="AX35" s="8" t="str">
        <f t="shared" si="102"/>
        <v/>
      </c>
      <c r="AY35" s="8" t="str">
        <f t="shared" si="102"/>
        <v/>
      </c>
      <c r="AZ35" s="8" t="str">
        <f t="shared" si="102"/>
        <v/>
      </c>
      <c r="BA35" s="8"/>
      <c r="BB35" s="8"/>
      <c r="BC35" s="8"/>
      <c r="BD35" s="8"/>
      <c r="BE35" s="8"/>
      <c r="BF35" s="8"/>
      <c r="BG35" s="8"/>
      <c r="BH35" s="8"/>
      <c r="BI35" s="8"/>
      <c r="BJ35" s="8"/>
    </row>
    <row r="36" spans="1:62" s="151" customFormat="1" ht="15.75" customHeight="1">
      <c r="A36" s="152">
        <f>+VSTUP!A40</f>
        <v>31</v>
      </c>
      <c r="B36" s="152">
        <f>+VSTUP!B40</f>
        <v>0</v>
      </c>
      <c r="C36" s="152">
        <f>+VSTUP!C40</f>
        <v>0</v>
      </c>
      <c r="D36" s="152">
        <f>+VSTUP!G40</f>
        <v>0</v>
      </c>
      <c r="E36" s="152" t="str">
        <f>+VSTUP!K40</f>
        <v>nic</v>
      </c>
      <c r="F36" s="152">
        <f t="shared" si="11"/>
        <v>0</v>
      </c>
      <c r="G36" s="152" t="str">
        <f>+IF(VSTUP!$B$6="ANO",IF(F36&gt;5,$F$3,IF(F36&gt;2,$F$4,$F$2)),IF(F36=1,$F$2,$B$1))</f>
        <v>Ceník víkend standard</v>
      </c>
      <c r="H36" s="152">
        <f>+VLOOKUP(G36,'Ceníky Ubytování'!$B$84:$C$88,2,0)</f>
        <v>9</v>
      </c>
      <c r="I36" s="152" t="str">
        <f t="shared" ref="I36:R36" si="103">+IF($D36&gt;=I$3,IF($E36=0,"",$E36),"")</f>
        <v/>
      </c>
      <c r="J36" s="152" t="str">
        <f t="shared" si="103"/>
        <v/>
      </c>
      <c r="K36" s="152" t="str">
        <f t="shared" si="103"/>
        <v/>
      </c>
      <c r="L36" s="152" t="str">
        <f t="shared" si="103"/>
        <v/>
      </c>
      <c r="M36" s="152" t="str">
        <f t="shared" si="103"/>
        <v/>
      </c>
      <c r="N36" s="152" t="str">
        <f t="shared" si="103"/>
        <v/>
      </c>
      <c r="O36" s="152" t="str">
        <f t="shared" si="103"/>
        <v/>
      </c>
      <c r="P36" s="152" t="str">
        <f t="shared" si="103"/>
        <v/>
      </c>
      <c r="Q36" s="152" t="str">
        <f t="shared" si="103"/>
        <v/>
      </c>
      <c r="R36" s="152" t="str">
        <f t="shared" si="103"/>
        <v/>
      </c>
      <c r="S36" s="8"/>
      <c r="T36" s="152" t="str">
        <f t="shared" ref="T36:AC36" si="104">+IF(RIGHT(I36,1)="R",I36,IF(I36="","",IF(OR(I36=$S$1,I36=$S$2,I36=$S$3,I36=$S$4),I36&amp;"-1",I36&amp;"-"&amp;COUNTIF(I$6:I$999,I36))))</f>
        <v/>
      </c>
      <c r="U36" s="152" t="str">
        <f t="shared" si="104"/>
        <v/>
      </c>
      <c r="V36" s="152" t="str">
        <f t="shared" si="104"/>
        <v/>
      </c>
      <c r="W36" s="152" t="str">
        <f t="shared" si="104"/>
        <v/>
      </c>
      <c r="X36" s="152" t="str">
        <f t="shared" si="104"/>
        <v/>
      </c>
      <c r="Y36" s="152" t="str">
        <f t="shared" si="104"/>
        <v/>
      </c>
      <c r="Z36" s="152" t="str">
        <f t="shared" si="104"/>
        <v/>
      </c>
      <c r="AA36" s="152" t="str">
        <f t="shared" si="104"/>
        <v/>
      </c>
      <c r="AB36" s="152" t="str">
        <f t="shared" si="104"/>
        <v/>
      </c>
      <c r="AC36" s="152" t="str">
        <f t="shared" si="104"/>
        <v/>
      </c>
      <c r="AD36" s="31">
        <f t="shared" si="14"/>
        <v>0</v>
      </c>
      <c r="AE36" s="153">
        <f>IF(AND(T36&lt;&gt;"",OR(RIGHT(T36,1)&lt;&gt;"R",ISERROR(VLOOKUP(T36,T$6:T35,1,0)))),VLOOKUP(LEFT(T36,SEARCH("-",T36)-1),'Ceníky Ubytování'!$A$27:$AJ$80,$H36+IF(RIGHT(T36,1)="R",6,RIGHT(T36,1)),0),IF(T36="",0,IF(EXACT(T36,VLOOKUP(T36,T$6:T35,1,0)),0,0)))</f>
        <v>0</v>
      </c>
      <c r="AF36" s="153">
        <f>IF(AND(U36&lt;&gt;"",OR(RIGHT(U36,1)&lt;&gt;"R",ISERROR(VLOOKUP(U36,U$6:U35,1,0)))),VLOOKUP(LEFT(U36,SEARCH("-",U36)-1),'Ceníky Ubytování'!$A$27:$AJ$80,$H36+IF(RIGHT(U36,1)="R",6,RIGHT(U36,1)),0),IF(U36="",0,IF(EXACT(U36,VLOOKUP(U36,U$6:U35,1,0)),0,0)))</f>
        <v>0</v>
      </c>
      <c r="AG36" s="153">
        <f>IF(AND(V36&lt;&gt;"",OR(RIGHT(V36,1)&lt;&gt;"R",ISERROR(VLOOKUP(V36,V$6:V35,1,0)))),VLOOKUP(LEFT(V36,SEARCH("-",V36)-1),'Ceníky Ubytování'!$A$27:$AJ$80,$H36+IF(RIGHT(V36,1)="R",6,RIGHT(V36,1)),0),IF(V36="",0,IF(EXACT(V36,VLOOKUP(V36,V$6:V35,1,0)),0,0)))</f>
        <v>0</v>
      </c>
      <c r="AH36" s="153">
        <f>IF(AND(W36&lt;&gt;"",OR(RIGHT(W36,1)&lt;&gt;"R",ISERROR(VLOOKUP(W36,W$6:W35,1,0)))),VLOOKUP(LEFT(W36,SEARCH("-",W36)-1),'Ceníky Ubytování'!$A$27:$AJ$80,$H36+IF(RIGHT(W36,1)="R",6,RIGHT(W36,1)),0),IF(W36="",0,IF(EXACT(W36,VLOOKUP(W36,W$6:W35,1,0)),0,0)))</f>
        <v>0</v>
      </c>
      <c r="AI36" s="153">
        <f>IF(AND(X36&lt;&gt;"",OR(RIGHT(X36,1)&lt;&gt;"R",ISERROR(VLOOKUP(X36,X$6:X35,1,0)))),VLOOKUP(LEFT(X36,SEARCH("-",X36)-1),'Ceníky Ubytování'!$A$27:$AJ$80,$H36+IF(RIGHT(X36,1)="R",6,RIGHT(X36,1)),0),IF(X36="",0,IF(EXACT(X36,VLOOKUP(X36,X$6:X35,1,0)),0,0)))</f>
        <v>0</v>
      </c>
      <c r="AJ36" s="153">
        <f>IF(AND(Y36&lt;&gt;"",OR(RIGHT(Y36,1)&lt;&gt;"R",ISERROR(VLOOKUP(Y36,Y$6:Y35,1,0)))),VLOOKUP(LEFT(Y36,SEARCH("-",Y36)-1),'Ceníky Ubytování'!$A$27:$AJ$80,$H36+IF(RIGHT(Y36,1)="R",6,RIGHT(Y36,1)),0),IF(Y36="",0,IF(EXACT(Y36,VLOOKUP(Y36,Y$6:Y35,1,0)),0,0)))</f>
        <v>0</v>
      </c>
      <c r="AK36" s="153">
        <f>IF(AND(Z36&lt;&gt;"",OR(RIGHT(Z36,1)&lt;&gt;"R",ISERROR(VLOOKUP(Z36,Z$6:Z35,1,0)))),VLOOKUP(LEFT(Z36,SEARCH("-",Z36)-1),'Ceníky Ubytování'!$A$27:$AJ$80,$H36+IF(RIGHT(Z36,1)="R",6,RIGHT(Z36,1)),0),IF(Z36="",0,IF(EXACT(Z36,VLOOKUP(Z36,Z$6:Z35,1,0)),0,0)))</f>
        <v>0</v>
      </c>
      <c r="AL36" s="153">
        <f>IF(AND(AA36&lt;&gt;"",OR(RIGHT(AA36,1)&lt;&gt;"R",ISERROR(VLOOKUP(AA36,AA$6:AA35,1,0)))),VLOOKUP(LEFT(AA36,SEARCH("-",AA36)-1),'Ceníky Ubytování'!$A$27:$AJ$80,$H36+IF(RIGHT(AA36,1)="R",6,RIGHT(AA36,1)),0),IF(AA36="",0,IF(EXACT(AA36,VLOOKUP(AA36,AA$6:AA35,1,0)),0,0)))</f>
        <v>0</v>
      </c>
      <c r="AM36" s="153">
        <f>IF(AND(AB36&lt;&gt;"",OR(RIGHT(AB36,1)&lt;&gt;"R",ISERROR(VLOOKUP(AB36,AB$6:AB35,1,0)))),VLOOKUP(LEFT(AB36,SEARCH("-",AB36)-1),'Ceníky Ubytování'!$A$27:$AJ$80,$H36+IF(RIGHT(AB36,1)="R",6,RIGHT(AB36,1)),0),IF(AB36="",0,IF(EXACT(AB36,VLOOKUP(AB36,AB$6:AB35,1,0)),0,0)))</f>
        <v>0</v>
      </c>
      <c r="AN36" s="153">
        <f>IF(AND(AC36&lt;&gt;"",OR(RIGHT(AC36,1)&lt;&gt;"R",ISERROR(VLOOKUP(AC36,AC$6:AC35,1,0)))),VLOOKUP(LEFT(AC36,SEARCH("-",AC36)-1),'Ceníky Ubytování'!$A$27:$AJ$80,$H36+IF(RIGHT(AC36,1)="R",6,RIGHT(AC36,1)),0),IF(AC36="",0,IF(EXACT(AC36,VLOOKUP(AC36,AC$6:AC35,1,0)),0,0)))</f>
        <v>0</v>
      </c>
      <c r="AO36" s="152"/>
      <c r="AP36" s="152"/>
      <c r="AQ36" s="152" t="str">
        <f t="shared" ref="AQ36:AZ36" si="105">IF(ISERROR(LEFT(T36,SEARCH("-",T36)-1)),"",LEFT(T36,SEARCH("-",T36)-1))</f>
        <v/>
      </c>
      <c r="AR36" s="152" t="str">
        <f t="shared" si="105"/>
        <v/>
      </c>
      <c r="AS36" s="152" t="str">
        <f t="shared" si="105"/>
        <v/>
      </c>
      <c r="AT36" s="152" t="str">
        <f t="shared" si="105"/>
        <v/>
      </c>
      <c r="AU36" s="152" t="str">
        <f t="shared" si="105"/>
        <v/>
      </c>
      <c r="AV36" s="152" t="str">
        <f t="shared" si="105"/>
        <v/>
      </c>
      <c r="AW36" s="152" t="str">
        <f t="shared" si="105"/>
        <v/>
      </c>
      <c r="AX36" s="152" t="str">
        <f t="shared" si="105"/>
        <v/>
      </c>
      <c r="AY36" s="152" t="str">
        <f t="shared" si="105"/>
        <v/>
      </c>
      <c r="AZ36" s="152" t="str">
        <f t="shared" si="105"/>
        <v/>
      </c>
      <c r="BA36" s="152"/>
      <c r="BB36" s="152"/>
      <c r="BC36" s="152"/>
      <c r="BD36" s="152"/>
      <c r="BE36" s="152"/>
      <c r="BF36" s="152"/>
      <c r="BG36" s="152"/>
      <c r="BH36" s="152"/>
      <c r="BI36" s="152"/>
      <c r="BJ36" s="152"/>
    </row>
    <row r="37" spans="1:62" ht="15.75" customHeight="1">
      <c r="A37" s="8">
        <f>+VSTUP!A41</f>
        <v>32</v>
      </c>
      <c r="B37" s="8">
        <f>+VSTUP!B41</f>
        <v>0</v>
      </c>
      <c r="C37" s="8">
        <f>+VSTUP!C41</f>
        <v>0</v>
      </c>
      <c r="D37" s="8">
        <f>+VSTUP!G41</f>
        <v>0</v>
      </c>
      <c r="E37" s="8" t="str">
        <f>+VSTUP!K41</f>
        <v>nic</v>
      </c>
      <c r="F37" s="8">
        <f t="shared" si="11"/>
        <v>0</v>
      </c>
      <c r="G37" s="8" t="str">
        <f>+IF(VSTUP!$B$6="ANO",IF(F37&gt;5,$F$3,IF(F37&gt;2,$F$4,$F$2)),IF(F37=1,$F$2,$B$1))</f>
        <v>Ceník víkend standard</v>
      </c>
      <c r="H37" s="8">
        <f>+VLOOKUP(G37,'Ceníky Ubytování'!$B$84:$C$88,2,0)</f>
        <v>9</v>
      </c>
      <c r="I37" s="8" t="str">
        <f t="shared" ref="I37:R37" si="106">+IF($D37&gt;=I$3,IF($E37=0,"",$E37),"")</f>
        <v/>
      </c>
      <c r="J37" s="8" t="str">
        <f t="shared" si="106"/>
        <v/>
      </c>
      <c r="K37" s="8" t="str">
        <f t="shared" si="106"/>
        <v/>
      </c>
      <c r="L37" s="8" t="str">
        <f t="shared" si="106"/>
        <v/>
      </c>
      <c r="M37" s="8" t="str">
        <f t="shared" si="106"/>
        <v/>
      </c>
      <c r="N37" s="8" t="str">
        <f t="shared" si="106"/>
        <v/>
      </c>
      <c r="O37" s="8" t="str">
        <f t="shared" si="106"/>
        <v/>
      </c>
      <c r="P37" s="8" t="str">
        <f t="shared" si="106"/>
        <v/>
      </c>
      <c r="Q37" s="8" t="str">
        <f t="shared" si="106"/>
        <v/>
      </c>
      <c r="R37" s="8" t="str">
        <f t="shared" si="106"/>
        <v/>
      </c>
      <c r="S37" s="8"/>
      <c r="T37" s="8" t="str">
        <f t="shared" ref="T37:AC37" si="107">+IF(RIGHT(I37,1)="R",I37,IF(I37="","",IF(OR(I37=$S$1,I37=$S$2,I37=$S$3,I37=$S$4),I37&amp;"-1",I37&amp;"-"&amp;COUNTIF(I$6:I$999,I37))))</f>
        <v/>
      </c>
      <c r="U37" s="8" t="str">
        <f t="shared" si="107"/>
        <v/>
      </c>
      <c r="V37" s="8" t="str">
        <f t="shared" si="107"/>
        <v/>
      </c>
      <c r="W37" s="8" t="str">
        <f t="shared" si="107"/>
        <v/>
      </c>
      <c r="X37" s="8" t="str">
        <f t="shared" si="107"/>
        <v/>
      </c>
      <c r="Y37" s="8" t="str">
        <f t="shared" si="107"/>
        <v/>
      </c>
      <c r="Z37" s="8" t="str">
        <f t="shared" si="107"/>
        <v/>
      </c>
      <c r="AA37" s="8" t="str">
        <f t="shared" si="107"/>
        <v/>
      </c>
      <c r="AB37" s="8" t="str">
        <f t="shared" si="107"/>
        <v/>
      </c>
      <c r="AC37" s="8" t="str">
        <f t="shared" si="107"/>
        <v/>
      </c>
      <c r="AD37" s="31">
        <f t="shared" si="14"/>
        <v>0</v>
      </c>
      <c r="AE37" s="32">
        <f>IF(AND(T37&lt;&gt;"",OR(RIGHT(T37,1)&lt;&gt;"R",ISERROR(VLOOKUP(T37,T$6:T36,1,0)))),VLOOKUP(LEFT(T37,SEARCH("-",T37)-1),'Ceníky Ubytování'!$A$27:$AJ$80,$H37+IF(RIGHT(T37,1)="R",6,RIGHT(T37,1)),0),IF(T37="",0,IF(EXACT(T37,VLOOKUP(T37,T$6:T36,1,0)),0,0)))</f>
        <v>0</v>
      </c>
      <c r="AF37" s="32">
        <f>IF(AND(U37&lt;&gt;"",OR(RIGHT(U37,1)&lt;&gt;"R",ISERROR(VLOOKUP(U37,U$6:U36,1,0)))),VLOOKUP(LEFT(U37,SEARCH("-",U37)-1),'Ceníky Ubytování'!$A$27:$AJ$80,$H37+IF(RIGHT(U37,1)="R",6,RIGHT(U37,1)),0),IF(U37="",0,IF(EXACT(U37,VLOOKUP(U37,U$6:U36,1,0)),0,0)))</f>
        <v>0</v>
      </c>
      <c r="AG37" s="32">
        <f>IF(AND(V37&lt;&gt;"",OR(RIGHT(V37,1)&lt;&gt;"R",ISERROR(VLOOKUP(V37,V$6:V36,1,0)))),VLOOKUP(LEFT(V37,SEARCH("-",V37)-1),'Ceníky Ubytování'!$A$27:$AJ$80,$H37+IF(RIGHT(V37,1)="R",6,RIGHT(V37,1)),0),IF(V37="",0,IF(EXACT(V37,VLOOKUP(V37,V$6:V36,1,0)),0,0)))</f>
        <v>0</v>
      </c>
      <c r="AH37" s="32">
        <f>IF(AND(W37&lt;&gt;"",OR(RIGHT(W37,1)&lt;&gt;"R",ISERROR(VLOOKUP(W37,W$6:W36,1,0)))),VLOOKUP(LEFT(W37,SEARCH("-",W37)-1),'Ceníky Ubytování'!$A$27:$AJ$80,$H37+IF(RIGHT(W37,1)="R",6,RIGHT(W37,1)),0),IF(W37="",0,IF(EXACT(W37,VLOOKUP(W37,W$6:W36,1,0)),0,0)))</f>
        <v>0</v>
      </c>
      <c r="AI37" s="32">
        <f>IF(AND(X37&lt;&gt;"",OR(RIGHT(X37,1)&lt;&gt;"R",ISERROR(VLOOKUP(X37,X$6:X36,1,0)))),VLOOKUP(LEFT(X37,SEARCH("-",X37)-1),'Ceníky Ubytování'!$A$27:$AJ$80,$H37+IF(RIGHT(X37,1)="R",6,RIGHT(X37,1)),0),IF(X37="",0,IF(EXACT(X37,VLOOKUP(X37,X$6:X36,1,0)),0,0)))</f>
        <v>0</v>
      </c>
      <c r="AJ37" s="32">
        <f>IF(AND(Y37&lt;&gt;"",OR(RIGHT(Y37,1)&lt;&gt;"R",ISERROR(VLOOKUP(Y37,Y$6:Y36,1,0)))),VLOOKUP(LEFT(Y37,SEARCH("-",Y37)-1),'Ceníky Ubytování'!$A$27:$AJ$80,$H37+IF(RIGHT(Y37,1)="R",6,RIGHT(Y37,1)),0),IF(Y37="",0,IF(EXACT(Y37,VLOOKUP(Y37,Y$6:Y36,1,0)),0,0)))</f>
        <v>0</v>
      </c>
      <c r="AK37" s="32">
        <f>IF(AND(Z37&lt;&gt;"",OR(RIGHT(Z37,1)&lt;&gt;"R",ISERROR(VLOOKUP(Z37,Z$6:Z36,1,0)))),VLOOKUP(LEFT(Z37,SEARCH("-",Z37)-1),'Ceníky Ubytování'!$A$27:$AJ$80,$H37+IF(RIGHT(Z37,1)="R",6,RIGHT(Z37,1)),0),IF(Z37="",0,IF(EXACT(Z37,VLOOKUP(Z37,Z$6:Z36,1,0)),0,0)))</f>
        <v>0</v>
      </c>
      <c r="AL37" s="32">
        <f>IF(AND(AA37&lt;&gt;"",OR(RIGHT(AA37,1)&lt;&gt;"R",ISERROR(VLOOKUP(AA37,AA$6:AA36,1,0)))),VLOOKUP(LEFT(AA37,SEARCH("-",AA37)-1),'Ceníky Ubytování'!$A$27:$AJ$80,$H37+IF(RIGHT(AA37,1)="R",6,RIGHT(AA37,1)),0),IF(AA37="",0,IF(EXACT(AA37,VLOOKUP(AA37,AA$6:AA36,1,0)),0,0)))</f>
        <v>0</v>
      </c>
      <c r="AM37" s="32">
        <f>IF(AND(AB37&lt;&gt;"",OR(RIGHT(AB37,1)&lt;&gt;"R",ISERROR(VLOOKUP(AB37,AB$6:AB36,1,0)))),VLOOKUP(LEFT(AB37,SEARCH("-",AB37)-1),'Ceníky Ubytování'!$A$27:$AJ$80,$H37+IF(RIGHT(AB37,1)="R",6,RIGHT(AB37,1)),0),IF(AB37="",0,IF(EXACT(AB37,VLOOKUP(AB37,AB$6:AB36,1,0)),0,0)))</f>
        <v>0</v>
      </c>
      <c r="AN37" s="32">
        <f>IF(AND(AC37&lt;&gt;"",OR(RIGHT(AC37,1)&lt;&gt;"R",ISERROR(VLOOKUP(AC37,AC$6:AC36,1,0)))),VLOOKUP(LEFT(AC37,SEARCH("-",AC37)-1),'Ceníky Ubytování'!$A$27:$AJ$80,$H37+IF(RIGHT(AC37,1)="R",6,RIGHT(AC37,1)),0),IF(AC37="",0,IF(EXACT(AC37,VLOOKUP(AC37,AC$6:AC36,1,0)),0,0)))</f>
        <v>0</v>
      </c>
      <c r="AO37" s="8"/>
      <c r="AP37" s="8"/>
      <c r="AQ37" s="8" t="str">
        <f t="shared" ref="AQ37:AZ37" si="108">IF(ISERROR(LEFT(T37,SEARCH("-",T37)-1)),"",LEFT(T37,SEARCH("-",T37)-1))</f>
        <v/>
      </c>
      <c r="AR37" s="8" t="str">
        <f t="shared" si="108"/>
        <v/>
      </c>
      <c r="AS37" s="8" t="str">
        <f t="shared" si="108"/>
        <v/>
      </c>
      <c r="AT37" s="8" t="str">
        <f t="shared" si="108"/>
        <v/>
      </c>
      <c r="AU37" s="8" t="str">
        <f t="shared" si="108"/>
        <v/>
      </c>
      <c r="AV37" s="8" t="str">
        <f t="shared" si="108"/>
        <v/>
      </c>
      <c r="AW37" s="8" t="str">
        <f t="shared" si="108"/>
        <v/>
      </c>
      <c r="AX37" s="8" t="str">
        <f t="shared" si="108"/>
        <v/>
      </c>
      <c r="AY37" s="8" t="str">
        <f t="shared" si="108"/>
        <v/>
      </c>
      <c r="AZ37" s="8" t="str">
        <f t="shared" si="108"/>
        <v/>
      </c>
      <c r="BA37" s="8"/>
      <c r="BB37" s="8"/>
      <c r="BC37" s="8"/>
      <c r="BD37" s="8"/>
      <c r="BE37" s="8"/>
      <c r="BF37" s="8"/>
      <c r="BG37" s="8"/>
      <c r="BH37" s="8"/>
      <c r="BI37" s="8"/>
      <c r="BJ37" s="8"/>
    </row>
    <row r="38" spans="1:62" s="151" customFormat="1" ht="15.75" customHeight="1">
      <c r="A38" s="152">
        <f>+VSTUP!A42</f>
        <v>33</v>
      </c>
      <c r="B38" s="152">
        <f>+VSTUP!B42</f>
        <v>0</v>
      </c>
      <c r="C38" s="152">
        <f>+VSTUP!C42</f>
        <v>0</v>
      </c>
      <c r="D38" s="152">
        <f>+VSTUP!G42</f>
        <v>0</v>
      </c>
      <c r="E38" s="152" t="str">
        <f>+VSTUP!K42</f>
        <v>nic</v>
      </c>
      <c r="F38" s="152">
        <f t="shared" si="11"/>
        <v>0</v>
      </c>
      <c r="G38" s="152" t="str">
        <f>+IF(VSTUP!$B$6="ANO",IF(F38&gt;5,$F$3,IF(F38&gt;2,$F$4,$F$2)),IF(F38=1,$F$2,$B$1))</f>
        <v>Ceník víkend standard</v>
      </c>
      <c r="H38" s="152">
        <f>+VLOOKUP(G38,'Ceníky Ubytování'!$B$84:$C$88,2,0)</f>
        <v>9</v>
      </c>
      <c r="I38" s="152" t="str">
        <f t="shared" ref="I38:R38" si="109">+IF($D38&gt;=I$3,IF($E38=0,"",$E38),"")</f>
        <v/>
      </c>
      <c r="J38" s="152" t="str">
        <f t="shared" si="109"/>
        <v/>
      </c>
      <c r="K38" s="152" t="str">
        <f t="shared" si="109"/>
        <v/>
      </c>
      <c r="L38" s="152" t="str">
        <f t="shared" si="109"/>
        <v/>
      </c>
      <c r="M38" s="152" t="str">
        <f t="shared" si="109"/>
        <v/>
      </c>
      <c r="N38" s="152" t="str">
        <f t="shared" si="109"/>
        <v/>
      </c>
      <c r="O38" s="152" t="str">
        <f t="shared" si="109"/>
        <v/>
      </c>
      <c r="P38" s="152" t="str">
        <f t="shared" si="109"/>
        <v/>
      </c>
      <c r="Q38" s="152" t="str">
        <f t="shared" si="109"/>
        <v/>
      </c>
      <c r="R38" s="152" t="str">
        <f t="shared" si="109"/>
        <v/>
      </c>
      <c r="S38" s="8"/>
      <c r="T38" s="152" t="str">
        <f t="shared" ref="T38:AC38" si="110">+IF(RIGHT(I38,1)="R",I38,IF(I38="","",IF(OR(I38=$S$1,I38=$S$2,I38=$S$3,I38=$S$4),I38&amp;"-1",I38&amp;"-"&amp;COUNTIF(I$6:I$999,I38))))</f>
        <v/>
      </c>
      <c r="U38" s="152" t="str">
        <f t="shared" si="110"/>
        <v/>
      </c>
      <c r="V38" s="152" t="str">
        <f t="shared" si="110"/>
        <v/>
      </c>
      <c r="W38" s="152" t="str">
        <f t="shared" si="110"/>
        <v/>
      </c>
      <c r="X38" s="152" t="str">
        <f t="shared" si="110"/>
        <v/>
      </c>
      <c r="Y38" s="152" t="str">
        <f t="shared" si="110"/>
        <v/>
      </c>
      <c r="Z38" s="152" t="str">
        <f t="shared" si="110"/>
        <v/>
      </c>
      <c r="AA38" s="152" t="str">
        <f t="shared" si="110"/>
        <v/>
      </c>
      <c r="AB38" s="152" t="str">
        <f t="shared" si="110"/>
        <v/>
      </c>
      <c r="AC38" s="152" t="str">
        <f t="shared" si="110"/>
        <v/>
      </c>
      <c r="AD38" s="31">
        <f t="shared" si="14"/>
        <v>0</v>
      </c>
      <c r="AE38" s="153">
        <f>IF(AND(T38&lt;&gt;"",OR(RIGHT(T38,1)&lt;&gt;"R",ISERROR(VLOOKUP(T38,T$6:T37,1,0)))),VLOOKUP(LEFT(T38,SEARCH("-",T38)-1),'Ceníky Ubytování'!$A$27:$AJ$80,$H38+IF(RIGHT(T38,1)="R",6,RIGHT(T38,1)),0),IF(T38="",0,IF(EXACT(T38,VLOOKUP(T38,T$6:T37,1,0)),0,0)))</f>
        <v>0</v>
      </c>
      <c r="AF38" s="153">
        <f>IF(AND(U38&lt;&gt;"",OR(RIGHT(U38,1)&lt;&gt;"R",ISERROR(VLOOKUP(U38,U$6:U37,1,0)))),VLOOKUP(LEFT(U38,SEARCH("-",U38)-1),'Ceníky Ubytování'!$A$27:$AJ$80,$H38+IF(RIGHT(U38,1)="R",6,RIGHT(U38,1)),0),IF(U38="",0,IF(EXACT(U38,VLOOKUP(U38,U$6:U37,1,0)),0,0)))</f>
        <v>0</v>
      </c>
      <c r="AG38" s="153">
        <f>IF(AND(V38&lt;&gt;"",OR(RIGHT(V38,1)&lt;&gt;"R",ISERROR(VLOOKUP(V38,V$6:V37,1,0)))),VLOOKUP(LEFT(V38,SEARCH("-",V38)-1),'Ceníky Ubytování'!$A$27:$AJ$80,$H38+IF(RIGHT(V38,1)="R",6,RIGHT(V38,1)),0),IF(V38="",0,IF(EXACT(V38,VLOOKUP(V38,V$6:V37,1,0)),0,0)))</f>
        <v>0</v>
      </c>
      <c r="AH38" s="153">
        <f>IF(AND(W38&lt;&gt;"",OR(RIGHT(W38,1)&lt;&gt;"R",ISERROR(VLOOKUP(W38,W$6:W37,1,0)))),VLOOKUP(LEFT(W38,SEARCH("-",W38)-1),'Ceníky Ubytování'!$A$27:$AJ$80,$H38+IF(RIGHT(W38,1)="R",6,RIGHT(W38,1)),0),IF(W38="",0,IF(EXACT(W38,VLOOKUP(W38,W$6:W37,1,0)),0,0)))</f>
        <v>0</v>
      </c>
      <c r="AI38" s="153">
        <f>IF(AND(X38&lt;&gt;"",OR(RIGHT(X38,1)&lt;&gt;"R",ISERROR(VLOOKUP(X38,X$6:X37,1,0)))),VLOOKUP(LEFT(X38,SEARCH("-",X38)-1),'Ceníky Ubytování'!$A$27:$AJ$80,$H38+IF(RIGHT(X38,1)="R",6,RIGHT(X38,1)),0),IF(X38="",0,IF(EXACT(X38,VLOOKUP(X38,X$6:X37,1,0)),0,0)))</f>
        <v>0</v>
      </c>
      <c r="AJ38" s="153">
        <f>IF(AND(Y38&lt;&gt;"",OR(RIGHT(Y38,1)&lt;&gt;"R",ISERROR(VLOOKUP(Y38,Y$6:Y37,1,0)))),VLOOKUP(LEFT(Y38,SEARCH("-",Y38)-1),'Ceníky Ubytování'!$A$27:$AJ$80,$H38+IF(RIGHT(Y38,1)="R",6,RIGHT(Y38,1)),0),IF(Y38="",0,IF(EXACT(Y38,VLOOKUP(Y38,Y$6:Y37,1,0)),0,0)))</f>
        <v>0</v>
      </c>
      <c r="AK38" s="153">
        <f>IF(AND(Z38&lt;&gt;"",OR(RIGHT(Z38,1)&lt;&gt;"R",ISERROR(VLOOKUP(Z38,Z$6:Z37,1,0)))),VLOOKUP(LEFT(Z38,SEARCH("-",Z38)-1),'Ceníky Ubytování'!$A$27:$AJ$80,$H38+IF(RIGHT(Z38,1)="R",6,RIGHT(Z38,1)),0),IF(Z38="",0,IF(EXACT(Z38,VLOOKUP(Z38,Z$6:Z37,1,0)),0,0)))</f>
        <v>0</v>
      </c>
      <c r="AL38" s="153">
        <f>IF(AND(AA38&lt;&gt;"",OR(RIGHT(AA38,1)&lt;&gt;"R",ISERROR(VLOOKUP(AA38,AA$6:AA37,1,0)))),VLOOKUP(LEFT(AA38,SEARCH("-",AA38)-1),'Ceníky Ubytování'!$A$27:$AJ$80,$H38+IF(RIGHT(AA38,1)="R",6,RIGHT(AA38,1)),0),IF(AA38="",0,IF(EXACT(AA38,VLOOKUP(AA38,AA$6:AA37,1,0)),0,0)))</f>
        <v>0</v>
      </c>
      <c r="AM38" s="153">
        <f>IF(AND(AB38&lt;&gt;"",OR(RIGHT(AB38,1)&lt;&gt;"R",ISERROR(VLOOKUP(AB38,AB$6:AB37,1,0)))),VLOOKUP(LEFT(AB38,SEARCH("-",AB38)-1),'Ceníky Ubytování'!$A$27:$AJ$80,$H38+IF(RIGHT(AB38,1)="R",6,RIGHT(AB38,1)),0),IF(AB38="",0,IF(EXACT(AB38,VLOOKUP(AB38,AB$6:AB37,1,0)),0,0)))</f>
        <v>0</v>
      </c>
      <c r="AN38" s="153">
        <f>IF(AND(AC38&lt;&gt;"",OR(RIGHT(AC38,1)&lt;&gt;"R",ISERROR(VLOOKUP(AC38,AC$6:AC37,1,0)))),VLOOKUP(LEFT(AC38,SEARCH("-",AC38)-1),'Ceníky Ubytování'!$A$27:$AJ$80,$H38+IF(RIGHT(AC38,1)="R",6,RIGHT(AC38,1)),0),IF(AC38="",0,IF(EXACT(AC38,VLOOKUP(AC38,AC$6:AC37,1,0)),0,0)))</f>
        <v>0</v>
      </c>
      <c r="AO38" s="152"/>
      <c r="AP38" s="152"/>
      <c r="AQ38" s="152" t="str">
        <f t="shared" ref="AQ38:AZ38" si="111">IF(ISERROR(LEFT(T38,SEARCH("-",T38)-1)),"",LEFT(T38,SEARCH("-",T38)-1))</f>
        <v/>
      </c>
      <c r="AR38" s="152" t="str">
        <f t="shared" si="111"/>
        <v/>
      </c>
      <c r="AS38" s="152" t="str">
        <f t="shared" si="111"/>
        <v/>
      </c>
      <c r="AT38" s="152" t="str">
        <f t="shared" si="111"/>
        <v/>
      </c>
      <c r="AU38" s="152" t="str">
        <f t="shared" si="111"/>
        <v/>
      </c>
      <c r="AV38" s="152" t="str">
        <f t="shared" si="111"/>
        <v/>
      </c>
      <c r="AW38" s="152" t="str">
        <f t="shared" si="111"/>
        <v/>
      </c>
      <c r="AX38" s="152" t="str">
        <f t="shared" si="111"/>
        <v/>
      </c>
      <c r="AY38" s="152" t="str">
        <f t="shared" si="111"/>
        <v/>
      </c>
      <c r="AZ38" s="152" t="str">
        <f t="shared" si="111"/>
        <v/>
      </c>
      <c r="BA38" s="152"/>
      <c r="BB38" s="152"/>
      <c r="BC38" s="152"/>
      <c r="BD38" s="152"/>
      <c r="BE38" s="152"/>
      <c r="BF38" s="152"/>
      <c r="BG38" s="152"/>
      <c r="BH38" s="152"/>
      <c r="BI38" s="152"/>
      <c r="BJ38" s="152"/>
    </row>
    <row r="39" spans="1:62" ht="15.75" customHeight="1">
      <c r="A39" s="8">
        <f>+VSTUP!A43</f>
        <v>34</v>
      </c>
      <c r="B39" s="8">
        <f>+VSTUP!B43</f>
        <v>0</v>
      </c>
      <c r="C39" s="8">
        <f>+VSTUP!C43</f>
        <v>0</v>
      </c>
      <c r="D39" s="8">
        <f>+VSTUP!G43</f>
        <v>0</v>
      </c>
      <c r="E39" s="8" t="str">
        <f>+VSTUP!K43</f>
        <v>nic</v>
      </c>
      <c r="F39" s="8">
        <f t="shared" si="11"/>
        <v>0</v>
      </c>
      <c r="G39" s="8" t="str">
        <f>+IF(VSTUP!$B$6="ANO",IF(F39&gt;5,$F$3,IF(F39&gt;2,$F$4,$F$2)),IF(F39=1,$F$2,$B$1))</f>
        <v>Ceník víkend standard</v>
      </c>
      <c r="H39" s="8">
        <f>+VLOOKUP(G39,'Ceníky Ubytování'!$B$84:$C$88,2,0)</f>
        <v>9</v>
      </c>
      <c r="I39" s="8" t="str">
        <f t="shared" ref="I39:R39" si="112">+IF($D39&gt;=I$3,IF($E39=0,"",$E39),"")</f>
        <v/>
      </c>
      <c r="J39" s="8" t="str">
        <f t="shared" si="112"/>
        <v/>
      </c>
      <c r="K39" s="8" t="str">
        <f t="shared" si="112"/>
        <v/>
      </c>
      <c r="L39" s="8" t="str">
        <f t="shared" si="112"/>
        <v/>
      </c>
      <c r="M39" s="8" t="str">
        <f t="shared" si="112"/>
        <v/>
      </c>
      <c r="N39" s="8" t="str">
        <f t="shared" si="112"/>
        <v/>
      </c>
      <c r="O39" s="8" t="str">
        <f t="shared" si="112"/>
        <v/>
      </c>
      <c r="P39" s="8" t="str">
        <f t="shared" si="112"/>
        <v/>
      </c>
      <c r="Q39" s="8" t="str">
        <f t="shared" si="112"/>
        <v/>
      </c>
      <c r="R39" s="8" t="str">
        <f t="shared" si="112"/>
        <v/>
      </c>
      <c r="S39" s="8"/>
      <c r="T39" s="8" t="str">
        <f t="shared" ref="T39:AC39" si="113">+IF(RIGHT(I39,1)="R",I39,IF(I39="","",IF(OR(I39=$S$1,I39=$S$2,I39=$S$3,I39=$S$4),I39&amp;"-1",I39&amp;"-"&amp;COUNTIF(I$6:I$999,I39))))</f>
        <v/>
      </c>
      <c r="U39" s="8" t="str">
        <f t="shared" si="113"/>
        <v/>
      </c>
      <c r="V39" s="8" t="str">
        <f t="shared" si="113"/>
        <v/>
      </c>
      <c r="W39" s="8" t="str">
        <f t="shared" si="113"/>
        <v/>
      </c>
      <c r="X39" s="8" t="str">
        <f t="shared" si="113"/>
        <v/>
      </c>
      <c r="Y39" s="8" t="str">
        <f t="shared" si="113"/>
        <v/>
      </c>
      <c r="Z39" s="8" t="str">
        <f t="shared" si="113"/>
        <v/>
      </c>
      <c r="AA39" s="8" t="str">
        <f t="shared" si="113"/>
        <v/>
      </c>
      <c r="AB39" s="8" t="str">
        <f t="shared" si="113"/>
        <v/>
      </c>
      <c r="AC39" s="8" t="str">
        <f t="shared" si="113"/>
        <v/>
      </c>
      <c r="AD39" s="31">
        <f t="shared" si="14"/>
        <v>0</v>
      </c>
      <c r="AE39" s="32">
        <f>IF(AND(T39&lt;&gt;"",OR(RIGHT(T39,1)&lt;&gt;"R",ISERROR(VLOOKUP(T39,T$6:T38,1,0)))),VLOOKUP(LEFT(T39,SEARCH("-",T39)-1),'Ceníky Ubytování'!$A$27:$AJ$80,$H39+IF(RIGHT(T39,1)="R",6,RIGHT(T39,1)),0),IF(T39="",0,IF(EXACT(T39,VLOOKUP(T39,T$6:T38,1,0)),0,0)))</f>
        <v>0</v>
      </c>
      <c r="AF39" s="32">
        <f>IF(AND(U39&lt;&gt;"",OR(RIGHT(U39,1)&lt;&gt;"R",ISERROR(VLOOKUP(U39,U$6:U38,1,0)))),VLOOKUP(LEFT(U39,SEARCH("-",U39)-1),'Ceníky Ubytování'!$A$27:$AJ$80,$H39+IF(RIGHT(U39,1)="R",6,RIGHT(U39,1)),0),IF(U39="",0,IF(EXACT(U39,VLOOKUP(U39,U$6:U38,1,0)),0,0)))</f>
        <v>0</v>
      </c>
      <c r="AG39" s="32">
        <f>IF(AND(V39&lt;&gt;"",OR(RIGHT(V39,1)&lt;&gt;"R",ISERROR(VLOOKUP(V39,V$6:V38,1,0)))),VLOOKUP(LEFT(V39,SEARCH("-",V39)-1),'Ceníky Ubytování'!$A$27:$AJ$80,$H39+IF(RIGHT(V39,1)="R",6,RIGHT(V39,1)),0),IF(V39="",0,IF(EXACT(V39,VLOOKUP(V39,V$6:V38,1,0)),0,0)))</f>
        <v>0</v>
      </c>
      <c r="AH39" s="32">
        <f>IF(AND(W39&lt;&gt;"",OR(RIGHT(W39,1)&lt;&gt;"R",ISERROR(VLOOKUP(W39,W$6:W38,1,0)))),VLOOKUP(LEFT(W39,SEARCH("-",W39)-1),'Ceníky Ubytování'!$A$27:$AJ$80,$H39+IF(RIGHT(W39,1)="R",6,RIGHT(W39,1)),0),IF(W39="",0,IF(EXACT(W39,VLOOKUP(W39,W$6:W38,1,0)),0,0)))</f>
        <v>0</v>
      </c>
      <c r="AI39" s="32">
        <f>IF(AND(X39&lt;&gt;"",OR(RIGHT(X39,1)&lt;&gt;"R",ISERROR(VLOOKUP(X39,X$6:X38,1,0)))),VLOOKUP(LEFT(X39,SEARCH("-",X39)-1),'Ceníky Ubytování'!$A$27:$AJ$80,$H39+IF(RIGHT(X39,1)="R",6,RIGHT(X39,1)),0),IF(X39="",0,IF(EXACT(X39,VLOOKUP(X39,X$6:X38,1,0)),0,0)))</f>
        <v>0</v>
      </c>
      <c r="AJ39" s="32">
        <f>IF(AND(Y39&lt;&gt;"",OR(RIGHT(Y39,1)&lt;&gt;"R",ISERROR(VLOOKUP(Y39,Y$6:Y38,1,0)))),VLOOKUP(LEFT(Y39,SEARCH("-",Y39)-1),'Ceníky Ubytování'!$A$27:$AJ$80,$H39+IF(RIGHT(Y39,1)="R",6,RIGHT(Y39,1)),0),IF(Y39="",0,IF(EXACT(Y39,VLOOKUP(Y39,Y$6:Y38,1,0)),0,0)))</f>
        <v>0</v>
      </c>
      <c r="AK39" s="32">
        <f>IF(AND(Z39&lt;&gt;"",OR(RIGHT(Z39,1)&lt;&gt;"R",ISERROR(VLOOKUP(Z39,Z$6:Z38,1,0)))),VLOOKUP(LEFT(Z39,SEARCH("-",Z39)-1),'Ceníky Ubytování'!$A$27:$AJ$80,$H39+IF(RIGHT(Z39,1)="R",6,RIGHT(Z39,1)),0),IF(Z39="",0,IF(EXACT(Z39,VLOOKUP(Z39,Z$6:Z38,1,0)),0,0)))</f>
        <v>0</v>
      </c>
      <c r="AL39" s="32">
        <f>IF(AND(AA39&lt;&gt;"",OR(RIGHT(AA39,1)&lt;&gt;"R",ISERROR(VLOOKUP(AA39,AA$6:AA38,1,0)))),VLOOKUP(LEFT(AA39,SEARCH("-",AA39)-1),'Ceníky Ubytování'!$A$27:$AJ$80,$H39+IF(RIGHT(AA39,1)="R",6,RIGHT(AA39,1)),0),IF(AA39="",0,IF(EXACT(AA39,VLOOKUP(AA39,AA$6:AA38,1,0)),0,0)))</f>
        <v>0</v>
      </c>
      <c r="AM39" s="32">
        <f>IF(AND(AB39&lt;&gt;"",OR(RIGHT(AB39,1)&lt;&gt;"R",ISERROR(VLOOKUP(AB39,AB$6:AB38,1,0)))),VLOOKUP(LEFT(AB39,SEARCH("-",AB39)-1),'Ceníky Ubytování'!$A$27:$AJ$80,$H39+IF(RIGHT(AB39,1)="R",6,RIGHT(AB39,1)),0),IF(AB39="",0,IF(EXACT(AB39,VLOOKUP(AB39,AB$6:AB38,1,0)),0,0)))</f>
        <v>0</v>
      </c>
      <c r="AN39" s="32">
        <f>IF(AND(AC39&lt;&gt;"",OR(RIGHT(AC39,1)&lt;&gt;"R",ISERROR(VLOOKUP(AC39,AC$6:AC38,1,0)))),VLOOKUP(LEFT(AC39,SEARCH("-",AC39)-1),'Ceníky Ubytování'!$A$27:$AJ$80,$H39+IF(RIGHT(AC39,1)="R",6,RIGHT(AC39,1)),0),IF(AC39="",0,IF(EXACT(AC39,VLOOKUP(AC39,AC$6:AC38,1,0)),0,0)))</f>
        <v>0</v>
      </c>
      <c r="AO39" s="8"/>
      <c r="AP39" s="8"/>
      <c r="AQ39" s="8" t="str">
        <f t="shared" ref="AQ39:AZ39" si="114">IF(ISERROR(LEFT(T39,SEARCH("-",T39)-1)),"",LEFT(T39,SEARCH("-",T39)-1))</f>
        <v/>
      </c>
      <c r="AR39" s="8" t="str">
        <f t="shared" si="114"/>
        <v/>
      </c>
      <c r="AS39" s="8" t="str">
        <f t="shared" si="114"/>
        <v/>
      </c>
      <c r="AT39" s="8" t="str">
        <f t="shared" si="114"/>
        <v/>
      </c>
      <c r="AU39" s="8" t="str">
        <f t="shared" si="114"/>
        <v/>
      </c>
      <c r="AV39" s="8" t="str">
        <f t="shared" si="114"/>
        <v/>
      </c>
      <c r="AW39" s="8" t="str">
        <f t="shared" si="114"/>
        <v/>
      </c>
      <c r="AX39" s="8" t="str">
        <f t="shared" si="114"/>
        <v/>
      </c>
      <c r="AY39" s="8" t="str">
        <f t="shared" si="114"/>
        <v/>
      </c>
      <c r="AZ39" s="8" t="str">
        <f t="shared" si="114"/>
        <v/>
      </c>
      <c r="BA39" s="8"/>
      <c r="BB39" s="8"/>
      <c r="BC39" s="8"/>
      <c r="BD39" s="8"/>
      <c r="BE39" s="8"/>
      <c r="BF39" s="8"/>
      <c r="BG39" s="8"/>
      <c r="BH39" s="8"/>
      <c r="BI39" s="8"/>
      <c r="BJ39" s="8"/>
    </row>
    <row r="40" spans="1:62" s="151" customFormat="1" ht="15.75" customHeight="1">
      <c r="A40" s="152">
        <f>+VSTUP!A44</f>
        <v>35</v>
      </c>
      <c r="B40" s="152">
        <f>+VSTUP!B44</f>
        <v>0</v>
      </c>
      <c r="C40" s="152">
        <f>+VSTUP!C44</f>
        <v>0</v>
      </c>
      <c r="D40" s="152">
        <f>+VSTUP!G44</f>
        <v>0</v>
      </c>
      <c r="E40" s="152" t="str">
        <f>+VSTUP!K44</f>
        <v>nic</v>
      </c>
      <c r="F40" s="152">
        <f t="shared" si="11"/>
        <v>0</v>
      </c>
      <c r="G40" s="152" t="str">
        <f>+IF(VSTUP!$B$6="ANO",IF(F40&gt;5,$F$3,IF(F40&gt;2,$F$4,$F$2)),IF(F40=1,$F$2,$B$1))</f>
        <v>Ceník víkend standard</v>
      </c>
      <c r="H40" s="152">
        <f>+VLOOKUP(G40,'Ceníky Ubytování'!$B$84:$C$88,2,0)</f>
        <v>9</v>
      </c>
      <c r="I40" s="152" t="str">
        <f t="shared" ref="I40:R40" si="115">+IF($D40&gt;=I$3,IF($E40=0,"",$E40),"")</f>
        <v/>
      </c>
      <c r="J40" s="152" t="str">
        <f t="shared" si="115"/>
        <v/>
      </c>
      <c r="K40" s="152" t="str">
        <f t="shared" si="115"/>
        <v/>
      </c>
      <c r="L40" s="152" t="str">
        <f t="shared" si="115"/>
        <v/>
      </c>
      <c r="M40" s="152" t="str">
        <f t="shared" si="115"/>
        <v/>
      </c>
      <c r="N40" s="152" t="str">
        <f t="shared" si="115"/>
        <v/>
      </c>
      <c r="O40" s="152" t="str">
        <f t="shared" si="115"/>
        <v/>
      </c>
      <c r="P40" s="152" t="str">
        <f t="shared" si="115"/>
        <v/>
      </c>
      <c r="Q40" s="152" t="str">
        <f t="shared" si="115"/>
        <v/>
      </c>
      <c r="R40" s="152" t="str">
        <f t="shared" si="115"/>
        <v/>
      </c>
      <c r="S40" s="8"/>
      <c r="T40" s="152" t="str">
        <f t="shared" ref="T40:AC40" si="116">+IF(RIGHT(I40,1)="R",I40,IF(I40="","",IF(OR(I40=$S$1,I40=$S$2,I40=$S$3,I40=$S$4),I40&amp;"-1",I40&amp;"-"&amp;COUNTIF(I$6:I$999,I40))))</f>
        <v/>
      </c>
      <c r="U40" s="152" t="str">
        <f t="shared" si="116"/>
        <v/>
      </c>
      <c r="V40" s="152" t="str">
        <f t="shared" si="116"/>
        <v/>
      </c>
      <c r="W40" s="152" t="str">
        <f t="shared" si="116"/>
        <v/>
      </c>
      <c r="X40" s="152" t="str">
        <f t="shared" si="116"/>
        <v/>
      </c>
      <c r="Y40" s="152" t="str">
        <f t="shared" si="116"/>
        <v/>
      </c>
      <c r="Z40" s="152" t="str">
        <f t="shared" si="116"/>
        <v/>
      </c>
      <c r="AA40" s="152" t="str">
        <f t="shared" si="116"/>
        <v/>
      </c>
      <c r="AB40" s="152" t="str">
        <f t="shared" si="116"/>
        <v/>
      </c>
      <c r="AC40" s="152" t="str">
        <f t="shared" si="116"/>
        <v/>
      </c>
      <c r="AD40" s="31">
        <f t="shared" si="14"/>
        <v>0</v>
      </c>
      <c r="AE40" s="153">
        <f>IF(AND(T40&lt;&gt;"",OR(RIGHT(T40,1)&lt;&gt;"R",ISERROR(VLOOKUP(T40,T$6:T39,1,0)))),VLOOKUP(LEFT(T40,SEARCH("-",T40)-1),'Ceníky Ubytování'!$A$27:$AJ$80,$H40+IF(RIGHT(T40,1)="R",6,RIGHT(T40,1)),0),IF(T40="",0,IF(EXACT(T40,VLOOKUP(T40,T$6:T39,1,0)),0,0)))</f>
        <v>0</v>
      </c>
      <c r="AF40" s="153">
        <f>IF(AND(U40&lt;&gt;"",OR(RIGHT(U40,1)&lt;&gt;"R",ISERROR(VLOOKUP(U40,U$6:U39,1,0)))),VLOOKUP(LEFT(U40,SEARCH("-",U40)-1),'Ceníky Ubytování'!$A$27:$AJ$80,$H40+IF(RIGHT(U40,1)="R",6,RIGHT(U40,1)),0),IF(U40="",0,IF(EXACT(U40,VLOOKUP(U40,U$6:U39,1,0)),0,0)))</f>
        <v>0</v>
      </c>
      <c r="AG40" s="153">
        <f>IF(AND(V40&lt;&gt;"",OR(RIGHT(V40,1)&lt;&gt;"R",ISERROR(VLOOKUP(V40,V$6:V39,1,0)))),VLOOKUP(LEFT(V40,SEARCH("-",V40)-1),'Ceníky Ubytování'!$A$27:$AJ$80,$H40+IF(RIGHT(V40,1)="R",6,RIGHT(V40,1)),0),IF(V40="",0,IF(EXACT(V40,VLOOKUP(V40,V$6:V39,1,0)),0,0)))</f>
        <v>0</v>
      </c>
      <c r="AH40" s="153">
        <f>IF(AND(W40&lt;&gt;"",OR(RIGHT(W40,1)&lt;&gt;"R",ISERROR(VLOOKUP(W40,W$6:W39,1,0)))),VLOOKUP(LEFT(W40,SEARCH("-",W40)-1),'Ceníky Ubytování'!$A$27:$AJ$80,$H40+IF(RIGHT(W40,1)="R",6,RIGHT(W40,1)),0),IF(W40="",0,IF(EXACT(W40,VLOOKUP(W40,W$6:W39,1,0)),0,0)))</f>
        <v>0</v>
      </c>
      <c r="AI40" s="153">
        <f>IF(AND(X40&lt;&gt;"",OR(RIGHT(X40,1)&lt;&gt;"R",ISERROR(VLOOKUP(X40,X$6:X39,1,0)))),VLOOKUP(LEFT(X40,SEARCH("-",X40)-1),'Ceníky Ubytování'!$A$27:$AJ$80,$H40+IF(RIGHT(X40,1)="R",6,RIGHT(X40,1)),0),IF(X40="",0,IF(EXACT(X40,VLOOKUP(X40,X$6:X39,1,0)),0,0)))</f>
        <v>0</v>
      </c>
      <c r="AJ40" s="153">
        <f>IF(AND(Y40&lt;&gt;"",OR(RIGHT(Y40,1)&lt;&gt;"R",ISERROR(VLOOKUP(Y40,Y$6:Y39,1,0)))),VLOOKUP(LEFT(Y40,SEARCH("-",Y40)-1),'Ceníky Ubytování'!$A$27:$AJ$80,$H40+IF(RIGHT(Y40,1)="R",6,RIGHT(Y40,1)),0),IF(Y40="",0,IF(EXACT(Y40,VLOOKUP(Y40,Y$6:Y39,1,0)),0,0)))</f>
        <v>0</v>
      </c>
      <c r="AK40" s="153">
        <f>IF(AND(Z40&lt;&gt;"",OR(RIGHT(Z40,1)&lt;&gt;"R",ISERROR(VLOOKUP(Z40,Z$6:Z39,1,0)))),VLOOKUP(LEFT(Z40,SEARCH("-",Z40)-1),'Ceníky Ubytování'!$A$27:$AJ$80,$H40+IF(RIGHT(Z40,1)="R",6,RIGHT(Z40,1)),0),IF(Z40="",0,IF(EXACT(Z40,VLOOKUP(Z40,Z$6:Z39,1,0)),0,0)))</f>
        <v>0</v>
      </c>
      <c r="AL40" s="153">
        <f>IF(AND(AA40&lt;&gt;"",OR(RIGHT(AA40,1)&lt;&gt;"R",ISERROR(VLOOKUP(AA40,AA$6:AA39,1,0)))),VLOOKUP(LEFT(AA40,SEARCH("-",AA40)-1),'Ceníky Ubytování'!$A$27:$AJ$80,$H40+IF(RIGHT(AA40,1)="R",6,RIGHT(AA40,1)),0),IF(AA40="",0,IF(EXACT(AA40,VLOOKUP(AA40,AA$6:AA39,1,0)),0,0)))</f>
        <v>0</v>
      </c>
      <c r="AM40" s="153">
        <f>IF(AND(AB40&lt;&gt;"",OR(RIGHT(AB40,1)&lt;&gt;"R",ISERROR(VLOOKUP(AB40,AB$6:AB39,1,0)))),VLOOKUP(LEFT(AB40,SEARCH("-",AB40)-1),'Ceníky Ubytování'!$A$27:$AJ$80,$H40+IF(RIGHT(AB40,1)="R",6,RIGHT(AB40,1)),0),IF(AB40="",0,IF(EXACT(AB40,VLOOKUP(AB40,AB$6:AB39,1,0)),0,0)))</f>
        <v>0</v>
      </c>
      <c r="AN40" s="153">
        <f>IF(AND(AC40&lt;&gt;"",OR(RIGHT(AC40,1)&lt;&gt;"R",ISERROR(VLOOKUP(AC40,AC$6:AC39,1,0)))),VLOOKUP(LEFT(AC40,SEARCH("-",AC40)-1),'Ceníky Ubytování'!$A$27:$AJ$80,$H40+IF(RIGHT(AC40,1)="R",6,RIGHT(AC40,1)),0),IF(AC40="",0,IF(EXACT(AC40,VLOOKUP(AC40,AC$6:AC39,1,0)),0,0)))</f>
        <v>0</v>
      </c>
      <c r="AO40" s="152"/>
      <c r="AP40" s="152"/>
      <c r="AQ40" s="152" t="str">
        <f t="shared" ref="AQ40:AZ40" si="117">IF(ISERROR(LEFT(T40,SEARCH("-",T40)-1)),"",LEFT(T40,SEARCH("-",T40)-1))</f>
        <v/>
      </c>
      <c r="AR40" s="152" t="str">
        <f t="shared" si="117"/>
        <v/>
      </c>
      <c r="AS40" s="152" t="str">
        <f t="shared" si="117"/>
        <v/>
      </c>
      <c r="AT40" s="152" t="str">
        <f t="shared" si="117"/>
        <v/>
      </c>
      <c r="AU40" s="152" t="str">
        <f t="shared" si="117"/>
        <v/>
      </c>
      <c r="AV40" s="152" t="str">
        <f t="shared" si="117"/>
        <v/>
      </c>
      <c r="AW40" s="152" t="str">
        <f t="shared" si="117"/>
        <v/>
      </c>
      <c r="AX40" s="152" t="str">
        <f t="shared" si="117"/>
        <v/>
      </c>
      <c r="AY40" s="152" t="str">
        <f t="shared" si="117"/>
        <v/>
      </c>
      <c r="AZ40" s="152" t="str">
        <f t="shared" si="117"/>
        <v/>
      </c>
      <c r="BA40" s="152"/>
      <c r="BB40" s="152"/>
      <c r="BC40" s="152"/>
      <c r="BD40" s="152"/>
      <c r="BE40" s="152"/>
      <c r="BF40" s="152"/>
      <c r="BG40" s="152"/>
      <c r="BH40" s="152"/>
      <c r="BI40" s="152"/>
      <c r="BJ40" s="152"/>
    </row>
    <row r="41" spans="1:62" ht="15.75" customHeight="1">
      <c r="A41" s="8">
        <f>+VSTUP!A45</f>
        <v>36</v>
      </c>
      <c r="B41" s="8">
        <f>+VSTUP!B45</f>
        <v>0</v>
      </c>
      <c r="C41" s="8">
        <f>+VSTUP!C45</f>
        <v>0</v>
      </c>
      <c r="D41" s="8">
        <f>+VSTUP!G45</f>
        <v>0</v>
      </c>
      <c r="E41" s="8" t="str">
        <f>+VSTUP!K45</f>
        <v>nic</v>
      </c>
      <c r="F41" s="8">
        <f t="shared" si="11"/>
        <v>0</v>
      </c>
      <c r="G41" s="8" t="str">
        <f>+IF(VSTUP!$B$6="ANO",IF(F41&gt;5,$F$3,IF(F41&gt;2,$F$4,$F$2)),IF(F41=1,$F$2,$B$1))</f>
        <v>Ceník víkend standard</v>
      </c>
      <c r="H41" s="8">
        <f>+VLOOKUP(G41,'Ceníky Ubytování'!$B$84:$C$88,2,0)</f>
        <v>9</v>
      </c>
      <c r="I41" s="8" t="str">
        <f t="shared" ref="I41:R41" si="118">+IF($D41&gt;=I$3,IF($E41=0,"",$E41),"")</f>
        <v/>
      </c>
      <c r="J41" s="8" t="str">
        <f t="shared" si="118"/>
        <v/>
      </c>
      <c r="K41" s="8" t="str">
        <f t="shared" si="118"/>
        <v/>
      </c>
      <c r="L41" s="8" t="str">
        <f t="shared" si="118"/>
        <v/>
      </c>
      <c r="M41" s="8" t="str">
        <f t="shared" si="118"/>
        <v/>
      </c>
      <c r="N41" s="8" t="str">
        <f t="shared" si="118"/>
        <v/>
      </c>
      <c r="O41" s="8" t="str">
        <f t="shared" si="118"/>
        <v/>
      </c>
      <c r="P41" s="8" t="str">
        <f t="shared" si="118"/>
        <v/>
      </c>
      <c r="Q41" s="8" t="str">
        <f t="shared" si="118"/>
        <v/>
      </c>
      <c r="R41" s="8" t="str">
        <f t="shared" si="118"/>
        <v/>
      </c>
      <c r="S41" s="8"/>
      <c r="T41" s="8" t="str">
        <f t="shared" ref="T41:AC41" si="119">+IF(RIGHT(I41,1)="R",I41,IF(I41="","",IF(OR(I41=$S$1,I41=$S$2,I41=$S$3,I41=$S$4),I41&amp;"-1",I41&amp;"-"&amp;COUNTIF(I$6:I$999,I41))))</f>
        <v/>
      </c>
      <c r="U41" s="8" t="str">
        <f t="shared" si="119"/>
        <v/>
      </c>
      <c r="V41" s="8" t="str">
        <f t="shared" si="119"/>
        <v/>
      </c>
      <c r="W41" s="8" t="str">
        <f t="shared" si="119"/>
        <v/>
      </c>
      <c r="X41" s="8" t="str">
        <f t="shared" si="119"/>
        <v/>
      </c>
      <c r="Y41" s="8" t="str">
        <f t="shared" si="119"/>
        <v/>
      </c>
      <c r="Z41" s="8" t="str">
        <f t="shared" si="119"/>
        <v/>
      </c>
      <c r="AA41" s="8" t="str">
        <f t="shared" si="119"/>
        <v/>
      </c>
      <c r="AB41" s="8" t="str">
        <f t="shared" si="119"/>
        <v/>
      </c>
      <c r="AC41" s="8" t="str">
        <f t="shared" si="119"/>
        <v/>
      </c>
      <c r="AD41" s="31">
        <f t="shared" si="14"/>
        <v>0</v>
      </c>
      <c r="AE41" s="32">
        <f>IF(AND(T41&lt;&gt;"",OR(RIGHT(T41,1)&lt;&gt;"R",ISERROR(VLOOKUP(T41,T$6:T40,1,0)))),VLOOKUP(LEFT(T41,SEARCH("-",T41)-1),'Ceníky Ubytování'!$A$27:$AJ$80,$H41+IF(RIGHT(T41,1)="R",6,RIGHT(T41,1)),0),IF(T41="",0,IF(EXACT(T41,VLOOKUP(T41,T$6:T40,1,0)),0,0)))</f>
        <v>0</v>
      </c>
      <c r="AF41" s="32">
        <f>IF(AND(U41&lt;&gt;"",OR(RIGHT(U41,1)&lt;&gt;"R",ISERROR(VLOOKUP(U41,U$6:U40,1,0)))),VLOOKUP(LEFT(U41,SEARCH("-",U41)-1),'Ceníky Ubytování'!$A$27:$AJ$80,$H41+IF(RIGHT(U41,1)="R",6,RIGHT(U41,1)),0),IF(U41="",0,IF(EXACT(U41,VLOOKUP(U41,U$6:U40,1,0)),0,0)))</f>
        <v>0</v>
      </c>
      <c r="AG41" s="32">
        <f>IF(AND(V41&lt;&gt;"",OR(RIGHT(V41,1)&lt;&gt;"R",ISERROR(VLOOKUP(V41,V$6:V40,1,0)))),VLOOKUP(LEFT(V41,SEARCH("-",V41)-1),'Ceníky Ubytování'!$A$27:$AJ$80,$H41+IF(RIGHT(V41,1)="R",6,RIGHT(V41,1)),0),IF(V41="",0,IF(EXACT(V41,VLOOKUP(V41,V$6:V40,1,0)),0,0)))</f>
        <v>0</v>
      </c>
      <c r="AH41" s="32">
        <f>IF(AND(W41&lt;&gt;"",OR(RIGHT(W41,1)&lt;&gt;"R",ISERROR(VLOOKUP(W41,W$6:W40,1,0)))),VLOOKUP(LEFT(W41,SEARCH("-",W41)-1),'Ceníky Ubytování'!$A$27:$AJ$80,$H41+IF(RIGHT(W41,1)="R",6,RIGHT(W41,1)),0),IF(W41="",0,IF(EXACT(W41,VLOOKUP(W41,W$6:W40,1,0)),0,0)))</f>
        <v>0</v>
      </c>
      <c r="AI41" s="32">
        <f>IF(AND(X41&lt;&gt;"",OR(RIGHT(X41,1)&lt;&gt;"R",ISERROR(VLOOKUP(X41,X$6:X40,1,0)))),VLOOKUP(LEFT(X41,SEARCH("-",X41)-1),'Ceníky Ubytování'!$A$27:$AJ$80,$H41+IF(RIGHT(X41,1)="R",6,RIGHT(X41,1)),0),IF(X41="",0,IF(EXACT(X41,VLOOKUP(X41,X$6:X40,1,0)),0,0)))</f>
        <v>0</v>
      </c>
      <c r="AJ41" s="32">
        <f>IF(AND(Y41&lt;&gt;"",OR(RIGHT(Y41,1)&lt;&gt;"R",ISERROR(VLOOKUP(Y41,Y$6:Y40,1,0)))),VLOOKUP(LEFT(Y41,SEARCH("-",Y41)-1),'Ceníky Ubytování'!$A$27:$AJ$80,$H41+IF(RIGHT(Y41,1)="R",6,RIGHT(Y41,1)),0),IF(Y41="",0,IF(EXACT(Y41,VLOOKUP(Y41,Y$6:Y40,1,0)),0,0)))</f>
        <v>0</v>
      </c>
      <c r="AK41" s="32">
        <f>IF(AND(Z41&lt;&gt;"",OR(RIGHT(Z41,1)&lt;&gt;"R",ISERROR(VLOOKUP(Z41,Z$6:Z40,1,0)))),VLOOKUP(LEFT(Z41,SEARCH("-",Z41)-1),'Ceníky Ubytování'!$A$27:$AJ$80,$H41+IF(RIGHT(Z41,1)="R",6,RIGHT(Z41,1)),0),IF(Z41="",0,IF(EXACT(Z41,VLOOKUP(Z41,Z$6:Z40,1,0)),0,0)))</f>
        <v>0</v>
      </c>
      <c r="AL41" s="32">
        <f>IF(AND(AA41&lt;&gt;"",OR(RIGHT(AA41,1)&lt;&gt;"R",ISERROR(VLOOKUP(AA41,AA$6:AA40,1,0)))),VLOOKUP(LEFT(AA41,SEARCH("-",AA41)-1),'Ceníky Ubytování'!$A$27:$AJ$80,$H41+IF(RIGHT(AA41,1)="R",6,RIGHT(AA41,1)),0),IF(AA41="",0,IF(EXACT(AA41,VLOOKUP(AA41,AA$6:AA40,1,0)),0,0)))</f>
        <v>0</v>
      </c>
      <c r="AM41" s="32">
        <f>IF(AND(AB41&lt;&gt;"",OR(RIGHT(AB41,1)&lt;&gt;"R",ISERROR(VLOOKUP(AB41,AB$6:AB40,1,0)))),VLOOKUP(LEFT(AB41,SEARCH("-",AB41)-1),'Ceníky Ubytování'!$A$27:$AJ$80,$H41+IF(RIGHT(AB41,1)="R",6,RIGHT(AB41,1)),0),IF(AB41="",0,IF(EXACT(AB41,VLOOKUP(AB41,AB$6:AB40,1,0)),0,0)))</f>
        <v>0</v>
      </c>
      <c r="AN41" s="32">
        <f>IF(AND(AC41&lt;&gt;"",OR(RIGHT(AC41,1)&lt;&gt;"R",ISERROR(VLOOKUP(AC41,AC$6:AC40,1,0)))),VLOOKUP(LEFT(AC41,SEARCH("-",AC41)-1),'Ceníky Ubytování'!$A$27:$AJ$80,$H41+IF(RIGHT(AC41,1)="R",6,RIGHT(AC41,1)),0),IF(AC41="",0,IF(EXACT(AC41,VLOOKUP(AC41,AC$6:AC40,1,0)),0,0)))</f>
        <v>0</v>
      </c>
      <c r="AO41" s="8"/>
      <c r="AP41" s="8"/>
      <c r="AQ41" s="8" t="str">
        <f t="shared" ref="AQ41:AZ41" si="120">IF(ISERROR(LEFT(T41,SEARCH("-",T41)-1)),"",LEFT(T41,SEARCH("-",T41)-1))</f>
        <v/>
      </c>
      <c r="AR41" s="8" t="str">
        <f t="shared" si="120"/>
        <v/>
      </c>
      <c r="AS41" s="8" t="str">
        <f t="shared" si="120"/>
        <v/>
      </c>
      <c r="AT41" s="8" t="str">
        <f t="shared" si="120"/>
        <v/>
      </c>
      <c r="AU41" s="8" t="str">
        <f t="shared" si="120"/>
        <v/>
      </c>
      <c r="AV41" s="8" t="str">
        <f t="shared" si="120"/>
        <v/>
      </c>
      <c r="AW41" s="8" t="str">
        <f t="shared" si="120"/>
        <v/>
      </c>
      <c r="AX41" s="8" t="str">
        <f t="shared" si="120"/>
        <v/>
      </c>
      <c r="AY41" s="8" t="str">
        <f t="shared" si="120"/>
        <v/>
      </c>
      <c r="AZ41" s="8" t="str">
        <f t="shared" si="120"/>
        <v/>
      </c>
      <c r="BA41" s="8"/>
      <c r="BB41" s="8"/>
      <c r="BC41" s="8"/>
      <c r="BD41" s="8"/>
      <c r="BE41" s="8"/>
      <c r="BF41" s="8"/>
      <c r="BG41" s="8"/>
      <c r="BH41" s="8"/>
      <c r="BI41" s="8"/>
      <c r="BJ41" s="8"/>
    </row>
    <row r="42" spans="1:62" s="151" customFormat="1" ht="15.75" customHeight="1">
      <c r="A42" s="152">
        <f>+VSTUP!A46</f>
        <v>37</v>
      </c>
      <c r="B42" s="152">
        <f>+VSTUP!B46</f>
        <v>0</v>
      </c>
      <c r="C42" s="152">
        <f>+VSTUP!C46</f>
        <v>0</v>
      </c>
      <c r="D42" s="152">
        <f>+VSTUP!G46</f>
        <v>0</v>
      </c>
      <c r="E42" s="152" t="str">
        <f>+VSTUP!K46</f>
        <v>nic</v>
      </c>
      <c r="F42" s="152">
        <f t="shared" si="11"/>
        <v>0</v>
      </c>
      <c r="G42" s="152" t="str">
        <f>+IF(VSTUP!$B$6="ANO",IF(F42&gt;5,$F$3,IF(F42&gt;2,$F$4,$F$2)),IF(F42=1,$F$2,$B$1))</f>
        <v>Ceník víkend standard</v>
      </c>
      <c r="H42" s="152">
        <f>+VLOOKUP(G42,'Ceníky Ubytování'!$B$84:$C$88,2,0)</f>
        <v>9</v>
      </c>
      <c r="I42" s="152" t="str">
        <f t="shared" ref="I42:R42" si="121">+IF($D42&gt;=I$3,IF($E42=0,"",$E42),"")</f>
        <v/>
      </c>
      <c r="J42" s="152" t="str">
        <f t="shared" si="121"/>
        <v/>
      </c>
      <c r="K42" s="152" t="str">
        <f t="shared" si="121"/>
        <v/>
      </c>
      <c r="L42" s="152" t="str">
        <f t="shared" si="121"/>
        <v/>
      </c>
      <c r="M42" s="152" t="str">
        <f t="shared" si="121"/>
        <v/>
      </c>
      <c r="N42" s="152" t="str">
        <f t="shared" si="121"/>
        <v/>
      </c>
      <c r="O42" s="152" t="str">
        <f t="shared" si="121"/>
        <v/>
      </c>
      <c r="P42" s="152" t="str">
        <f t="shared" si="121"/>
        <v/>
      </c>
      <c r="Q42" s="152" t="str">
        <f t="shared" si="121"/>
        <v/>
      </c>
      <c r="R42" s="152" t="str">
        <f t="shared" si="121"/>
        <v/>
      </c>
      <c r="S42" s="8"/>
      <c r="T42" s="152" t="str">
        <f t="shared" ref="T42:AC42" si="122">+IF(RIGHT(I42,1)="R",I42,IF(I42="","",IF(OR(I42=$S$1,I42=$S$2,I42=$S$3,I42=$S$4),I42&amp;"-1",I42&amp;"-"&amp;COUNTIF(I$6:I$999,I42))))</f>
        <v/>
      </c>
      <c r="U42" s="152" t="str">
        <f t="shared" si="122"/>
        <v/>
      </c>
      <c r="V42" s="152" t="str">
        <f t="shared" si="122"/>
        <v/>
      </c>
      <c r="W42" s="152" t="str">
        <f t="shared" si="122"/>
        <v/>
      </c>
      <c r="X42" s="152" t="str">
        <f t="shared" si="122"/>
        <v/>
      </c>
      <c r="Y42" s="152" t="str">
        <f t="shared" si="122"/>
        <v/>
      </c>
      <c r="Z42" s="152" t="str">
        <f t="shared" si="122"/>
        <v/>
      </c>
      <c r="AA42" s="152" t="str">
        <f t="shared" si="122"/>
        <v/>
      </c>
      <c r="AB42" s="152" t="str">
        <f t="shared" si="122"/>
        <v/>
      </c>
      <c r="AC42" s="152" t="str">
        <f t="shared" si="122"/>
        <v/>
      </c>
      <c r="AD42" s="31">
        <f t="shared" si="14"/>
        <v>0</v>
      </c>
      <c r="AE42" s="153">
        <f>IF(AND(T42&lt;&gt;"",OR(RIGHT(T42,1)&lt;&gt;"R",ISERROR(VLOOKUP(T42,T$6:T41,1,0)))),VLOOKUP(LEFT(T42,SEARCH("-",T42)-1),'Ceníky Ubytování'!$A$27:$AJ$80,$H42+IF(RIGHT(T42,1)="R",6,RIGHT(T42,1)),0),IF(T42="",0,IF(EXACT(T42,VLOOKUP(T42,T$6:T41,1,0)),0,0)))</f>
        <v>0</v>
      </c>
      <c r="AF42" s="153">
        <f>IF(AND(U42&lt;&gt;"",OR(RIGHT(U42,1)&lt;&gt;"R",ISERROR(VLOOKUP(U42,U$6:U41,1,0)))),VLOOKUP(LEFT(U42,SEARCH("-",U42)-1),'Ceníky Ubytování'!$A$27:$AJ$80,$H42+IF(RIGHT(U42,1)="R",6,RIGHT(U42,1)),0),IF(U42="",0,IF(EXACT(U42,VLOOKUP(U42,U$6:U41,1,0)),0,0)))</f>
        <v>0</v>
      </c>
      <c r="AG42" s="153">
        <f>IF(AND(V42&lt;&gt;"",OR(RIGHT(V42,1)&lt;&gt;"R",ISERROR(VLOOKUP(V42,V$6:V41,1,0)))),VLOOKUP(LEFT(V42,SEARCH("-",V42)-1),'Ceníky Ubytování'!$A$27:$AJ$80,$H42+IF(RIGHT(V42,1)="R",6,RIGHT(V42,1)),0),IF(V42="",0,IF(EXACT(V42,VLOOKUP(V42,V$6:V41,1,0)),0,0)))</f>
        <v>0</v>
      </c>
      <c r="AH42" s="153">
        <f>IF(AND(W42&lt;&gt;"",OR(RIGHT(W42,1)&lt;&gt;"R",ISERROR(VLOOKUP(W42,W$6:W41,1,0)))),VLOOKUP(LEFT(W42,SEARCH("-",W42)-1),'Ceníky Ubytování'!$A$27:$AJ$80,$H42+IF(RIGHT(W42,1)="R",6,RIGHT(W42,1)),0),IF(W42="",0,IF(EXACT(W42,VLOOKUP(W42,W$6:W41,1,0)),0,0)))</f>
        <v>0</v>
      </c>
      <c r="AI42" s="153">
        <f>IF(AND(X42&lt;&gt;"",OR(RIGHT(X42,1)&lt;&gt;"R",ISERROR(VLOOKUP(X42,X$6:X41,1,0)))),VLOOKUP(LEFT(X42,SEARCH("-",X42)-1),'Ceníky Ubytování'!$A$27:$AJ$80,$H42+IF(RIGHT(X42,1)="R",6,RIGHT(X42,1)),0),IF(X42="",0,IF(EXACT(X42,VLOOKUP(X42,X$6:X41,1,0)),0,0)))</f>
        <v>0</v>
      </c>
      <c r="AJ42" s="153">
        <f>IF(AND(Y42&lt;&gt;"",OR(RIGHT(Y42,1)&lt;&gt;"R",ISERROR(VLOOKUP(Y42,Y$6:Y41,1,0)))),VLOOKUP(LEFT(Y42,SEARCH("-",Y42)-1),'Ceníky Ubytování'!$A$27:$AJ$80,$H42+IF(RIGHT(Y42,1)="R",6,RIGHT(Y42,1)),0),IF(Y42="",0,IF(EXACT(Y42,VLOOKUP(Y42,Y$6:Y41,1,0)),0,0)))</f>
        <v>0</v>
      </c>
      <c r="AK42" s="153">
        <f>IF(AND(Z42&lt;&gt;"",OR(RIGHT(Z42,1)&lt;&gt;"R",ISERROR(VLOOKUP(Z42,Z$6:Z41,1,0)))),VLOOKUP(LEFT(Z42,SEARCH("-",Z42)-1),'Ceníky Ubytování'!$A$27:$AJ$80,$H42+IF(RIGHT(Z42,1)="R",6,RIGHT(Z42,1)),0),IF(Z42="",0,IF(EXACT(Z42,VLOOKUP(Z42,Z$6:Z41,1,0)),0,0)))</f>
        <v>0</v>
      </c>
      <c r="AL42" s="153">
        <f>IF(AND(AA42&lt;&gt;"",OR(RIGHT(AA42,1)&lt;&gt;"R",ISERROR(VLOOKUP(AA42,AA$6:AA41,1,0)))),VLOOKUP(LEFT(AA42,SEARCH("-",AA42)-1),'Ceníky Ubytování'!$A$27:$AJ$80,$H42+IF(RIGHT(AA42,1)="R",6,RIGHT(AA42,1)),0),IF(AA42="",0,IF(EXACT(AA42,VLOOKUP(AA42,AA$6:AA41,1,0)),0,0)))</f>
        <v>0</v>
      </c>
      <c r="AM42" s="153">
        <f>IF(AND(AB42&lt;&gt;"",OR(RIGHT(AB42,1)&lt;&gt;"R",ISERROR(VLOOKUP(AB42,AB$6:AB41,1,0)))),VLOOKUP(LEFT(AB42,SEARCH("-",AB42)-1),'Ceníky Ubytování'!$A$27:$AJ$80,$H42+IF(RIGHT(AB42,1)="R",6,RIGHT(AB42,1)),0),IF(AB42="",0,IF(EXACT(AB42,VLOOKUP(AB42,AB$6:AB41,1,0)),0,0)))</f>
        <v>0</v>
      </c>
      <c r="AN42" s="153">
        <f>IF(AND(AC42&lt;&gt;"",OR(RIGHT(AC42,1)&lt;&gt;"R",ISERROR(VLOOKUP(AC42,AC$6:AC41,1,0)))),VLOOKUP(LEFT(AC42,SEARCH("-",AC42)-1),'Ceníky Ubytování'!$A$27:$AJ$80,$H42+IF(RIGHT(AC42,1)="R",6,RIGHT(AC42,1)),0),IF(AC42="",0,IF(EXACT(AC42,VLOOKUP(AC42,AC$6:AC41,1,0)),0,0)))</f>
        <v>0</v>
      </c>
      <c r="AO42" s="152"/>
      <c r="AP42" s="152"/>
      <c r="AQ42" s="152" t="str">
        <f t="shared" ref="AQ42:AZ42" si="123">IF(ISERROR(LEFT(T42,SEARCH("-",T42)-1)),"",LEFT(T42,SEARCH("-",T42)-1))</f>
        <v/>
      </c>
      <c r="AR42" s="152" t="str">
        <f t="shared" si="123"/>
        <v/>
      </c>
      <c r="AS42" s="152" t="str">
        <f t="shared" si="123"/>
        <v/>
      </c>
      <c r="AT42" s="152" t="str">
        <f t="shared" si="123"/>
        <v/>
      </c>
      <c r="AU42" s="152" t="str">
        <f t="shared" si="123"/>
        <v/>
      </c>
      <c r="AV42" s="152" t="str">
        <f t="shared" si="123"/>
        <v/>
      </c>
      <c r="AW42" s="152" t="str">
        <f t="shared" si="123"/>
        <v/>
      </c>
      <c r="AX42" s="152" t="str">
        <f t="shared" si="123"/>
        <v/>
      </c>
      <c r="AY42" s="152" t="str">
        <f t="shared" si="123"/>
        <v/>
      </c>
      <c r="AZ42" s="152" t="str">
        <f t="shared" si="123"/>
        <v/>
      </c>
      <c r="BA42" s="152"/>
      <c r="BB42" s="152"/>
      <c r="BC42" s="152"/>
      <c r="BD42" s="152"/>
      <c r="BE42" s="152"/>
      <c r="BF42" s="152"/>
      <c r="BG42" s="152"/>
      <c r="BH42" s="152"/>
      <c r="BI42" s="152"/>
      <c r="BJ42" s="152"/>
    </row>
    <row r="43" spans="1:62" ht="15.75" customHeight="1">
      <c r="A43" s="8">
        <f>+VSTUP!A47</f>
        <v>38</v>
      </c>
      <c r="B43" s="8">
        <f>+VSTUP!B47</f>
        <v>0</v>
      </c>
      <c r="C43" s="8">
        <f>+VSTUP!C47</f>
        <v>0</v>
      </c>
      <c r="D43" s="8">
        <f>+VSTUP!G47</f>
        <v>0</v>
      </c>
      <c r="E43" s="8" t="str">
        <f>+VSTUP!K47</f>
        <v>nic</v>
      </c>
      <c r="F43" s="8">
        <f t="shared" si="11"/>
        <v>0</v>
      </c>
      <c r="G43" s="8" t="str">
        <f>+IF(VSTUP!$B$6="ANO",IF(F43&gt;5,$F$3,IF(F43&gt;2,$F$4,$F$2)),IF(F43=1,$F$2,$B$1))</f>
        <v>Ceník víkend standard</v>
      </c>
      <c r="H43" s="8">
        <f>+VLOOKUP(G43,'Ceníky Ubytování'!$B$84:$C$88,2,0)</f>
        <v>9</v>
      </c>
      <c r="I43" s="8" t="str">
        <f t="shared" ref="I43:R43" si="124">+IF($D43&gt;=I$3,IF($E43=0,"",$E43),"")</f>
        <v/>
      </c>
      <c r="J43" s="8" t="str">
        <f t="shared" si="124"/>
        <v/>
      </c>
      <c r="K43" s="8" t="str">
        <f t="shared" si="124"/>
        <v/>
      </c>
      <c r="L43" s="8" t="str">
        <f t="shared" si="124"/>
        <v/>
      </c>
      <c r="M43" s="8" t="str">
        <f t="shared" si="124"/>
        <v/>
      </c>
      <c r="N43" s="8" t="str">
        <f t="shared" si="124"/>
        <v/>
      </c>
      <c r="O43" s="8" t="str">
        <f t="shared" si="124"/>
        <v/>
      </c>
      <c r="P43" s="8" t="str">
        <f t="shared" si="124"/>
        <v/>
      </c>
      <c r="Q43" s="8" t="str">
        <f t="shared" si="124"/>
        <v/>
      </c>
      <c r="R43" s="8" t="str">
        <f t="shared" si="124"/>
        <v/>
      </c>
      <c r="S43" s="8"/>
      <c r="T43" s="8" t="str">
        <f t="shared" ref="T43:AC43" si="125">+IF(RIGHT(I43,1)="R",I43,IF(I43="","",IF(OR(I43=$S$1,I43=$S$2,I43=$S$3,I43=$S$4),I43&amp;"-1",I43&amp;"-"&amp;COUNTIF(I$6:I$999,I43))))</f>
        <v/>
      </c>
      <c r="U43" s="8" t="str">
        <f t="shared" si="125"/>
        <v/>
      </c>
      <c r="V43" s="8" t="str">
        <f t="shared" si="125"/>
        <v/>
      </c>
      <c r="W43" s="8" t="str">
        <f t="shared" si="125"/>
        <v/>
      </c>
      <c r="X43" s="8" t="str">
        <f t="shared" si="125"/>
        <v/>
      </c>
      <c r="Y43" s="8" t="str">
        <f t="shared" si="125"/>
        <v/>
      </c>
      <c r="Z43" s="8" t="str">
        <f t="shared" si="125"/>
        <v/>
      </c>
      <c r="AA43" s="8" t="str">
        <f t="shared" si="125"/>
        <v/>
      </c>
      <c r="AB43" s="8" t="str">
        <f t="shared" si="125"/>
        <v/>
      </c>
      <c r="AC43" s="8" t="str">
        <f t="shared" si="125"/>
        <v/>
      </c>
      <c r="AD43" s="31">
        <f t="shared" si="14"/>
        <v>0</v>
      </c>
      <c r="AE43" s="32">
        <f>IF(AND(T43&lt;&gt;"",OR(RIGHT(T43,1)&lt;&gt;"R",ISERROR(VLOOKUP(T43,T$6:T42,1,0)))),VLOOKUP(LEFT(T43,SEARCH("-",T43)-1),'Ceníky Ubytování'!$A$27:$AJ$80,$H43+IF(RIGHT(T43,1)="R",6,RIGHT(T43,1)),0),IF(T43="",0,IF(EXACT(T43,VLOOKUP(T43,T$6:T42,1,0)),0,0)))</f>
        <v>0</v>
      </c>
      <c r="AF43" s="32">
        <f>IF(AND(U43&lt;&gt;"",OR(RIGHT(U43,1)&lt;&gt;"R",ISERROR(VLOOKUP(U43,U$6:U42,1,0)))),VLOOKUP(LEFT(U43,SEARCH("-",U43)-1),'Ceníky Ubytování'!$A$27:$AJ$80,$H43+IF(RIGHT(U43,1)="R",6,RIGHT(U43,1)),0),IF(U43="",0,IF(EXACT(U43,VLOOKUP(U43,U$6:U42,1,0)),0,0)))</f>
        <v>0</v>
      </c>
      <c r="AG43" s="32">
        <f>IF(AND(V43&lt;&gt;"",OR(RIGHT(V43,1)&lt;&gt;"R",ISERROR(VLOOKUP(V43,V$6:V42,1,0)))),VLOOKUP(LEFT(V43,SEARCH("-",V43)-1),'Ceníky Ubytování'!$A$27:$AJ$80,$H43+IF(RIGHT(V43,1)="R",6,RIGHT(V43,1)),0),IF(V43="",0,IF(EXACT(V43,VLOOKUP(V43,V$6:V42,1,0)),0,0)))</f>
        <v>0</v>
      </c>
      <c r="AH43" s="32">
        <f>IF(AND(W43&lt;&gt;"",OR(RIGHT(W43,1)&lt;&gt;"R",ISERROR(VLOOKUP(W43,W$6:W42,1,0)))),VLOOKUP(LEFT(W43,SEARCH("-",W43)-1),'Ceníky Ubytování'!$A$27:$AJ$80,$H43+IF(RIGHT(W43,1)="R",6,RIGHT(W43,1)),0),IF(W43="",0,IF(EXACT(W43,VLOOKUP(W43,W$6:W42,1,0)),0,0)))</f>
        <v>0</v>
      </c>
      <c r="AI43" s="32">
        <f>IF(AND(X43&lt;&gt;"",OR(RIGHT(X43,1)&lt;&gt;"R",ISERROR(VLOOKUP(X43,X$6:X42,1,0)))),VLOOKUP(LEFT(X43,SEARCH("-",X43)-1),'Ceníky Ubytování'!$A$27:$AJ$80,$H43+IF(RIGHT(X43,1)="R",6,RIGHT(X43,1)),0),IF(X43="",0,IF(EXACT(X43,VLOOKUP(X43,X$6:X42,1,0)),0,0)))</f>
        <v>0</v>
      </c>
      <c r="AJ43" s="32">
        <f>IF(AND(Y43&lt;&gt;"",OR(RIGHT(Y43,1)&lt;&gt;"R",ISERROR(VLOOKUP(Y43,Y$6:Y42,1,0)))),VLOOKUP(LEFT(Y43,SEARCH("-",Y43)-1),'Ceníky Ubytování'!$A$27:$AJ$80,$H43+IF(RIGHT(Y43,1)="R",6,RIGHT(Y43,1)),0),IF(Y43="",0,IF(EXACT(Y43,VLOOKUP(Y43,Y$6:Y42,1,0)),0,0)))</f>
        <v>0</v>
      </c>
      <c r="AK43" s="32">
        <f>IF(AND(Z43&lt;&gt;"",OR(RIGHT(Z43,1)&lt;&gt;"R",ISERROR(VLOOKUP(Z43,Z$6:Z42,1,0)))),VLOOKUP(LEFT(Z43,SEARCH("-",Z43)-1),'Ceníky Ubytování'!$A$27:$AJ$80,$H43+IF(RIGHT(Z43,1)="R",6,RIGHT(Z43,1)),0),IF(Z43="",0,IF(EXACT(Z43,VLOOKUP(Z43,Z$6:Z42,1,0)),0,0)))</f>
        <v>0</v>
      </c>
      <c r="AL43" s="32">
        <f>IF(AND(AA43&lt;&gt;"",OR(RIGHT(AA43,1)&lt;&gt;"R",ISERROR(VLOOKUP(AA43,AA$6:AA42,1,0)))),VLOOKUP(LEFT(AA43,SEARCH("-",AA43)-1),'Ceníky Ubytování'!$A$27:$AJ$80,$H43+IF(RIGHT(AA43,1)="R",6,RIGHT(AA43,1)),0),IF(AA43="",0,IF(EXACT(AA43,VLOOKUP(AA43,AA$6:AA42,1,0)),0,0)))</f>
        <v>0</v>
      </c>
      <c r="AM43" s="32">
        <f>IF(AND(AB43&lt;&gt;"",OR(RIGHT(AB43,1)&lt;&gt;"R",ISERROR(VLOOKUP(AB43,AB$6:AB42,1,0)))),VLOOKUP(LEFT(AB43,SEARCH("-",AB43)-1),'Ceníky Ubytování'!$A$27:$AJ$80,$H43+IF(RIGHT(AB43,1)="R",6,RIGHT(AB43,1)),0),IF(AB43="",0,IF(EXACT(AB43,VLOOKUP(AB43,AB$6:AB42,1,0)),0,0)))</f>
        <v>0</v>
      </c>
      <c r="AN43" s="32">
        <f>IF(AND(AC43&lt;&gt;"",OR(RIGHT(AC43,1)&lt;&gt;"R",ISERROR(VLOOKUP(AC43,AC$6:AC42,1,0)))),VLOOKUP(LEFT(AC43,SEARCH("-",AC43)-1),'Ceníky Ubytování'!$A$27:$AJ$80,$H43+IF(RIGHT(AC43,1)="R",6,RIGHT(AC43,1)),0),IF(AC43="",0,IF(EXACT(AC43,VLOOKUP(AC43,AC$6:AC42,1,0)),0,0)))</f>
        <v>0</v>
      </c>
      <c r="AO43" s="8"/>
      <c r="AP43" s="8"/>
      <c r="AQ43" s="8" t="str">
        <f t="shared" ref="AQ43:AZ43" si="126">IF(ISERROR(LEFT(T43,SEARCH("-",T43)-1)),"",LEFT(T43,SEARCH("-",T43)-1))</f>
        <v/>
      </c>
      <c r="AR43" s="8" t="str">
        <f t="shared" si="126"/>
        <v/>
      </c>
      <c r="AS43" s="8" t="str">
        <f t="shared" si="126"/>
        <v/>
      </c>
      <c r="AT43" s="8" t="str">
        <f t="shared" si="126"/>
        <v/>
      </c>
      <c r="AU43" s="8" t="str">
        <f t="shared" si="126"/>
        <v/>
      </c>
      <c r="AV43" s="8" t="str">
        <f t="shared" si="126"/>
        <v/>
      </c>
      <c r="AW43" s="8" t="str">
        <f t="shared" si="126"/>
        <v/>
      </c>
      <c r="AX43" s="8" t="str">
        <f t="shared" si="126"/>
        <v/>
      </c>
      <c r="AY43" s="8" t="str">
        <f t="shared" si="126"/>
        <v/>
      </c>
      <c r="AZ43" s="8" t="str">
        <f t="shared" si="126"/>
        <v/>
      </c>
      <c r="BA43" s="8"/>
      <c r="BB43" s="8"/>
      <c r="BC43" s="8"/>
      <c r="BD43" s="8"/>
      <c r="BE43" s="8"/>
      <c r="BF43" s="8"/>
      <c r="BG43" s="8"/>
      <c r="BH43" s="8"/>
      <c r="BI43" s="8"/>
      <c r="BJ43" s="8"/>
    </row>
    <row r="44" spans="1:62" s="151" customFormat="1" ht="15.75" customHeight="1">
      <c r="A44" s="152">
        <f>+VSTUP!A48</f>
        <v>39</v>
      </c>
      <c r="B44" s="152">
        <f>+VSTUP!B48</f>
        <v>0</v>
      </c>
      <c r="C44" s="152">
        <f>+VSTUP!C48</f>
        <v>0</v>
      </c>
      <c r="D44" s="152">
        <f>+VSTUP!G48</f>
        <v>0</v>
      </c>
      <c r="E44" s="152" t="str">
        <f>+VSTUP!K48</f>
        <v>nic</v>
      </c>
      <c r="F44" s="152">
        <f t="shared" si="11"/>
        <v>0</v>
      </c>
      <c r="G44" s="152" t="str">
        <f>+IF(VSTUP!$B$6="ANO",IF(F44&gt;5,$F$3,IF(F44&gt;2,$F$4,$F$2)),IF(F44=1,$F$2,$B$1))</f>
        <v>Ceník víkend standard</v>
      </c>
      <c r="H44" s="152">
        <f>+VLOOKUP(G44,'Ceníky Ubytování'!$B$84:$C$88,2,0)</f>
        <v>9</v>
      </c>
      <c r="I44" s="152" t="str">
        <f t="shared" ref="I44:R44" si="127">+IF($D44&gt;=I$3,IF($E44=0,"",$E44),"")</f>
        <v/>
      </c>
      <c r="J44" s="152" t="str">
        <f t="shared" si="127"/>
        <v/>
      </c>
      <c r="K44" s="152" t="str">
        <f t="shared" si="127"/>
        <v/>
      </c>
      <c r="L44" s="152" t="str">
        <f t="shared" si="127"/>
        <v/>
      </c>
      <c r="M44" s="152" t="str">
        <f t="shared" si="127"/>
        <v/>
      </c>
      <c r="N44" s="152" t="str">
        <f t="shared" si="127"/>
        <v/>
      </c>
      <c r="O44" s="152" t="str">
        <f t="shared" si="127"/>
        <v/>
      </c>
      <c r="P44" s="152" t="str">
        <f t="shared" si="127"/>
        <v/>
      </c>
      <c r="Q44" s="152" t="str">
        <f t="shared" si="127"/>
        <v/>
      </c>
      <c r="R44" s="152" t="str">
        <f t="shared" si="127"/>
        <v/>
      </c>
      <c r="S44" s="8"/>
      <c r="T44" s="152" t="str">
        <f t="shared" ref="T44:AC44" si="128">+IF(RIGHT(I44,1)="R",I44,IF(I44="","",IF(OR(I44=$S$1,I44=$S$2,I44=$S$3,I44=$S$4),I44&amp;"-1",I44&amp;"-"&amp;COUNTIF(I$6:I$999,I44))))</f>
        <v/>
      </c>
      <c r="U44" s="152" t="str">
        <f t="shared" si="128"/>
        <v/>
      </c>
      <c r="V44" s="152" t="str">
        <f t="shared" si="128"/>
        <v/>
      </c>
      <c r="W44" s="152" t="str">
        <f t="shared" si="128"/>
        <v/>
      </c>
      <c r="X44" s="152" t="str">
        <f t="shared" si="128"/>
        <v/>
      </c>
      <c r="Y44" s="152" t="str">
        <f t="shared" si="128"/>
        <v/>
      </c>
      <c r="Z44" s="152" t="str">
        <f t="shared" si="128"/>
        <v/>
      </c>
      <c r="AA44" s="152" t="str">
        <f t="shared" si="128"/>
        <v/>
      </c>
      <c r="AB44" s="152" t="str">
        <f t="shared" si="128"/>
        <v/>
      </c>
      <c r="AC44" s="152" t="str">
        <f t="shared" si="128"/>
        <v/>
      </c>
      <c r="AD44" s="31">
        <f t="shared" si="14"/>
        <v>0</v>
      </c>
      <c r="AE44" s="153">
        <f>IF(AND(T44&lt;&gt;"",OR(RIGHT(T44,1)&lt;&gt;"R",ISERROR(VLOOKUP(T44,T$6:T43,1,0)))),VLOOKUP(LEFT(T44,SEARCH("-",T44)-1),'Ceníky Ubytování'!$A$27:$AJ$80,$H44+IF(RIGHT(T44,1)="R",6,RIGHT(T44,1)),0),IF(T44="",0,IF(EXACT(T44,VLOOKUP(T44,T$6:T43,1,0)),0,0)))</f>
        <v>0</v>
      </c>
      <c r="AF44" s="153">
        <f>IF(AND(U44&lt;&gt;"",OR(RIGHT(U44,1)&lt;&gt;"R",ISERROR(VLOOKUP(U44,U$6:U43,1,0)))),VLOOKUP(LEFT(U44,SEARCH("-",U44)-1),'Ceníky Ubytování'!$A$27:$AJ$80,$H44+IF(RIGHT(U44,1)="R",6,RIGHT(U44,1)),0),IF(U44="",0,IF(EXACT(U44,VLOOKUP(U44,U$6:U43,1,0)),0,0)))</f>
        <v>0</v>
      </c>
      <c r="AG44" s="153">
        <f>IF(AND(V44&lt;&gt;"",OR(RIGHT(V44,1)&lt;&gt;"R",ISERROR(VLOOKUP(V44,V$6:V43,1,0)))),VLOOKUP(LEFT(V44,SEARCH("-",V44)-1),'Ceníky Ubytování'!$A$27:$AJ$80,$H44+IF(RIGHT(V44,1)="R",6,RIGHT(V44,1)),0),IF(V44="",0,IF(EXACT(V44,VLOOKUP(V44,V$6:V43,1,0)),0,0)))</f>
        <v>0</v>
      </c>
      <c r="AH44" s="153">
        <f>IF(AND(W44&lt;&gt;"",OR(RIGHT(W44,1)&lt;&gt;"R",ISERROR(VLOOKUP(W44,W$6:W43,1,0)))),VLOOKUP(LEFT(W44,SEARCH("-",W44)-1),'Ceníky Ubytování'!$A$27:$AJ$80,$H44+IF(RIGHT(W44,1)="R",6,RIGHT(W44,1)),0),IF(W44="",0,IF(EXACT(W44,VLOOKUP(W44,W$6:W43,1,0)),0,0)))</f>
        <v>0</v>
      </c>
      <c r="AI44" s="153">
        <f>IF(AND(X44&lt;&gt;"",OR(RIGHT(X44,1)&lt;&gt;"R",ISERROR(VLOOKUP(X44,X$6:X43,1,0)))),VLOOKUP(LEFT(X44,SEARCH("-",X44)-1),'Ceníky Ubytování'!$A$27:$AJ$80,$H44+IF(RIGHT(X44,1)="R",6,RIGHT(X44,1)),0),IF(X44="",0,IF(EXACT(X44,VLOOKUP(X44,X$6:X43,1,0)),0,0)))</f>
        <v>0</v>
      </c>
      <c r="AJ44" s="153">
        <f>IF(AND(Y44&lt;&gt;"",OR(RIGHT(Y44,1)&lt;&gt;"R",ISERROR(VLOOKUP(Y44,Y$6:Y43,1,0)))),VLOOKUP(LEFT(Y44,SEARCH("-",Y44)-1),'Ceníky Ubytování'!$A$27:$AJ$80,$H44+IF(RIGHT(Y44,1)="R",6,RIGHT(Y44,1)),0),IF(Y44="",0,IF(EXACT(Y44,VLOOKUP(Y44,Y$6:Y43,1,0)),0,0)))</f>
        <v>0</v>
      </c>
      <c r="AK44" s="153">
        <f>IF(AND(Z44&lt;&gt;"",OR(RIGHT(Z44,1)&lt;&gt;"R",ISERROR(VLOOKUP(Z44,Z$6:Z43,1,0)))),VLOOKUP(LEFT(Z44,SEARCH("-",Z44)-1),'Ceníky Ubytování'!$A$27:$AJ$80,$H44+IF(RIGHT(Z44,1)="R",6,RIGHT(Z44,1)),0),IF(Z44="",0,IF(EXACT(Z44,VLOOKUP(Z44,Z$6:Z43,1,0)),0,0)))</f>
        <v>0</v>
      </c>
      <c r="AL44" s="153">
        <f>IF(AND(AA44&lt;&gt;"",OR(RIGHT(AA44,1)&lt;&gt;"R",ISERROR(VLOOKUP(AA44,AA$6:AA43,1,0)))),VLOOKUP(LEFT(AA44,SEARCH("-",AA44)-1),'Ceníky Ubytování'!$A$27:$AJ$80,$H44+IF(RIGHT(AA44,1)="R",6,RIGHT(AA44,1)),0),IF(AA44="",0,IF(EXACT(AA44,VLOOKUP(AA44,AA$6:AA43,1,0)),0,0)))</f>
        <v>0</v>
      </c>
      <c r="AM44" s="153">
        <f>IF(AND(AB44&lt;&gt;"",OR(RIGHT(AB44,1)&lt;&gt;"R",ISERROR(VLOOKUP(AB44,AB$6:AB43,1,0)))),VLOOKUP(LEFT(AB44,SEARCH("-",AB44)-1),'Ceníky Ubytování'!$A$27:$AJ$80,$H44+IF(RIGHT(AB44,1)="R",6,RIGHT(AB44,1)),0),IF(AB44="",0,IF(EXACT(AB44,VLOOKUP(AB44,AB$6:AB43,1,0)),0,0)))</f>
        <v>0</v>
      </c>
      <c r="AN44" s="153">
        <f>IF(AND(AC44&lt;&gt;"",OR(RIGHT(AC44,1)&lt;&gt;"R",ISERROR(VLOOKUP(AC44,AC$6:AC43,1,0)))),VLOOKUP(LEFT(AC44,SEARCH("-",AC44)-1),'Ceníky Ubytování'!$A$27:$AJ$80,$H44+IF(RIGHT(AC44,1)="R",6,RIGHT(AC44,1)),0),IF(AC44="",0,IF(EXACT(AC44,VLOOKUP(AC44,AC$6:AC43,1,0)),0,0)))</f>
        <v>0</v>
      </c>
      <c r="AO44" s="152"/>
      <c r="AP44" s="152"/>
      <c r="AQ44" s="152" t="str">
        <f t="shared" ref="AQ44:AZ44" si="129">IF(ISERROR(LEFT(T44,SEARCH("-",T44)-1)),"",LEFT(T44,SEARCH("-",T44)-1))</f>
        <v/>
      </c>
      <c r="AR44" s="152" t="str">
        <f t="shared" si="129"/>
        <v/>
      </c>
      <c r="AS44" s="152" t="str">
        <f t="shared" si="129"/>
        <v/>
      </c>
      <c r="AT44" s="152" t="str">
        <f t="shared" si="129"/>
        <v/>
      </c>
      <c r="AU44" s="152" t="str">
        <f t="shared" si="129"/>
        <v/>
      </c>
      <c r="AV44" s="152" t="str">
        <f t="shared" si="129"/>
        <v/>
      </c>
      <c r="AW44" s="152" t="str">
        <f t="shared" si="129"/>
        <v/>
      </c>
      <c r="AX44" s="152" t="str">
        <f t="shared" si="129"/>
        <v/>
      </c>
      <c r="AY44" s="152" t="str">
        <f t="shared" si="129"/>
        <v/>
      </c>
      <c r="AZ44" s="152" t="str">
        <f t="shared" si="129"/>
        <v/>
      </c>
      <c r="BA44" s="152"/>
      <c r="BB44" s="152"/>
      <c r="BC44" s="152"/>
      <c r="BD44" s="152"/>
      <c r="BE44" s="152"/>
      <c r="BF44" s="152"/>
      <c r="BG44" s="152"/>
      <c r="BH44" s="152"/>
      <c r="BI44" s="152"/>
      <c r="BJ44" s="152"/>
    </row>
    <row r="45" spans="1:62" ht="15.75" customHeight="1">
      <c r="A45" s="8">
        <f>+VSTUP!A49</f>
        <v>40</v>
      </c>
      <c r="B45" s="8">
        <f>+VSTUP!B49</f>
        <v>0</v>
      </c>
      <c r="C45" s="8">
        <f>+VSTUP!C49</f>
        <v>0</v>
      </c>
      <c r="D45" s="8">
        <f>+VSTUP!G49</f>
        <v>0</v>
      </c>
      <c r="E45" s="8" t="str">
        <f>+VSTUP!K49</f>
        <v>nic</v>
      </c>
      <c r="F45" s="8">
        <f t="shared" si="11"/>
        <v>0</v>
      </c>
      <c r="G45" s="8" t="str">
        <f>+IF(VSTUP!$B$6="ANO",IF(F45&gt;5,$F$3,IF(F45&gt;2,$F$4,$F$2)),IF(F45=1,$F$2,$B$1))</f>
        <v>Ceník víkend standard</v>
      </c>
      <c r="H45" s="8">
        <f>+VLOOKUP(G45,'Ceníky Ubytování'!$B$84:$C$88,2,0)</f>
        <v>9</v>
      </c>
      <c r="I45" s="8" t="str">
        <f t="shared" ref="I45:R45" si="130">+IF($D45&gt;=I$3,IF($E45=0,"",$E45),"")</f>
        <v/>
      </c>
      <c r="J45" s="8" t="str">
        <f t="shared" si="130"/>
        <v/>
      </c>
      <c r="K45" s="8" t="str">
        <f t="shared" si="130"/>
        <v/>
      </c>
      <c r="L45" s="8" t="str">
        <f t="shared" si="130"/>
        <v/>
      </c>
      <c r="M45" s="8" t="str">
        <f t="shared" si="130"/>
        <v/>
      </c>
      <c r="N45" s="8" t="str">
        <f t="shared" si="130"/>
        <v/>
      </c>
      <c r="O45" s="8" t="str">
        <f t="shared" si="130"/>
        <v/>
      </c>
      <c r="P45" s="8" t="str">
        <f t="shared" si="130"/>
        <v/>
      </c>
      <c r="Q45" s="8" t="str">
        <f t="shared" si="130"/>
        <v/>
      </c>
      <c r="R45" s="8" t="str">
        <f t="shared" si="130"/>
        <v/>
      </c>
      <c r="S45" s="8"/>
      <c r="T45" s="8" t="str">
        <f t="shared" ref="T45:AC45" si="131">+IF(RIGHT(I45,1)="R",I45,IF(I45="","",IF(OR(I45=$S$1,I45=$S$2,I45=$S$3,I45=$S$4),I45&amp;"-1",I45&amp;"-"&amp;COUNTIF(I$6:I$999,I45))))</f>
        <v/>
      </c>
      <c r="U45" s="8" t="str">
        <f t="shared" si="131"/>
        <v/>
      </c>
      <c r="V45" s="8" t="str">
        <f t="shared" si="131"/>
        <v/>
      </c>
      <c r="W45" s="8" t="str">
        <f t="shared" si="131"/>
        <v/>
      </c>
      <c r="X45" s="8" t="str">
        <f t="shared" si="131"/>
        <v/>
      </c>
      <c r="Y45" s="8" t="str">
        <f t="shared" si="131"/>
        <v/>
      </c>
      <c r="Z45" s="8" t="str">
        <f t="shared" si="131"/>
        <v/>
      </c>
      <c r="AA45" s="8" t="str">
        <f t="shared" si="131"/>
        <v/>
      </c>
      <c r="AB45" s="8" t="str">
        <f t="shared" si="131"/>
        <v/>
      </c>
      <c r="AC45" s="8" t="str">
        <f t="shared" si="131"/>
        <v/>
      </c>
      <c r="AD45" s="31">
        <f t="shared" si="14"/>
        <v>0</v>
      </c>
      <c r="AE45" s="32">
        <f>IF(AND(T45&lt;&gt;"",OR(RIGHT(T45,1)&lt;&gt;"R",ISERROR(VLOOKUP(T45,T$6:T44,1,0)))),VLOOKUP(LEFT(T45,SEARCH("-",T45)-1),'Ceníky Ubytování'!$A$27:$AJ$80,$H45+IF(RIGHT(T45,1)="R",6,RIGHT(T45,1)),0),IF(T45="",0,IF(EXACT(T45,VLOOKUP(T45,T$6:T44,1,0)),0,0)))</f>
        <v>0</v>
      </c>
      <c r="AF45" s="32">
        <f>IF(AND(U45&lt;&gt;"",OR(RIGHT(U45,1)&lt;&gt;"R",ISERROR(VLOOKUP(U45,U$6:U44,1,0)))),VLOOKUP(LEFT(U45,SEARCH("-",U45)-1),'Ceníky Ubytování'!$A$27:$AJ$80,$H45+IF(RIGHT(U45,1)="R",6,RIGHT(U45,1)),0),IF(U45="",0,IF(EXACT(U45,VLOOKUP(U45,U$6:U44,1,0)),0,0)))</f>
        <v>0</v>
      </c>
      <c r="AG45" s="32">
        <f>IF(AND(V45&lt;&gt;"",OR(RIGHT(V45,1)&lt;&gt;"R",ISERROR(VLOOKUP(V45,V$6:V44,1,0)))),VLOOKUP(LEFT(V45,SEARCH("-",V45)-1),'Ceníky Ubytování'!$A$27:$AJ$80,$H45+IF(RIGHT(V45,1)="R",6,RIGHT(V45,1)),0),IF(V45="",0,IF(EXACT(V45,VLOOKUP(V45,V$6:V44,1,0)),0,0)))</f>
        <v>0</v>
      </c>
      <c r="AH45" s="32">
        <f>IF(AND(W45&lt;&gt;"",OR(RIGHT(W45,1)&lt;&gt;"R",ISERROR(VLOOKUP(W45,W$6:W44,1,0)))),VLOOKUP(LEFT(W45,SEARCH("-",W45)-1),'Ceníky Ubytování'!$A$27:$AJ$80,$H45+IF(RIGHT(W45,1)="R",6,RIGHT(W45,1)),0),IF(W45="",0,IF(EXACT(W45,VLOOKUP(W45,W$6:W44,1,0)),0,0)))</f>
        <v>0</v>
      </c>
      <c r="AI45" s="32">
        <f>IF(AND(X45&lt;&gt;"",OR(RIGHT(X45,1)&lt;&gt;"R",ISERROR(VLOOKUP(X45,X$6:X44,1,0)))),VLOOKUP(LEFT(X45,SEARCH("-",X45)-1),'Ceníky Ubytování'!$A$27:$AJ$80,$H45+IF(RIGHT(X45,1)="R",6,RIGHT(X45,1)),0),IF(X45="",0,IF(EXACT(X45,VLOOKUP(X45,X$6:X44,1,0)),0,0)))</f>
        <v>0</v>
      </c>
      <c r="AJ45" s="32">
        <f>IF(AND(Y45&lt;&gt;"",OR(RIGHT(Y45,1)&lt;&gt;"R",ISERROR(VLOOKUP(Y45,Y$6:Y44,1,0)))),VLOOKUP(LEFT(Y45,SEARCH("-",Y45)-1),'Ceníky Ubytování'!$A$27:$AJ$80,$H45+IF(RIGHT(Y45,1)="R",6,RIGHT(Y45,1)),0),IF(Y45="",0,IF(EXACT(Y45,VLOOKUP(Y45,Y$6:Y44,1,0)),0,0)))</f>
        <v>0</v>
      </c>
      <c r="AK45" s="32">
        <f>IF(AND(Z45&lt;&gt;"",OR(RIGHT(Z45,1)&lt;&gt;"R",ISERROR(VLOOKUP(Z45,Z$6:Z44,1,0)))),VLOOKUP(LEFT(Z45,SEARCH("-",Z45)-1),'Ceníky Ubytování'!$A$27:$AJ$80,$H45+IF(RIGHT(Z45,1)="R",6,RIGHT(Z45,1)),0),IF(Z45="",0,IF(EXACT(Z45,VLOOKUP(Z45,Z$6:Z44,1,0)),0,0)))</f>
        <v>0</v>
      </c>
      <c r="AL45" s="32">
        <f>IF(AND(AA45&lt;&gt;"",OR(RIGHT(AA45,1)&lt;&gt;"R",ISERROR(VLOOKUP(AA45,AA$6:AA44,1,0)))),VLOOKUP(LEFT(AA45,SEARCH("-",AA45)-1),'Ceníky Ubytování'!$A$27:$AJ$80,$H45+IF(RIGHT(AA45,1)="R",6,RIGHT(AA45,1)),0),IF(AA45="",0,IF(EXACT(AA45,VLOOKUP(AA45,AA$6:AA44,1,0)),0,0)))</f>
        <v>0</v>
      </c>
      <c r="AM45" s="32">
        <f>IF(AND(AB45&lt;&gt;"",OR(RIGHT(AB45,1)&lt;&gt;"R",ISERROR(VLOOKUP(AB45,AB$6:AB44,1,0)))),VLOOKUP(LEFT(AB45,SEARCH("-",AB45)-1),'Ceníky Ubytování'!$A$27:$AJ$80,$H45+IF(RIGHT(AB45,1)="R",6,RIGHT(AB45,1)),0),IF(AB45="",0,IF(EXACT(AB45,VLOOKUP(AB45,AB$6:AB44,1,0)),0,0)))</f>
        <v>0</v>
      </c>
      <c r="AN45" s="32">
        <f>IF(AND(AC45&lt;&gt;"",OR(RIGHT(AC45,1)&lt;&gt;"R",ISERROR(VLOOKUP(AC45,AC$6:AC44,1,0)))),VLOOKUP(LEFT(AC45,SEARCH("-",AC45)-1),'Ceníky Ubytování'!$A$27:$AJ$80,$H45+IF(RIGHT(AC45,1)="R",6,RIGHT(AC45,1)),0),IF(AC45="",0,IF(EXACT(AC45,VLOOKUP(AC45,AC$6:AC44,1,0)),0,0)))</f>
        <v>0</v>
      </c>
      <c r="AO45" s="8"/>
      <c r="AP45" s="8"/>
      <c r="AQ45" s="8" t="str">
        <f t="shared" ref="AQ45:AZ45" si="132">IF(ISERROR(LEFT(T45,SEARCH("-",T45)-1)),"",LEFT(T45,SEARCH("-",T45)-1))</f>
        <v/>
      </c>
      <c r="AR45" s="8" t="str">
        <f t="shared" si="132"/>
        <v/>
      </c>
      <c r="AS45" s="8" t="str">
        <f t="shared" si="132"/>
        <v/>
      </c>
      <c r="AT45" s="8" t="str">
        <f t="shared" si="132"/>
        <v/>
      </c>
      <c r="AU45" s="8" t="str">
        <f t="shared" si="132"/>
        <v/>
      </c>
      <c r="AV45" s="8" t="str">
        <f t="shared" si="132"/>
        <v/>
      </c>
      <c r="AW45" s="8" t="str">
        <f t="shared" si="132"/>
        <v/>
      </c>
      <c r="AX45" s="8" t="str">
        <f t="shared" si="132"/>
        <v/>
      </c>
      <c r="AY45" s="8" t="str">
        <f t="shared" si="132"/>
        <v/>
      </c>
      <c r="AZ45" s="8" t="str">
        <f t="shared" si="132"/>
        <v/>
      </c>
      <c r="BA45" s="8"/>
      <c r="BB45" s="8"/>
      <c r="BC45" s="8"/>
      <c r="BD45" s="8"/>
      <c r="BE45" s="8"/>
      <c r="BF45" s="8"/>
      <c r="BG45" s="8"/>
      <c r="BH45" s="8"/>
      <c r="BI45" s="8"/>
      <c r="BJ45" s="8"/>
    </row>
    <row r="46" spans="1:62" s="151" customFormat="1" ht="15.75" customHeight="1">
      <c r="A46" s="152">
        <f>+VSTUP!A50</f>
        <v>41</v>
      </c>
      <c r="B46" s="152">
        <f>+VSTUP!B50</f>
        <v>0</v>
      </c>
      <c r="C46" s="152">
        <f>+VSTUP!C50</f>
        <v>0</v>
      </c>
      <c r="D46" s="152">
        <f>+VSTUP!G50</f>
        <v>0</v>
      </c>
      <c r="E46" s="152" t="str">
        <f>+VSTUP!K50</f>
        <v>nic</v>
      </c>
      <c r="F46" s="152">
        <f t="shared" si="11"/>
        <v>0</v>
      </c>
      <c r="G46" s="152" t="str">
        <f>+IF(VSTUP!$B$6="ANO",IF(F46&gt;5,$F$3,IF(F46&gt;2,$F$4,$F$2)),IF(F46=1,$F$2,$B$1))</f>
        <v>Ceník víkend standard</v>
      </c>
      <c r="H46" s="152">
        <f>+VLOOKUP(G46,'Ceníky Ubytování'!$B$84:$C$88,2,0)</f>
        <v>9</v>
      </c>
      <c r="I46" s="152" t="str">
        <f t="shared" ref="I46:R46" si="133">+IF($D46&gt;=I$3,IF($E46=0,"",$E46),"")</f>
        <v/>
      </c>
      <c r="J46" s="152" t="str">
        <f t="shared" si="133"/>
        <v/>
      </c>
      <c r="K46" s="152" t="str">
        <f t="shared" si="133"/>
        <v/>
      </c>
      <c r="L46" s="152" t="str">
        <f t="shared" si="133"/>
        <v/>
      </c>
      <c r="M46" s="152" t="str">
        <f t="shared" si="133"/>
        <v/>
      </c>
      <c r="N46" s="152" t="str">
        <f t="shared" si="133"/>
        <v/>
      </c>
      <c r="O46" s="152" t="str">
        <f t="shared" si="133"/>
        <v/>
      </c>
      <c r="P46" s="152" t="str">
        <f t="shared" si="133"/>
        <v/>
      </c>
      <c r="Q46" s="152" t="str">
        <f t="shared" si="133"/>
        <v/>
      </c>
      <c r="R46" s="152" t="str">
        <f t="shared" si="133"/>
        <v/>
      </c>
      <c r="S46" s="8"/>
      <c r="T46" s="152" t="str">
        <f t="shared" ref="T46:AC46" si="134">+IF(RIGHT(I46,1)="R",I46,IF(I46="","",IF(OR(I46=$S$1,I46=$S$2,I46=$S$3,I46=$S$4),I46&amp;"-1",I46&amp;"-"&amp;COUNTIF(I$6:I$999,I46))))</f>
        <v/>
      </c>
      <c r="U46" s="152" t="str">
        <f t="shared" si="134"/>
        <v/>
      </c>
      <c r="V46" s="152" t="str">
        <f t="shared" si="134"/>
        <v/>
      </c>
      <c r="W46" s="152" t="str">
        <f t="shared" si="134"/>
        <v/>
      </c>
      <c r="X46" s="152" t="str">
        <f t="shared" si="134"/>
        <v/>
      </c>
      <c r="Y46" s="152" t="str">
        <f t="shared" si="134"/>
        <v/>
      </c>
      <c r="Z46" s="152" t="str">
        <f t="shared" si="134"/>
        <v/>
      </c>
      <c r="AA46" s="152" t="str">
        <f t="shared" si="134"/>
        <v/>
      </c>
      <c r="AB46" s="152" t="str">
        <f t="shared" si="134"/>
        <v/>
      </c>
      <c r="AC46" s="152" t="str">
        <f t="shared" si="134"/>
        <v/>
      </c>
      <c r="AD46" s="31">
        <f t="shared" si="14"/>
        <v>0</v>
      </c>
      <c r="AE46" s="153">
        <f>IF(AND(T46&lt;&gt;"",OR(RIGHT(T46,1)&lt;&gt;"R",ISERROR(VLOOKUP(T46,T$6:T45,1,0)))),VLOOKUP(LEFT(T46,SEARCH("-",T46)-1),'Ceníky Ubytování'!$A$27:$AJ$80,$H46+IF(RIGHT(T46,1)="R",6,RIGHT(T46,1)),0),IF(T46="",0,IF(EXACT(T46,VLOOKUP(T46,T$6:T45,1,0)),0,0)))</f>
        <v>0</v>
      </c>
      <c r="AF46" s="153">
        <f>IF(AND(U46&lt;&gt;"",OR(RIGHT(U46,1)&lt;&gt;"R",ISERROR(VLOOKUP(U46,U$6:U45,1,0)))),VLOOKUP(LEFT(U46,SEARCH("-",U46)-1),'Ceníky Ubytování'!$A$27:$AJ$80,$H46+IF(RIGHT(U46,1)="R",6,RIGHT(U46,1)),0),IF(U46="",0,IF(EXACT(U46,VLOOKUP(U46,U$6:U45,1,0)),0,0)))</f>
        <v>0</v>
      </c>
      <c r="AG46" s="153">
        <f>IF(AND(V46&lt;&gt;"",OR(RIGHT(V46,1)&lt;&gt;"R",ISERROR(VLOOKUP(V46,V$6:V45,1,0)))),VLOOKUP(LEFT(V46,SEARCH("-",V46)-1),'Ceníky Ubytování'!$A$27:$AJ$80,$H46+IF(RIGHT(V46,1)="R",6,RIGHT(V46,1)),0),IF(V46="",0,IF(EXACT(V46,VLOOKUP(V46,V$6:V45,1,0)),0,0)))</f>
        <v>0</v>
      </c>
      <c r="AH46" s="153">
        <f>IF(AND(W46&lt;&gt;"",OR(RIGHT(W46,1)&lt;&gt;"R",ISERROR(VLOOKUP(W46,W$6:W45,1,0)))),VLOOKUP(LEFT(W46,SEARCH("-",W46)-1),'Ceníky Ubytování'!$A$27:$AJ$80,$H46+IF(RIGHT(W46,1)="R",6,RIGHT(W46,1)),0),IF(W46="",0,IF(EXACT(W46,VLOOKUP(W46,W$6:W45,1,0)),0,0)))</f>
        <v>0</v>
      </c>
      <c r="AI46" s="153">
        <f>IF(AND(X46&lt;&gt;"",OR(RIGHT(X46,1)&lt;&gt;"R",ISERROR(VLOOKUP(X46,X$6:X45,1,0)))),VLOOKUP(LEFT(X46,SEARCH("-",X46)-1),'Ceníky Ubytování'!$A$27:$AJ$80,$H46+IF(RIGHT(X46,1)="R",6,RIGHT(X46,1)),0),IF(X46="",0,IF(EXACT(X46,VLOOKUP(X46,X$6:X45,1,0)),0,0)))</f>
        <v>0</v>
      </c>
      <c r="AJ46" s="153">
        <f>IF(AND(Y46&lt;&gt;"",OR(RIGHT(Y46,1)&lt;&gt;"R",ISERROR(VLOOKUP(Y46,Y$6:Y45,1,0)))),VLOOKUP(LEFT(Y46,SEARCH("-",Y46)-1),'Ceníky Ubytování'!$A$27:$AJ$80,$H46+IF(RIGHT(Y46,1)="R",6,RIGHT(Y46,1)),0),IF(Y46="",0,IF(EXACT(Y46,VLOOKUP(Y46,Y$6:Y45,1,0)),0,0)))</f>
        <v>0</v>
      </c>
      <c r="AK46" s="153">
        <f>IF(AND(Z46&lt;&gt;"",OR(RIGHT(Z46,1)&lt;&gt;"R",ISERROR(VLOOKUP(Z46,Z$6:Z45,1,0)))),VLOOKUP(LEFT(Z46,SEARCH("-",Z46)-1),'Ceníky Ubytování'!$A$27:$AJ$80,$H46+IF(RIGHT(Z46,1)="R",6,RIGHT(Z46,1)),0),IF(Z46="",0,IF(EXACT(Z46,VLOOKUP(Z46,Z$6:Z45,1,0)),0,0)))</f>
        <v>0</v>
      </c>
      <c r="AL46" s="153">
        <f>IF(AND(AA46&lt;&gt;"",OR(RIGHT(AA46,1)&lt;&gt;"R",ISERROR(VLOOKUP(AA46,AA$6:AA45,1,0)))),VLOOKUP(LEFT(AA46,SEARCH("-",AA46)-1),'Ceníky Ubytování'!$A$27:$AJ$80,$H46+IF(RIGHT(AA46,1)="R",6,RIGHT(AA46,1)),0),IF(AA46="",0,IF(EXACT(AA46,VLOOKUP(AA46,AA$6:AA45,1,0)),0,0)))</f>
        <v>0</v>
      </c>
      <c r="AM46" s="153">
        <f>IF(AND(AB46&lt;&gt;"",OR(RIGHT(AB46,1)&lt;&gt;"R",ISERROR(VLOOKUP(AB46,AB$6:AB45,1,0)))),VLOOKUP(LEFT(AB46,SEARCH("-",AB46)-1),'Ceníky Ubytování'!$A$27:$AJ$80,$H46+IF(RIGHT(AB46,1)="R",6,RIGHT(AB46,1)),0),IF(AB46="",0,IF(EXACT(AB46,VLOOKUP(AB46,AB$6:AB45,1,0)),0,0)))</f>
        <v>0</v>
      </c>
      <c r="AN46" s="153">
        <f>IF(AND(AC46&lt;&gt;"",OR(RIGHT(AC46,1)&lt;&gt;"R",ISERROR(VLOOKUP(AC46,AC$6:AC45,1,0)))),VLOOKUP(LEFT(AC46,SEARCH("-",AC46)-1),'Ceníky Ubytování'!$A$27:$AJ$80,$H46+IF(RIGHT(AC46,1)="R",6,RIGHT(AC46,1)),0),IF(AC46="",0,IF(EXACT(AC46,VLOOKUP(AC46,AC$6:AC45,1,0)),0,0)))</f>
        <v>0</v>
      </c>
      <c r="AO46" s="152"/>
      <c r="AP46" s="152"/>
      <c r="AQ46" s="152" t="str">
        <f t="shared" ref="AQ46:AZ46" si="135">IF(ISERROR(LEFT(T46,SEARCH("-",T46)-1)),"",LEFT(T46,SEARCH("-",T46)-1))</f>
        <v/>
      </c>
      <c r="AR46" s="152" t="str">
        <f t="shared" si="135"/>
        <v/>
      </c>
      <c r="AS46" s="152" t="str">
        <f t="shared" si="135"/>
        <v/>
      </c>
      <c r="AT46" s="152" t="str">
        <f t="shared" si="135"/>
        <v/>
      </c>
      <c r="AU46" s="152" t="str">
        <f t="shared" si="135"/>
        <v/>
      </c>
      <c r="AV46" s="152" t="str">
        <f t="shared" si="135"/>
        <v/>
      </c>
      <c r="AW46" s="152" t="str">
        <f t="shared" si="135"/>
        <v/>
      </c>
      <c r="AX46" s="152" t="str">
        <f t="shared" si="135"/>
        <v/>
      </c>
      <c r="AY46" s="152" t="str">
        <f t="shared" si="135"/>
        <v/>
      </c>
      <c r="AZ46" s="152" t="str">
        <f t="shared" si="135"/>
        <v/>
      </c>
      <c r="BA46" s="152"/>
      <c r="BB46" s="152"/>
      <c r="BC46" s="152"/>
      <c r="BD46" s="152"/>
      <c r="BE46" s="152"/>
      <c r="BF46" s="152"/>
      <c r="BG46" s="152"/>
      <c r="BH46" s="152"/>
      <c r="BI46" s="152"/>
      <c r="BJ46" s="152"/>
    </row>
    <row r="47" spans="1:62" ht="15.75" customHeight="1">
      <c r="A47" s="8">
        <f>+VSTUP!A51</f>
        <v>42</v>
      </c>
      <c r="B47" s="8">
        <f>+VSTUP!B51</f>
        <v>0</v>
      </c>
      <c r="C47" s="8">
        <f>+VSTUP!C51</f>
        <v>0</v>
      </c>
      <c r="D47" s="8">
        <f>+VSTUP!G51</f>
        <v>0</v>
      </c>
      <c r="E47" s="8" t="str">
        <f>+VSTUP!K51</f>
        <v>nic</v>
      </c>
      <c r="F47" s="8">
        <f t="shared" si="11"/>
        <v>0</v>
      </c>
      <c r="G47" s="8" t="str">
        <f>+IF(VSTUP!$B$6="ANO",IF(F47&gt;5,$F$3,IF(F47&gt;2,$F$4,$F$2)),IF(F47=1,$F$2,$B$1))</f>
        <v>Ceník víkend standard</v>
      </c>
      <c r="H47" s="8">
        <f>+VLOOKUP(G47,'Ceníky Ubytování'!$B$84:$C$88,2,0)</f>
        <v>9</v>
      </c>
      <c r="I47" s="8" t="str">
        <f t="shared" ref="I47:R47" si="136">+IF($D47&gt;=I$3,IF($E47=0,"",$E47),"")</f>
        <v/>
      </c>
      <c r="J47" s="8" t="str">
        <f t="shared" si="136"/>
        <v/>
      </c>
      <c r="K47" s="8" t="str">
        <f t="shared" si="136"/>
        <v/>
      </c>
      <c r="L47" s="8" t="str">
        <f t="shared" si="136"/>
        <v/>
      </c>
      <c r="M47" s="8" t="str">
        <f t="shared" si="136"/>
        <v/>
      </c>
      <c r="N47" s="8" t="str">
        <f t="shared" si="136"/>
        <v/>
      </c>
      <c r="O47" s="8" t="str">
        <f t="shared" si="136"/>
        <v/>
      </c>
      <c r="P47" s="8" t="str">
        <f t="shared" si="136"/>
        <v/>
      </c>
      <c r="Q47" s="8" t="str">
        <f t="shared" si="136"/>
        <v/>
      </c>
      <c r="R47" s="8" t="str">
        <f t="shared" si="136"/>
        <v/>
      </c>
      <c r="S47" s="8"/>
      <c r="T47" s="8" t="str">
        <f t="shared" ref="T47:AC47" si="137">+IF(RIGHT(I47,1)="R",I47,IF(I47="","",IF(OR(I47=$S$1,I47=$S$2,I47=$S$3,I47=$S$4),I47&amp;"-1",I47&amp;"-"&amp;COUNTIF(I$6:I$999,I47))))</f>
        <v/>
      </c>
      <c r="U47" s="8" t="str">
        <f t="shared" si="137"/>
        <v/>
      </c>
      <c r="V47" s="8" t="str">
        <f t="shared" si="137"/>
        <v/>
      </c>
      <c r="W47" s="8" t="str">
        <f t="shared" si="137"/>
        <v/>
      </c>
      <c r="X47" s="8" t="str">
        <f t="shared" si="137"/>
        <v/>
      </c>
      <c r="Y47" s="8" t="str">
        <f t="shared" si="137"/>
        <v/>
      </c>
      <c r="Z47" s="8" t="str">
        <f t="shared" si="137"/>
        <v/>
      </c>
      <c r="AA47" s="8" t="str">
        <f t="shared" si="137"/>
        <v/>
      </c>
      <c r="AB47" s="8" t="str">
        <f t="shared" si="137"/>
        <v/>
      </c>
      <c r="AC47" s="8" t="str">
        <f t="shared" si="137"/>
        <v/>
      </c>
      <c r="AD47" s="31">
        <f t="shared" si="14"/>
        <v>0</v>
      </c>
      <c r="AE47" s="32">
        <f>IF(AND(T47&lt;&gt;"",OR(RIGHT(T47,1)&lt;&gt;"R",ISERROR(VLOOKUP(T47,T$6:T46,1,0)))),VLOOKUP(LEFT(T47,SEARCH("-",T47)-1),'Ceníky Ubytování'!$A$27:$AJ$80,$H47+IF(RIGHT(T47,1)="R",6,RIGHT(T47,1)),0),IF(T47="",0,IF(EXACT(T47,VLOOKUP(T47,T$6:T46,1,0)),0,0)))</f>
        <v>0</v>
      </c>
      <c r="AF47" s="32">
        <f>IF(AND(U47&lt;&gt;"",OR(RIGHT(U47,1)&lt;&gt;"R",ISERROR(VLOOKUP(U47,U$6:U46,1,0)))),VLOOKUP(LEFT(U47,SEARCH("-",U47)-1),'Ceníky Ubytování'!$A$27:$AJ$80,$H47+IF(RIGHT(U47,1)="R",6,RIGHT(U47,1)),0),IF(U47="",0,IF(EXACT(U47,VLOOKUP(U47,U$6:U46,1,0)),0,0)))</f>
        <v>0</v>
      </c>
      <c r="AG47" s="32">
        <f>IF(AND(V47&lt;&gt;"",OR(RIGHT(V47,1)&lt;&gt;"R",ISERROR(VLOOKUP(V47,V$6:V46,1,0)))),VLOOKUP(LEFT(V47,SEARCH("-",V47)-1),'Ceníky Ubytování'!$A$27:$AJ$80,$H47+IF(RIGHT(V47,1)="R",6,RIGHT(V47,1)),0),IF(V47="",0,IF(EXACT(V47,VLOOKUP(V47,V$6:V46,1,0)),0,0)))</f>
        <v>0</v>
      </c>
      <c r="AH47" s="32">
        <f>IF(AND(W47&lt;&gt;"",OR(RIGHT(W47,1)&lt;&gt;"R",ISERROR(VLOOKUP(W47,W$6:W46,1,0)))),VLOOKUP(LEFT(W47,SEARCH("-",W47)-1),'Ceníky Ubytování'!$A$27:$AJ$80,$H47+IF(RIGHT(W47,1)="R",6,RIGHT(W47,1)),0),IF(W47="",0,IF(EXACT(W47,VLOOKUP(W47,W$6:W46,1,0)),0,0)))</f>
        <v>0</v>
      </c>
      <c r="AI47" s="32">
        <f>IF(AND(X47&lt;&gt;"",OR(RIGHT(X47,1)&lt;&gt;"R",ISERROR(VLOOKUP(X47,X$6:X46,1,0)))),VLOOKUP(LEFT(X47,SEARCH("-",X47)-1),'Ceníky Ubytování'!$A$27:$AJ$80,$H47+IF(RIGHT(X47,1)="R",6,RIGHT(X47,1)),0),IF(X47="",0,IF(EXACT(X47,VLOOKUP(X47,X$6:X46,1,0)),0,0)))</f>
        <v>0</v>
      </c>
      <c r="AJ47" s="32">
        <f>IF(AND(Y47&lt;&gt;"",OR(RIGHT(Y47,1)&lt;&gt;"R",ISERROR(VLOOKUP(Y47,Y$6:Y46,1,0)))),VLOOKUP(LEFT(Y47,SEARCH("-",Y47)-1),'Ceníky Ubytování'!$A$27:$AJ$80,$H47+IF(RIGHT(Y47,1)="R",6,RIGHT(Y47,1)),0),IF(Y47="",0,IF(EXACT(Y47,VLOOKUP(Y47,Y$6:Y46,1,0)),0,0)))</f>
        <v>0</v>
      </c>
      <c r="AK47" s="32">
        <f>IF(AND(Z47&lt;&gt;"",OR(RIGHT(Z47,1)&lt;&gt;"R",ISERROR(VLOOKUP(Z47,Z$6:Z46,1,0)))),VLOOKUP(LEFT(Z47,SEARCH("-",Z47)-1),'Ceníky Ubytování'!$A$27:$AJ$80,$H47+IF(RIGHT(Z47,1)="R",6,RIGHT(Z47,1)),0),IF(Z47="",0,IF(EXACT(Z47,VLOOKUP(Z47,Z$6:Z46,1,0)),0,0)))</f>
        <v>0</v>
      </c>
      <c r="AL47" s="32">
        <f>IF(AND(AA47&lt;&gt;"",OR(RIGHT(AA47,1)&lt;&gt;"R",ISERROR(VLOOKUP(AA47,AA$6:AA46,1,0)))),VLOOKUP(LEFT(AA47,SEARCH("-",AA47)-1),'Ceníky Ubytování'!$A$27:$AJ$80,$H47+IF(RIGHT(AA47,1)="R",6,RIGHT(AA47,1)),0),IF(AA47="",0,IF(EXACT(AA47,VLOOKUP(AA47,AA$6:AA46,1,0)),0,0)))</f>
        <v>0</v>
      </c>
      <c r="AM47" s="32">
        <f>IF(AND(AB47&lt;&gt;"",OR(RIGHT(AB47,1)&lt;&gt;"R",ISERROR(VLOOKUP(AB47,AB$6:AB46,1,0)))),VLOOKUP(LEFT(AB47,SEARCH("-",AB47)-1),'Ceníky Ubytování'!$A$27:$AJ$80,$H47+IF(RIGHT(AB47,1)="R",6,RIGHT(AB47,1)),0),IF(AB47="",0,IF(EXACT(AB47,VLOOKUP(AB47,AB$6:AB46,1,0)),0,0)))</f>
        <v>0</v>
      </c>
      <c r="AN47" s="32">
        <f>IF(AND(AC47&lt;&gt;"",OR(RIGHT(AC47,1)&lt;&gt;"R",ISERROR(VLOOKUP(AC47,AC$6:AC46,1,0)))),VLOOKUP(LEFT(AC47,SEARCH("-",AC47)-1),'Ceníky Ubytování'!$A$27:$AJ$80,$H47+IF(RIGHT(AC47,1)="R",6,RIGHT(AC47,1)),0),IF(AC47="",0,IF(EXACT(AC47,VLOOKUP(AC47,AC$6:AC46,1,0)),0,0)))</f>
        <v>0</v>
      </c>
      <c r="AO47" s="8"/>
      <c r="AP47" s="8"/>
      <c r="AQ47" s="8" t="str">
        <f t="shared" ref="AQ47:AZ47" si="138">IF(ISERROR(LEFT(T47,SEARCH("-",T47)-1)),"",LEFT(T47,SEARCH("-",T47)-1))</f>
        <v/>
      </c>
      <c r="AR47" s="8" t="str">
        <f t="shared" si="138"/>
        <v/>
      </c>
      <c r="AS47" s="8" t="str">
        <f t="shared" si="138"/>
        <v/>
      </c>
      <c r="AT47" s="8" t="str">
        <f t="shared" si="138"/>
        <v/>
      </c>
      <c r="AU47" s="8" t="str">
        <f t="shared" si="138"/>
        <v/>
      </c>
      <c r="AV47" s="8" t="str">
        <f t="shared" si="138"/>
        <v/>
      </c>
      <c r="AW47" s="8" t="str">
        <f t="shared" si="138"/>
        <v/>
      </c>
      <c r="AX47" s="8" t="str">
        <f t="shared" si="138"/>
        <v/>
      </c>
      <c r="AY47" s="8" t="str">
        <f t="shared" si="138"/>
        <v/>
      </c>
      <c r="AZ47" s="8" t="str">
        <f t="shared" si="138"/>
        <v/>
      </c>
      <c r="BA47" s="8"/>
      <c r="BB47" s="8"/>
      <c r="BC47" s="8"/>
      <c r="BD47" s="8"/>
      <c r="BE47" s="8"/>
      <c r="BF47" s="8"/>
      <c r="BG47" s="8"/>
      <c r="BH47" s="8"/>
      <c r="BI47" s="8"/>
      <c r="BJ47" s="8"/>
    </row>
    <row r="48" spans="1:62" s="151" customFormat="1" ht="15.75" customHeight="1">
      <c r="A48" s="152">
        <f>+VSTUP!A52</f>
        <v>43</v>
      </c>
      <c r="B48" s="152">
        <f>+VSTUP!B52</f>
        <v>0</v>
      </c>
      <c r="C48" s="152">
        <f>+VSTUP!C52</f>
        <v>0</v>
      </c>
      <c r="D48" s="152">
        <f>+VSTUP!G52</f>
        <v>0</v>
      </c>
      <c r="E48" s="152" t="str">
        <f>+VSTUP!K52</f>
        <v>nic</v>
      </c>
      <c r="F48" s="152">
        <f t="shared" si="11"/>
        <v>0</v>
      </c>
      <c r="G48" s="152" t="str">
        <f>+IF(VSTUP!$B$6="ANO",IF(F48&gt;5,$F$3,IF(F48&gt;2,$F$4,$F$2)),IF(F48=1,$F$2,$B$1))</f>
        <v>Ceník víkend standard</v>
      </c>
      <c r="H48" s="152">
        <f>+VLOOKUP(G48,'Ceníky Ubytování'!$B$84:$C$88,2,0)</f>
        <v>9</v>
      </c>
      <c r="I48" s="152" t="str">
        <f t="shared" ref="I48:R48" si="139">+IF($D48&gt;=I$3,IF($E48=0,"",$E48),"")</f>
        <v/>
      </c>
      <c r="J48" s="152" t="str">
        <f t="shared" si="139"/>
        <v/>
      </c>
      <c r="K48" s="152" t="str">
        <f t="shared" si="139"/>
        <v/>
      </c>
      <c r="L48" s="152" t="str">
        <f t="shared" si="139"/>
        <v/>
      </c>
      <c r="M48" s="152" t="str">
        <f t="shared" si="139"/>
        <v/>
      </c>
      <c r="N48" s="152" t="str">
        <f t="shared" si="139"/>
        <v/>
      </c>
      <c r="O48" s="152" t="str">
        <f t="shared" si="139"/>
        <v/>
      </c>
      <c r="P48" s="152" t="str">
        <f t="shared" si="139"/>
        <v/>
      </c>
      <c r="Q48" s="152" t="str">
        <f t="shared" si="139"/>
        <v/>
      </c>
      <c r="R48" s="152" t="str">
        <f t="shared" si="139"/>
        <v/>
      </c>
      <c r="S48" s="8"/>
      <c r="T48" s="152" t="str">
        <f t="shared" ref="T48:AC48" si="140">+IF(RIGHT(I48,1)="R",I48,IF(I48="","",IF(OR(I48=$S$1,I48=$S$2,I48=$S$3,I48=$S$4),I48&amp;"-1",I48&amp;"-"&amp;COUNTIF(I$6:I$999,I48))))</f>
        <v/>
      </c>
      <c r="U48" s="152" t="str">
        <f t="shared" si="140"/>
        <v/>
      </c>
      <c r="V48" s="152" t="str">
        <f t="shared" si="140"/>
        <v/>
      </c>
      <c r="W48" s="152" t="str">
        <f t="shared" si="140"/>
        <v/>
      </c>
      <c r="X48" s="152" t="str">
        <f t="shared" si="140"/>
        <v/>
      </c>
      <c r="Y48" s="152" t="str">
        <f t="shared" si="140"/>
        <v/>
      </c>
      <c r="Z48" s="152" t="str">
        <f t="shared" si="140"/>
        <v/>
      </c>
      <c r="AA48" s="152" t="str">
        <f t="shared" si="140"/>
        <v/>
      </c>
      <c r="AB48" s="152" t="str">
        <f t="shared" si="140"/>
        <v/>
      </c>
      <c r="AC48" s="152" t="str">
        <f t="shared" si="140"/>
        <v/>
      </c>
      <c r="AD48" s="31">
        <f t="shared" si="14"/>
        <v>0</v>
      </c>
      <c r="AE48" s="153">
        <f>IF(AND(T48&lt;&gt;"",OR(RIGHT(T48,1)&lt;&gt;"R",ISERROR(VLOOKUP(T48,T$6:T47,1,0)))),VLOOKUP(LEFT(T48,SEARCH("-",T48)-1),'Ceníky Ubytování'!$A$27:$AJ$80,$H48+IF(RIGHT(T48,1)="R",6,RIGHT(T48,1)),0),IF(T48="",0,IF(EXACT(T48,VLOOKUP(T48,T$6:T47,1,0)),0,0)))</f>
        <v>0</v>
      </c>
      <c r="AF48" s="153">
        <f>IF(AND(U48&lt;&gt;"",OR(RIGHT(U48,1)&lt;&gt;"R",ISERROR(VLOOKUP(U48,U$6:U47,1,0)))),VLOOKUP(LEFT(U48,SEARCH("-",U48)-1),'Ceníky Ubytování'!$A$27:$AJ$80,$H48+IF(RIGHT(U48,1)="R",6,RIGHT(U48,1)),0),IF(U48="",0,IF(EXACT(U48,VLOOKUP(U48,U$6:U47,1,0)),0,0)))</f>
        <v>0</v>
      </c>
      <c r="AG48" s="153">
        <f>IF(AND(V48&lt;&gt;"",OR(RIGHT(V48,1)&lt;&gt;"R",ISERROR(VLOOKUP(V48,V$6:V47,1,0)))),VLOOKUP(LEFT(V48,SEARCH("-",V48)-1),'Ceníky Ubytování'!$A$27:$AJ$80,$H48+IF(RIGHT(V48,1)="R",6,RIGHT(V48,1)),0),IF(V48="",0,IF(EXACT(V48,VLOOKUP(V48,V$6:V47,1,0)),0,0)))</f>
        <v>0</v>
      </c>
      <c r="AH48" s="153">
        <f>IF(AND(W48&lt;&gt;"",OR(RIGHT(W48,1)&lt;&gt;"R",ISERROR(VLOOKUP(W48,W$6:W47,1,0)))),VLOOKUP(LEFT(W48,SEARCH("-",W48)-1),'Ceníky Ubytování'!$A$27:$AJ$80,$H48+IF(RIGHT(W48,1)="R",6,RIGHT(W48,1)),0),IF(W48="",0,IF(EXACT(W48,VLOOKUP(W48,W$6:W47,1,0)),0,0)))</f>
        <v>0</v>
      </c>
      <c r="AI48" s="153">
        <f>IF(AND(X48&lt;&gt;"",OR(RIGHT(X48,1)&lt;&gt;"R",ISERROR(VLOOKUP(X48,X$6:X47,1,0)))),VLOOKUP(LEFT(X48,SEARCH("-",X48)-1),'Ceníky Ubytování'!$A$27:$AJ$80,$H48+IF(RIGHT(X48,1)="R",6,RIGHT(X48,1)),0),IF(X48="",0,IF(EXACT(X48,VLOOKUP(X48,X$6:X47,1,0)),0,0)))</f>
        <v>0</v>
      </c>
      <c r="AJ48" s="153">
        <f>IF(AND(Y48&lt;&gt;"",OR(RIGHT(Y48,1)&lt;&gt;"R",ISERROR(VLOOKUP(Y48,Y$6:Y47,1,0)))),VLOOKUP(LEFT(Y48,SEARCH("-",Y48)-1),'Ceníky Ubytování'!$A$27:$AJ$80,$H48+IF(RIGHT(Y48,1)="R",6,RIGHT(Y48,1)),0),IF(Y48="",0,IF(EXACT(Y48,VLOOKUP(Y48,Y$6:Y47,1,0)),0,0)))</f>
        <v>0</v>
      </c>
      <c r="AK48" s="153">
        <f>IF(AND(Z48&lt;&gt;"",OR(RIGHT(Z48,1)&lt;&gt;"R",ISERROR(VLOOKUP(Z48,Z$6:Z47,1,0)))),VLOOKUP(LEFT(Z48,SEARCH("-",Z48)-1),'Ceníky Ubytování'!$A$27:$AJ$80,$H48+IF(RIGHT(Z48,1)="R",6,RIGHT(Z48,1)),0),IF(Z48="",0,IF(EXACT(Z48,VLOOKUP(Z48,Z$6:Z47,1,0)),0,0)))</f>
        <v>0</v>
      </c>
      <c r="AL48" s="153">
        <f>IF(AND(AA48&lt;&gt;"",OR(RIGHT(AA48,1)&lt;&gt;"R",ISERROR(VLOOKUP(AA48,AA$6:AA47,1,0)))),VLOOKUP(LEFT(AA48,SEARCH("-",AA48)-1),'Ceníky Ubytování'!$A$27:$AJ$80,$H48+IF(RIGHT(AA48,1)="R",6,RIGHT(AA48,1)),0),IF(AA48="",0,IF(EXACT(AA48,VLOOKUP(AA48,AA$6:AA47,1,0)),0,0)))</f>
        <v>0</v>
      </c>
      <c r="AM48" s="153">
        <f>IF(AND(AB48&lt;&gt;"",OR(RIGHT(AB48,1)&lt;&gt;"R",ISERROR(VLOOKUP(AB48,AB$6:AB47,1,0)))),VLOOKUP(LEFT(AB48,SEARCH("-",AB48)-1),'Ceníky Ubytování'!$A$27:$AJ$80,$H48+IF(RIGHT(AB48,1)="R",6,RIGHT(AB48,1)),0),IF(AB48="",0,IF(EXACT(AB48,VLOOKUP(AB48,AB$6:AB47,1,0)),0,0)))</f>
        <v>0</v>
      </c>
      <c r="AN48" s="153">
        <f>IF(AND(AC48&lt;&gt;"",OR(RIGHT(AC48,1)&lt;&gt;"R",ISERROR(VLOOKUP(AC48,AC$6:AC47,1,0)))),VLOOKUP(LEFT(AC48,SEARCH("-",AC48)-1),'Ceníky Ubytování'!$A$27:$AJ$80,$H48+IF(RIGHT(AC48,1)="R",6,RIGHT(AC48,1)),0),IF(AC48="",0,IF(EXACT(AC48,VLOOKUP(AC48,AC$6:AC47,1,0)),0,0)))</f>
        <v>0</v>
      </c>
      <c r="AO48" s="152"/>
      <c r="AP48" s="152"/>
      <c r="AQ48" s="152" t="str">
        <f t="shared" ref="AQ48:AZ48" si="141">IF(ISERROR(LEFT(T48,SEARCH("-",T48)-1)),"",LEFT(T48,SEARCH("-",T48)-1))</f>
        <v/>
      </c>
      <c r="AR48" s="152" t="str">
        <f t="shared" si="141"/>
        <v/>
      </c>
      <c r="AS48" s="152" t="str">
        <f t="shared" si="141"/>
        <v/>
      </c>
      <c r="AT48" s="152" t="str">
        <f t="shared" si="141"/>
        <v/>
      </c>
      <c r="AU48" s="152" t="str">
        <f t="shared" si="141"/>
        <v/>
      </c>
      <c r="AV48" s="152" t="str">
        <f t="shared" si="141"/>
        <v/>
      </c>
      <c r="AW48" s="152" t="str">
        <f t="shared" si="141"/>
        <v/>
      </c>
      <c r="AX48" s="152" t="str">
        <f t="shared" si="141"/>
        <v/>
      </c>
      <c r="AY48" s="152" t="str">
        <f t="shared" si="141"/>
        <v/>
      </c>
      <c r="AZ48" s="152" t="str">
        <f t="shared" si="141"/>
        <v/>
      </c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</row>
    <row r="49" spans="1:62" ht="15.75" customHeight="1">
      <c r="A49" s="8">
        <f>+VSTUP!A53</f>
        <v>44</v>
      </c>
      <c r="B49" s="8">
        <f>+VSTUP!B53</f>
        <v>0</v>
      </c>
      <c r="C49" s="8">
        <f>+VSTUP!C53</f>
        <v>0</v>
      </c>
      <c r="D49" s="8">
        <f>+VSTUP!G53</f>
        <v>0</v>
      </c>
      <c r="E49" s="8" t="str">
        <f>+VSTUP!K53</f>
        <v>nic</v>
      </c>
      <c r="F49" s="8">
        <f t="shared" si="11"/>
        <v>0</v>
      </c>
      <c r="G49" s="8" t="str">
        <f>+IF(VSTUP!$B$6="ANO",IF(F49&gt;5,$F$3,IF(F49&gt;2,$F$4,$F$2)),IF(F49=1,$F$2,$B$1))</f>
        <v>Ceník víkend standard</v>
      </c>
      <c r="H49" s="8">
        <f>+VLOOKUP(G49,'Ceníky Ubytování'!$B$84:$C$88,2,0)</f>
        <v>9</v>
      </c>
      <c r="I49" s="8" t="str">
        <f t="shared" ref="I49:R49" si="142">+IF($D49&gt;=I$3,IF($E49=0,"",$E49),"")</f>
        <v/>
      </c>
      <c r="J49" s="8" t="str">
        <f t="shared" si="142"/>
        <v/>
      </c>
      <c r="K49" s="8" t="str">
        <f t="shared" si="142"/>
        <v/>
      </c>
      <c r="L49" s="8" t="str">
        <f t="shared" si="142"/>
        <v/>
      </c>
      <c r="M49" s="8" t="str">
        <f t="shared" si="142"/>
        <v/>
      </c>
      <c r="N49" s="8" t="str">
        <f t="shared" si="142"/>
        <v/>
      </c>
      <c r="O49" s="8" t="str">
        <f t="shared" si="142"/>
        <v/>
      </c>
      <c r="P49" s="8" t="str">
        <f t="shared" si="142"/>
        <v/>
      </c>
      <c r="Q49" s="8" t="str">
        <f t="shared" si="142"/>
        <v/>
      </c>
      <c r="R49" s="8" t="str">
        <f t="shared" si="142"/>
        <v/>
      </c>
      <c r="S49" s="8"/>
      <c r="T49" s="8" t="str">
        <f t="shared" ref="T49:AC49" si="143">+IF(RIGHT(I49,1)="R",I49,IF(I49="","",IF(OR(I49=$S$1,I49=$S$2,I49=$S$3,I49=$S$4),I49&amp;"-1",I49&amp;"-"&amp;COUNTIF(I$6:I$999,I49))))</f>
        <v/>
      </c>
      <c r="U49" s="8" t="str">
        <f t="shared" si="143"/>
        <v/>
      </c>
      <c r="V49" s="8" t="str">
        <f t="shared" si="143"/>
        <v/>
      </c>
      <c r="W49" s="8" t="str">
        <f t="shared" si="143"/>
        <v/>
      </c>
      <c r="X49" s="8" t="str">
        <f t="shared" si="143"/>
        <v/>
      </c>
      <c r="Y49" s="8" t="str">
        <f t="shared" si="143"/>
        <v/>
      </c>
      <c r="Z49" s="8" t="str">
        <f t="shared" si="143"/>
        <v/>
      </c>
      <c r="AA49" s="8" t="str">
        <f t="shared" si="143"/>
        <v/>
      </c>
      <c r="AB49" s="8" t="str">
        <f t="shared" si="143"/>
        <v/>
      </c>
      <c r="AC49" s="8" t="str">
        <f t="shared" si="143"/>
        <v/>
      </c>
      <c r="AD49" s="31">
        <f t="shared" si="14"/>
        <v>0</v>
      </c>
      <c r="AE49" s="32">
        <f>IF(AND(T49&lt;&gt;"",OR(RIGHT(T49,1)&lt;&gt;"R",ISERROR(VLOOKUP(T49,T$6:T48,1,0)))),VLOOKUP(LEFT(T49,SEARCH("-",T49)-1),'Ceníky Ubytování'!$A$27:$AJ$80,$H49+IF(RIGHT(T49,1)="R",6,RIGHT(T49,1)),0),IF(T49="",0,IF(EXACT(T49,VLOOKUP(T49,T$6:T48,1,0)),0,0)))</f>
        <v>0</v>
      </c>
      <c r="AF49" s="32">
        <f>IF(AND(U49&lt;&gt;"",OR(RIGHT(U49,1)&lt;&gt;"R",ISERROR(VLOOKUP(U49,U$6:U48,1,0)))),VLOOKUP(LEFT(U49,SEARCH("-",U49)-1),'Ceníky Ubytování'!$A$27:$AJ$80,$H49+IF(RIGHT(U49,1)="R",6,RIGHT(U49,1)),0),IF(U49="",0,IF(EXACT(U49,VLOOKUP(U49,U$6:U48,1,0)),0,0)))</f>
        <v>0</v>
      </c>
      <c r="AG49" s="32">
        <f>IF(AND(V49&lt;&gt;"",OR(RIGHT(V49,1)&lt;&gt;"R",ISERROR(VLOOKUP(V49,V$6:V48,1,0)))),VLOOKUP(LEFT(V49,SEARCH("-",V49)-1),'Ceníky Ubytování'!$A$27:$AJ$80,$H49+IF(RIGHT(V49,1)="R",6,RIGHT(V49,1)),0),IF(V49="",0,IF(EXACT(V49,VLOOKUP(V49,V$6:V48,1,0)),0,0)))</f>
        <v>0</v>
      </c>
      <c r="AH49" s="32">
        <f>IF(AND(W49&lt;&gt;"",OR(RIGHT(W49,1)&lt;&gt;"R",ISERROR(VLOOKUP(W49,W$6:W48,1,0)))),VLOOKUP(LEFT(W49,SEARCH("-",W49)-1),'Ceníky Ubytování'!$A$27:$AJ$80,$H49+IF(RIGHT(W49,1)="R",6,RIGHT(W49,1)),0),IF(W49="",0,IF(EXACT(W49,VLOOKUP(W49,W$6:W48,1,0)),0,0)))</f>
        <v>0</v>
      </c>
      <c r="AI49" s="32">
        <f>IF(AND(X49&lt;&gt;"",OR(RIGHT(X49,1)&lt;&gt;"R",ISERROR(VLOOKUP(X49,X$6:X48,1,0)))),VLOOKUP(LEFT(X49,SEARCH("-",X49)-1),'Ceníky Ubytování'!$A$27:$AJ$80,$H49+IF(RIGHT(X49,1)="R",6,RIGHT(X49,1)),0),IF(X49="",0,IF(EXACT(X49,VLOOKUP(X49,X$6:X48,1,0)),0,0)))</f>
        <v>0</v>
      </c>
      <c r="AJ49" s="32">
        <f>IF(AND(Y49&lt;&gt;"",OR(RIGHT(Y49,1)&lt;&gt;"R",ISERROR(VLOOKUP(Y49,Y$6:Y48,1,0)))),VLOOKUP(LEFT(Y49,SEARCH("-",Y49)-1),'Ceníky Ubytování'!$A$27:$AJ$80,$H49+IF(RIGHT(Y49,1)="R",6,RIGHT(Y49,1)),0),IF(Y49="",0,IF(EXACT(Y49,VLOOKUP(Y49,Y$6:Y48,1,0)),0,0)))</f>
        <v>0</v>
      </c>
      <c r="AK49" s="32">
        <f>IF(AND(Z49&lt;&gt;"",OR(RIGHT(Z49,1)&lt;&gt;"R",ISERROR(VLOOKUP(Z49,Z$6:Z48,1,0)))),VLOOKUP(LEFT(Z49,SEARCH("-",Z49)-1),'Ceníky Ubytování'!$A$27:$AJ$80,$H49+IF(RIGHT(Z49,1)="R",6,RIGHT(Z49,1)),0),IF(Z49="",0,IF(EXACT(Z49,VLOOKUP(Z49,Z$6:Z48,1,0)),0,0)))</f>
        <v>0</v>
      </c>
      <c r="AL49" s="32">
        <f>IF(AND(AA49&lt;&gt;"",OR(RIGHT(AA49,1)&lt;&gt;"R",ISERROR(VLOOKUP(AA49,AA$6:AA48,1,0)))),VLOOKUP(LEFT(AA49,SEARCH("-",AA49)-1),'Ceníky Ubytování'!$A$27:$AJ$80,$H49+IF(RIGHT(AA49,1)="R",6,RIGHT(AA49,1)),0),IF(AA49="",0,IF(EXACT(AA49,VLOOKUP(AA49,AA$6:AA48,1,0)),0,0)))</f>
        <v>0</v>
      </c>
      <c r="AM49" s="32">
        <f>IF(AND(AB49&lt;&gt;"",OR(RIGHT(AB49,1)&lt;&gt;"R",ISERROR(VLOOKUP(AB49,AB$6:AB48,1,0)))),VLOOKUP(LEFT(AB49,SEARCH("-",AB49)-1),'Ceníky Ubytování'!$A$27:$AJ$80,$H49+IF(RIGHT(AB49,1)="R",6,RIGHT(AB49,1)),0),IF(AB49="",0,IF(EXACT(AB49,VLOOKUP(AB49,AB$6:AB48,1,0)),0,0)))</f>
        <v>0</v>
      </c>
      <c r="AN49" s="32">
        <f>IF(AND(AC49&lt;&gt;"",OR(RIGHT(AC49,1)&lt;&gt;"R",ISERROR(VLOOKUP(AC49,AC$6:AC48,1,0)))),VLOOKUP(LEFT(AC49,SEARCH("-",AC49)-1),'Ceníky Ubytování'!$A$27:$AJ$80,$H49+IF(RIGHT(AC49,1)="R",6,RIGHT(AC49,1)),0),IF(AC49="",0,IF(EXACT(AC49,VLOOKUP(AC49,AC$6:AC48,1,0)),0,0)))</f>
        <v>0</v>
      </c>
      <c r="AO49" s="8"/>
      <c r="AP49" s="8"/>
      <c r="AQ49" s="8" t="str">
        <f t="shared" ref="AQ49:AZ49" si="144">IF(ISERROR(LEFT(T49,SEARCH("-",T49)-1)),"",LEFT(T49,SEARCH("-",T49)-1))</f>
        <v/>
      </c>
      <c r="AR49" s="8" t="str">
        <f t="shared" si="144"/>
        <v/>
      </c>
      <c r="AS49" s="8" t="str">
        <f t="shared" si="144"/>
        <v/>
      </c>
      <c r="AT49" s="8" t="str">
        <f t="shared" si="144"/>
        <v/>
      </c>
      <c r="AU49" s="8" t="str">
        <f t="shared" si="144"/>
        <v/>
      </c>
      <c r="AV49" s="8" t="str">
        <f t="shared" si="144"/>
        <v/>
      </c>
      <c r="AW49" s="8" t="str">
        <f t="shared" si="144"/>
        <v/>
      </c>
      <c r="AX49" s="8" t="str">
        <f t="shared" si="144"/>
        <v/>
      </c>
      <c r="AY49" s="8" t="str">
        <f t="shared" si="144"/>
        <v/>
      </c>
      <c r="AZ49" s="8" t="str">
        <f t="shared" si="144"/>
        <v/>
      </c>
      <c r="BA49" s="8"/>
      <c r="BB49" s="8"/>
      <c r="BC49" s="8"/>
      <c r="BD49" s="8"/>
      <c r="BE49" s="8"/>
      <c r="BF49" s="8"/>
      <c r="BG49" s="8"/>
      <c r="BH49" s="8"/>
      <c r="BI49" s="8"/>
      <c r="BJ49" s="8"/>
    </row>
    <row r="50" spans="1:62" s="151" customFormat="1" ht="15.75" customHeight="1">
      <c r="A50" s="152">
        <f>+VSTUP!A54</f>
        <v>45</v>
      </c>
      <c r="B50" s="152">
        <f>+VSTUP!B54</f>
        <v>0</v>
      </c>
      <c r="C50" s="152">
        <f>+VSTUP!C54</f>
        <v>0</v>
      </c>
      <c r="D50" s="152">
        <f>+VSTUP!G54</f>
        <v>0</v>
      </c>
      <c r="E50" s="152" t="str">
        <f>+VSTUP!K54</f>
        <v>nic</v>
      </c>
      <c r="F50" s="152">
        <f t="shared" si="11"/>
        <v>0</v>
      </c>
      <c r="G50" s="152" t="str">
        <f>+IF(VSTUP!$B$6="ANO",IF(F50&gt;5,$F$3,IF(F50&gt;2,$F$4,$F$2)),IF(F50=1,$F$2,$B$1))</f>
        <v>Ceník víkend standard</v>
      </c>
      <c r="H50" s="152">
        <f>+VLOOKUP(G50,'Ceníky Ubytování'!$B$84:$C$88,2,0)</f>
        <v>9</v>
      </c>
      <c r="I50" s="152" t="str">
        <f t="shared" ref="I50:R50" si="145">+IF($D50&gt;=I$3,IF($E50=0,"",$E50),"")</f>
        <v/>
      </c>
      <c r="J50" s="152" t="str">
        <f t="shared" si="145"/>
        <v/>
      </c>
      <c r="K50" s="152" t="str">
        <f t="shared" si="145"/>
        <v/>
      </c>
      <c r="L50" s="152" t="str">
        <f t="shared" si="145"/>
        <v/>
      </c>
      <c r="M50" s="152" t="str">
        <f t="shared" si="145"/>
        <v/>
      </c>
      <c r="N50" s="152" t="str">
        <f t="shared" si="145"/>
        <v/>
      </c>
      <c r="O50" s="152" t="str">
        <f t="shared" si="145"/>
        <v/>
      </c>
      <c r="P50" s="152" t="str">
        <f t="shared" si="145"/>
        <v/>
      </c>
      <c r="Q50" s="152" t="str">
        <f t="shared" si="145"/>
        <v/>
      </c>
      <c r="R50" s="152" t="str">
        <f t="shared" si="145"/>
        <v/>
      </c>
      <c r="S50" s="8"/>
      <c r="T50" s="152" t="str">
        <f t="shared" ref="T50:AC50" si="146">+IF(RIGHT(I50,1)="R",I50,IF(I50="","",IF(OR(I50=$S$1,I50=$S$2,I50=$S$3,I50=$S$4),I50&amp;"-1",I50&amp;"-"&amp;COUNTIF(I$6:I$999,I50))))</f>
        <v/>
      </c>
      <c r="U50" s="152" t="str">
        <f t="shared" si="146"/>
        <v/>
      </c>
      <c r="V50" s="152" t="str">
        <f t="shared" si="146"/>
        <v/>
      </c>
      <c r="W50" s="152" t="str">
        <f t="shared" si="146"/>
        <v/>
      </c>
      <c r="X50" s="152" t="str">
        <f t="shared" si="146"/>
        <v/>
      </c>
      <c r="Y50" s="152" t="str">
        <f t="shared" si="146"/>
        <v/>
      </c>
      <c r="Z50" s="152" t="str">
        <f t="shared" si="146"/>
        <v/>
      </c>
      <c r="AA50" s="152" t="str">
        <f t="shared" si="146"/>
        <v/>
      </c>
      <c r="AB50" s="152" t="str">
        <f t="shared" si="146"/>
        <v/>
      </c>
      <c r="AC50" s="152" t="str">
        <f t="shared" si="146"/>
        <v/>
      </c>
      <c r="AD50" s="31">
        <f t="shared" si="14"/>
        <v>0</v>
      </c>
      <c r="AE50" s="153">
        <f>IF(AND(T50&lt;&gt;"",OR(RIGHT(T50,1)&lt;&gt;"R",ISERROR(VLOOKUP(T50,T$6:T49,1,0)))),VLOOKUP(LEFT(T50,SEARCH("-",T50)-1),'Ceníky Ubytování'!$A$27:$AJ$80,$H50+IF(RIGHT(T50,1)="R",6,RIGHT(T50,1)),0),IF(T50="",0,IF(EXACT(T50,VLOOKUP(T50,T$6:T49,1,0)),0,0)))</f>
        <v>0</v>
      </c>
      <c r="AF50" s="153">
        <f>IF(AND(U50&lt;&gt;"",OR(RIGHT(U50,1)&lt;&gt;"R",ISERROR(VLOOKUP(U50,U$6:U49,1,0)))),VLOOKUP(LEFT(U50,SEARCH("-",U50)-1),'Ceníky Ubytování'!$A$27:$AJ$80,$H50+IF(RIGHT(U50,1)="R",6,RIGHT(U50,1)),0),IF(U50="",0,IF(EXACT(U50,VLOOKUP(U50,U$6:U49,1,0)),0,0)))</f>
        <v>0</v>
      </c>
      <c r="AG50" s="153">
        <f>IF(AND(V50&lt;&gt;"",OR(RIGHT(V50,1)&lt;&gt;"R",ISERROR(VLOOKUP(V50,V$6:V49,1,0)))),VLOOKUP(LEFT(V50,SEARCH("-",V50)-1),'Ceníky Ubytování'!$A$27:$AJ$80,$H50+IF(RIGHT(V50,1)="R",6,RIGHT(V50,1)),0),IF(V50="",0,IF(EXACT(V50,VLOOKUP(V50,V$6:V49,1,0)),0,0)))</f>
        <v>0</v>
      </c>
      <c r="AH50" s="153">
        <f>IF(AND(W50&lt;&gt;"",OR(RIGHT(W50,1)&lt;&gt;"R",ISERROR(VLOOKUP(W50,W$6:W49,1,0)))),VLOOKUP(LEFT(W50,SEARCH("-",W50)-1),'Ceníky Ubytování'!$A$27:$AJ$80,$H50+IF(RIGHT(W50,1)="R",6,RIGHT(W50,1)),0),IF(W50="",0,IF(EXACT(W50,VLOOKUP(W50,W$6:W49,1,0)),0,0)))</f>
        <v>0</v>
      </c>
      <c r="AI50" s="153">
        <f>IF(AND(X50&lt;&gt;"",OR(RIGHT(X50,1)&lt;&gt;"R",ISERROR(VLOOKUP(X50,X$6:X49,1,0)))),VLOOKUP(LEFT(X50,SEARCH("-",X50)-1),'Ceníky Ubytování'!$A$27:$AJ$80,$H50+IF(RIGHT(X50,1)="R",6,RIGHT(X50,1)),0),IF(X50="",0,IF(EXACT(X50,VLOOKUP(X50,X$6:X49,1,0)),0,0)))</f>
        <v>0</v>
      </c>
      <c r="AJ50" s="153">
        <f>IF(AND(Y50&lt;&gt;"",OR(RIGHT(Y50,1)&lt;&gt;"R",ISERROR(VLOOKUP(Y50,Y$6:Y49,1,0)))),VLOOKUP(LEFT(Y50,SEARCH("-",Y50)-1),'Ceníky Ubytování'!$A$27:$AJ$80,$H50+IF(RIGHT(Y50,1)="R",6,RIGHT(Y50,1)),0),IF(Y50="",0,IF(EXACT(Y50,VLOOKUP(Y50,Y$6:Y49,1,0)),0,0)))</f>
        <v>0</v>
      </c>
      <c r="AK50" s="153">
        <f>IF(AND(Z50&lt;&gt;"",OR(RIGHT(Z50,1)&lt;&gt;"R",ISERROR(VLOOKUP(Z50,Z$6:Z49,1,0)))),VLOOKUP(LEFT(Z50,SEARCH("-",Z50)-1),'Ceníky Ubytování'!$A$27:$AJ$80,$H50+IF(RIGHT(Z50,1)="R",6,RIGHT(Z50,1)),0),IF(Z50="",0,IF(EXACT(Z50,VLOOKUP(Z50,Z$6:Z49,1,0)),0,0)))</f>
        <v>0</v>
      </c>
      <c r="AL50" s="153">
        <f>IF(AND(AA50&lt;&gt;"",OR(RIGHT(AA50,1)&lt;&gt;"R",ISERROR(VLOOKUP(AA50,AA$6:AA49,1,0)))),VLOOKUP(LEFT(AA50,SEARCH("-",AA50)-1),'Ceníky Ubytování'!$A$27:$AJ$80,$H50+IF(RIGHT(AA50,1)="R",6,RIGHT(AA50,1)),0),IF(AA50="",0,IF(EXACT(AA50,VLOOKUP(AA50,AA$6:AA49,1,0)),0,0)))</f>
        <v>0</v>
      </c>
      <c r="AM50" s="153">
        <f>IF(AND(AB50&lt;&gt;"",OR(RIGHT(AB50,1)&lt;&gt;"R",ISERROR(VLOOKUP(AB50,AB$6:AB49,1,0)))),VLOOKUP(LEFT(AB50,SEARCH("-",AB50)-1),'Ceníky Ubytování'!$A$27:$AJ$80,$H50+IF(RIGHT(AB50,1)="R",6,RIGHT(AB50,1)),0),IF(AB50="",0,IF(EXACT(AB50,VLOOKUP(AB50,AB$6:AB49,1,0)),0,0)))</f>
        <v>0</v>
      </c>
      <c r="AN50" s="153">
        <f>IF(AND(AC50&lt;&gt;"",OR(RIGHT(AC50,1)&lt;&gt;"R",ISERROR(VLOOKUP(AC50,AC$6:AC49,1,0)))),VLOOKUP(LEFT(AC50,SEARCH("-",AC50)-1),'Ceníky Ubytování'!$A$27:$AJ$80,$H50+IF(RIGHT(AC50,1)="R",6,RIGHT(AC50,1)),0),IF(AC50="",0,IF(EXACT(AC50,VLOOKUP(AC50,AC$6:AC49,1,0)),0,0)))</f>
        <v>0</v>
      </c>
      <c r="AO50" s="152"/>
      <c r="AP50" s="152"/>
      <c r="AQ50" s="152" t="str">
        <f t="shared" ref="AQ50:AZ50" si="147">IF(ISERROR(LEFT(T50,SEARCH("-",T50)-1)),"",LEFT(T50,SEARCH("-",T50)-1))</f>
        <v/>
      </c>
      <c r="AR50" s="152" t="str">
        <f t="shared" si="147"/>
        <v/>
      </c>
      <c r="AS50" s="152" t="str">
        <f t="shared" si="147"/>
        <v/>
      </c>
      <c r="AT50" s="152" t="str">
        <f t="shared" si="147"/>
        <v/>
      </c>
      <c r="AU50" s="152" t="str">
        <f t="shared" si="147"/>
        <v/>
      </c>
      <c r="AV50" s="152" t="str">
        <f t="shared" si="147"/>
        <v/>
      </c>
      <c r="AW50" s="152" t="str">
        <f t="shared" si="147"/>
        <v/>
      </c>
      <c r="AX50" s="152" t="str">
        <f t="shared" si="147"/>
        <v/>
      </c>
      <c r="AY50" s="152" t="str">
        <f t="shared" si="147"/>
        <v/>
      </c>
      <c r="AZ50" s="152" t="str">
        <f t="shared" si="147"/>
        <v/>
      </c>
      <c r="BA50" s="152"/>
      <c r="BB50" s="152"/>
      <c r="BC50" s="152"/>
      <c r="BD50" s="152"/>
      <c r="BE50" s="152"/>
      <c r="BF50" s="152"/>
      <c r="BG50" s="152"/>
      <c r="BH50" s="152"/>
      <c r="BI50" s="152"/>
      <c r="BJ50" s="152"/>
    </row>
    <row r="51" spans="1:62" ht="15.75" customHeight="1">
      <c r="A51" s="8">
        <f>+VSTUP!A55</f>
        <v>46</v>
      </c>
      <c r="B51" s="8">
        <f>+VSTUP!B55</f>
        <v>0</v>
      </c>
      <c r="C51" s="8">
        <f>+VSTUP!C55</f>
        <v>0</v>
      </c>
      <c r="D51" s="8">
        <f>+VSTUP!G55</f>
        <v>0</v>
      </c>
      <c r="E51" s="8" t="str">
        <f>+VSTUP!K55</f>
        <v>nic</v>
      </c>
      <c r="F51" s="8">
        <f t="shared" si="11"/>
        <v>0</v>
      </c>
      <c r="G51" s="8" t="str">
        <f>+IF(VSTUP!$B$6="ANO",IF(F51&gt;5,$F$3,IF(F51&gt;2,$F$4,$F$2)),IF(F51=1,$F$2,$B$1))</f>
        <v>Ceník víkend standard</v>
      </c>
      <c r="H51" s="8">
        <f>+VLOOKUP(G51,'Ceníky Ubytování'!$B$84:$C$88,2,0)</f>
        <v>9</v>
      </c>
      <c r="I51" s="8" t="str">
        <f t="shared" ref="I51:R51" si="148">+IF($D51&gt;=I$3,IF($E51=0,"",$E51),"")</f>
        <v/>
      </c>
      <c r="J51" s="8" t="str">
        <f t="shared" si="148"/>
        <v/>
      </c>
      <c r="K51" s="8" t="str">
        <f t="shared" si="148"/>
        <v/>
      </c>
      <c r="L51" s="8" t="str">
        <f t="shared" si="148"/>
        <v/>
      </c>
      <c r="M51" s="8" t="str">
        <f t="shared" si="148"/>
        <v/>
      </c>
      <c r="N51" s="8" t="str">
        <f t="shared" si="148"/>
        <v/>
      </c>
      <c r="O51" s="8" t="str">
        <f t="shared" si="148"/>
        <v/>
      </c>
      <c r="P51" s="8" t="str">
        <f t="shared" si="148"/>
        <v/>
      </c>
      <c r="Q51" s="8" t="str">
        <f t="shared" si="148"/>
        <v/>
      </c>
      <c r="R51" s="8" t="str">
        <f t="shared" si="148"/>
        <v/>
      </c>
      <c r="S51" s="8"/>
      <c r="T51" s="8" t="str">
        <f t="shared" ref="T51:AC51" si="149">+IF(RIGHT(I51,1)="R",I51,IF(I51="","",IF(OR(I51=$S$1,I51=$S$2,I51=$S$3,I51=$S$4),I51&amp;"-1",I51&amp;"-"&amp;COUNTIF(I$6:I$999,I51))))</f>
        <v/>
      </c>
      <c r="U51" s="8" t="str">
        <f t="shared" si="149"/>
        <v/>
      </c>
      <c r="V51" s="8" t="str">
        <f t="shared" si="149"/>
        <v/>
      </c>
      <c r="W51" s="8" t="str">
        <f t="shared" si="149"/>
        <v/>
      </c>
      <c r="X51" s="8" t="str">
        <f t="shared" si="149"/>
        <v/>
      </c>
      <c r="Y51" s="8" t="str">
        <f t="shared" si="149"/>
        <v/>
      </c>
      <c r="Z51" s="8" t="str">
        <f t="shared" si="149"/>
        <v/>
      </c>
      <c r="AA51" s="8" t="str">
        <f t="shared" si="149"/>
        <v/>
      </c>
      <c r="AB51" s="8" t="str">
        <f t="shared" si="149"/>
        <v/>
      </c>
      <c r="AC51" s="8" t="str">
        <f t="shared" si="149"/>
        <v/>
      </c>
      <c r="AD51" s="31">
        <f t="shared" si="14"/>
        <v>0</v>
      </c>
      <c r="AE51" s="32">
        <f>IF(AND(T51&lt;&gt;"",OR(RIGHT(T51,1)&lt;&gt;"R",ISERROR(VLOOKUP(T51,T$6:T50,1,0)))),VLOOKUP(LEFT(T51,SEARCH("-",T51)-1),'Ceníky Ubytování'!$A$27:$AJ$80,$H51+IF(RIGHT(T51,1)="R",6,RIGHT(T51,1)),0),IF(T51="",0,IF(EXACT(T51,VLOOKUP(T51,T$6:T50,1,0)),0,0)))</f>
        <v>0</v>
      </c>
      <c r="AF51" s="32">
        <f>IF(AND(U51&lt;&gt;"",OR(RIGHT(U51,1)&lt;&gt;"R",ISERROR(VLOOKUP(U51,U$6:U50,1,0)))),VLOOKUP(LEFT(U51,SEARCH("-",U51)-1),'Ceníky Ubytování'!$A$27:$AJ$80,$H51+IF(RIGHT(U51,1)="R",6,RIGHT(U51,1)),0),IF(U51="",0,IF(EXACT(U51,VLOOKUP(U51,U$6:U50,1,0)),0,0)))</f>
        <v>0</v>
      </c>
      <c r="AG51" s="32">
        <f>IF(AND(V51&lt;&gt;"",OR(RIGHT(V51,1)&lt;&gt;"R",ISERROR(VLOOKUP(V51,V$6:V50,1,0)))),VLOOKUP(LEFT(V51,SEARCH("-",V51)-1),'Ceníky Ubytování'!$A$27:$AJ$80,$H51+IF(RIGHT(V51,1)="R",6,RIGHT(V51,1)),0),IF(V51="",0,IF(EXACT(V51,VLOOKUP(V51,V$6:V50,1,0)),0,0)))</f>
        <v>0</v>
      </c>
      <c r="AH51" s="32">
        <f>IF(AND(W51&lt;&gt;"",OR(RIGHT(W51,1)&lt;&gt;"R",ISERROR(VLOOKUP(W51,W$6:W50,1,0)))),VLOOKUP(LEFT(W51,SEARCH("-",W51)-1),'Ceníky Ubytování'!$A$27:$AJ$80,$H51+IF(RIGHT(W51,1)="R",6,RIGHT(W51,1)),0),IF(W51="",0,IF(EXACT(W51,VLOOKUP(W51,W$6:W50,1,0)),0,0)))</f>
        <v>0</v>
      </c>
      <c r="AI51" s="32">
        <f>IF(AND(X51&lt;&gt;"",OR(RIGHT(X51,1)&lt;&gt;"R",ISERROR(VLOOKUP(X51,X$6:X50,1,0)))),VLOOKUP(LEFT(X51,SEARCH("-",X51)-1),'Ceníky Ubytování'!$A$27:$AJ$80,$H51+IF(RIGHT(X51,1)="R",6,RIGHT(X51,1)),0),IF(X51="",0,IF(EXACT(X51,VLOOKUP(X51,X$6:X50,1,0)),0,0)))</f>
        <v>0</v>
      </c>
      <c r="AJ51" s="32">
        <f>IF(AND(Y51&lt;&gt;"",OR(RIGHT(Y51,1)&lt;&gt;"R",ISERROR(VLOOKUP(Y51,Y$6:Y50,1,0)))),VLOOKUP(LEFT(Y51,SEARCH("-",Y51)-1),'Ceníky Ubytování'!$A$27:$AJ$80,$H51+IF(RIGHT(Y51,1)="R",6,RIGHT(Y51,1)),0),IF(Y51="",0,IF(EXACT(Y51,VLOOKUP(Y51,Y$6:Y50,1,0)),0,0)))</f>
        <v>0</v>
      </c>
      <c r="AK51" s="32">
        <f>IF(AND(Z51&lt;&gt;"",OR(RIGHT(Z51,1)&lt;&gt;"R",ISERROR(VLOOKUP(Z51,Z$6:Z50,1,0)))),VLOOKUP(LEFT(Z51,SEARCH("-",Z51)-1),'Ceníky Ubytování'!$A$27:$AJ$80,$H51+IF(RIGHT(Z51,1)="R",6,RIGHT(Z51,1)),0),IF(Z51="",0,IF(EXACT(Z51,VLOOKUP(Z51,Z$6:Z50,1,0)),0,0)))</f>
        <v>0</v>
      </c>
      <c r="AL51" s="32">
        <f>IF(AND(AA51&lt;&gt;"",OR(RIGHT(AA51,1)&lt;&gt;"R",ISERROR(VLOOKUP(AA51,AA$6:AA50,1,0)))),VLOOKUP(LEFT(AA51,SEARCH("-",AA51)-1),'Ceníky Ubytování'!$A$27:$AJ$80,$H51+IF(RIGHT(AA51,1)="R",6,RIGHT(AA51,1)),0),IF(AA51="",0,IF(EXACT(AA51,VLOOKUP(AA51,AA$6:AA50,1,0)),0,0)))</f>
        <v>0</v>
      </c>
      <c r="AM51" s="32">
        <f>IF(AND(AB51&lt;&gt;"",OR(RIGHT(AB51,1)&lt;&gt;"R",ISERROR(VLOOKUP(AB51,AB$6:AB50,1,0)))),VLOOKUP(LEFT(AB51,SEARCH("-",AB51)-1),'Ceníky Ubytování'!$A$27:$AJ$80,$H51+IF(RIGHT(AB51,1)="R",6,RIGHT(AB51,1)),0),IF(AB51="",0,IF(EXACT(AB51,VLOOKUP(AB51,AB$6:AB50,1,0)),0,0)))</f>
        <v>0</v>
      </c>
      <c r="AN51" s="32">
        <f>IF(AND(AC51&lt;&gt;"",OR(RIGHT(AC51,1)&lt;&gt;"R",ISERROR(VLOOKUP(AC51,AC$6:AC50,1,0)))),VLOOKUP(LEFT(AC51,SEARCH("-",AC51)-1),'Ceníky Ubytování'!$A$27:$AJ$80,$H51+IF(RIGHT(AC51,1)="R",6,RIGHT(AC51,1)),0),IF(AC51="",0,IF(EXACT(AC51,VLOOKUP(AC51,AC$6:AC50,1,0)),0,0)))</f>
        <v>0</v>
      </c>
      <c r="AO51" s="8"/>
      <c r="AP51" s="8"/>
      <c r="AQ51" s="8" t="str">
        <f t="shared" ref="AQ51:AZ51" si="150">IF(ISERROR(LEFT(T51,SEARCH("-",T51)-1)),"",LEFT(T51,SEARCH("-",T51)-1))</f>
        <v/>
      </c>
      <c r="AR51" s="8" t="str">
        <f t="shared" si="150"/>
        <v/>
      </c>
      <c r="AS51" s="8" t="str">
        <f t="shared" si="150"/>
        <v/>
      </c>
      <c r="AT51" s="8" t="str">
        <f t="shared" si="150"/>
        <v/>
      </c>
      <c r="AU51" s="8" t="str">
        <f t="shared" si="150"/>
        <v/>
      </c>
      <c r="AV51" s="8" t="str">
        <f t="shared" si="150"/>
        <v/>
      </c>
      <c r="AW51" s="8" t="str">
        <f t="shared" si="150"/>
        <v/>
      </c>
      <c r="AX51" s="8" t="str">
        <f t="shared" si="150"/>
        <v/>
      </c>
      <c r="AY51" s="8" t="str">
        <f t="shared" si="150"/>
        <v/>
      </c>
      <c r="AZ51" s="8" t="str">
        <f t="shared" si="150"/>
        <v/>
      </c>
      <c r="BA51" s="8"/>
      <c r="BB51" s="8"/>
      <c r="BC51" s="8"/>
      <c r="BD51" s="8"/>
      <c r="BE51" s="8"/>
      <c r="BF51" s="8"/>
      <c r="BG51" s="8"/>
      <c r="BH51" s="8"/>
      <c r="BI51" s="8"/>
      <c r="BJ51" s="8"/>
    </row>
    <row r="52" spans="1:62" s="151" customFormat="1" ht="15.75" customHeight="1">
      <c r="A52" s="152">
        <f>+VSTUP!A56</f>
        <v>47</v>
      </c>
      <c r="B52" s="152">
        <f>+VSTUP!B56</f>
        <v>0</v>
      </c>
      <c r="C52" s="152">
        <f>+VSTUP!C56</f>
        <v>0</v>
      </c>
      <c r="D52" s="152">
        <f>+VSTUP!G56</f>
        <v>0</v>
      </c>
      <c r="E52" s="152" t="str">
        <f>+VSTUP!K56</f>
        <v>nic</v>
      </c>
      <c r="F52" s="152">
        <f t="shared" si="11"/>
        <v>0</v>
      </c>
      <c r="G52" s="152" t="str">
        <f>+IF(VSTUP!$B$6="ANO",IF(F52&gt;5,$F$3,IF(F52&gt;2,$F$4,$F$2)),IF(F52=1,$F$2,$B$1))</f>
        <v>Ceník víkend standard</v>
      </c>
      <c r="H52" s="152">
        <f>+VLOOKUP(G52,'Ceníky Ubytování'!$B$84:$C$88,2,0)</f>
        <v>9</v>
      </c>
      <c r="I52" s="152" t="str">
        <f t="shared" ref="I52:R52" si="151">+IF($D52&gt;=I$3,IF($E52=0,"",$E52),"")</f>
        <v/>
      </c>
      <c r="J52" s="152" t="str">
        <f t="shared" si="151"/>
        <v/>
      </c>
      <c r="K52" s="152" t="str">
        <f t="shared" si="151"/>
        <v/>
      </c>
      <c r="L52" s="152" t="str">
        <f t="shared" si="151"/>
        <v/>
      </c>
      <c r="M52" s="152" t="str">
        <f t="shared" si="151"/>
        <v/>
      </c>
      <c r="N52" s="152" t="str">
        <f t="shared" si="151"/>
        <v/>
      </c>
      <c r="O52" s="152" t="str">
        <f t="shared" si="151"/>
        <v/>
      </c>
      <c r="P52" s="152" t="str">
        <f t="shared" si="151"/>
        <v/>
      </c>
      <c r="Q52" s="152" t="str">
        <f t="shared" si="151"/>
        <v/>
      </c>
      <c r="R52" s="152" t="str">
        <f t="shared" si="151"/>
        <v/>
      </c>
      <c r="S52" s="8"/>
      <c r="T52" s="152" t="str">
        <f t="shared" ref="T52:AC52" si="152">+IF(RIGHT(I52,1)="R",I52,IF(I52="","",IF(OR(I52=$S$1,I52=$S$2,I52=$S$3,I52=$S$4),I52&amp;"-1",I52&amp;"-"&amp;COUNTIF(I$6:I$999,I52))))</f>
        <v/>
      </c>
      <c r="U52" s="152" t="str">
        <f t="shared" si="152"/>
        <v/>
      </c>
      <c r="V52" s="152" t="str">
        <f t="shared" si="152"/>
        <v/>
      </c>
      <c r="W52" s="152" t="str">
        <f t="shared" si="152"/>
        <v/>
      </c>
      <c r="X52" s="152" t="str">
        <f t="shared" si="152"/>
        <v/>
      </c>
      <c r="Y52" s="152" t="str">
        <f t="shared" si="152"/>
        <v/>
      </c>
      <c r="Z52" s="152" t="str">
        <f t="shared" si="152"/>
        <v/>
      </c>
      <c r="AA52" s="152" t="str">
        <f t="shared" si="152"/>
        <v/>
      </c>
      <c r="AB52" s="152" t="str">
        <f t="shared" si="152"/>
        <v/>
      </c>
      <c r="AC52" s="152" t="str">
        <f t="shared" si="152"/>
        <v/>
      </c>
      <c r="AD52" s="31">
        <f t="shared" si="14"/>
        <v>0</v>
      </c>
      <c r="AE52" s="153">
        <f>IF(AND(T52&lt;&gt;"",OR(RIGHT(T52,1)&lt;&gt;"R",ISERROR(VLOOKUP(T52,T$6:T51,1,0)))),VLOOKUP(LEFT(T52,SEARCH("-",T52)-1),'Ceníky Ubytování'!$A$27:$AJ$80,$H52+IF(RIGHT(T52,1)="R",6,RIGHT(T52,1)),0),IF(T52="",0,IF(EXACT(T52,VLOOKUP(T52,T$6:T51,1,0)),0,0)))</f>
        <v>0</v>
      </c>
      <c r="AF52" s="153">
        <f>IF(AND(U52&lt;&gt;"",OR(RIGHT(U52,1)&lt;&gt;"R",ISERROR(VLOOKUP(U52,U$6:U51,1,0)))),VLOOKUP(LEFT(U52,SEARCH("-",U52)-1),'Ceníky Ubytování'!$A$27:$AJ$80,$H52+IF(RIGHT(U52,1)="R",6,RIGHT(U52,1)),0),IF(U52="",0,IF(EXACT(U52,VLOOKUP(U52,U$6:U51,1,0)),0,0)))</f>
        <v>0</v>
      </c>
      <c r="AG52" s="153">
        <f>IF(AND(V52&lt;&gt;"",OR(RIGHT(V52,1)&lt;&gt;"R",ISERROR(VLOOKUP(V52,V$6:V51,1,0)))),VLOOKUP(LEFT(V52,SEARCH("-",V52)-1),'Ceníky Ubytování'!$A$27:$AJ$80,$H52+IF(RIGHT(V52,1)="R",6,RIGHT(V52,1)),0),IF(V52="",0,IF(EXACT(V52,VLOOKUP(V52,V$6:V51,1,0)),0,0)))</f>
        <v>0</v>
      </c>
      <c r="AH52" s="153">
        <f>IF(AND(W52&lt;&gt;"",OR(RIGHT(W52,1)&lt;&gt;"R",ISERROR(VLOOKUP(W52,W$6:W51,1,0)))),VLOOKUP(LEFT(W52,SEARCH("-",W52)-1),'Ceníky Ubytování'!$A$27:$AJ$80,$H52+IF(RIGHT(W52,1)="R",6,RIGHT(W52,1)),0),IF(W52="",0,IF(EXACT(W52,VLOOKUP(W52,W$6:W51,1,0)),0,0)))</f>
        <v>0</v>
      </c>
      <c r="AI52" s="153">
        <f>IF(AND(X52&lt;&gt;"",OR(RIGHT(X52,1)&lt;&gt;"R",ISERROR(VLOOKUP(X52,X$6:X51,1,0)))),VLOOKUP(LEFT(X52,SEARCH("-",X52)-1),'Ceníky Ubytování'!$A$27:$AJ$80,$H52+IF(RIGHT(X52,1)="R",6,RIGHT(X52,1)),0),IF(X52="",0,IF(EXACT(X52,VLOOKUP(X52,X$6:X51,1,0)),0,0)))</f>
        <v>0</v>
      </c>
      <c r="AJ52" s="153">
        <f>IF(AND(Y52&lt;&gt;"",OR(RIGHT(Y52,1)&lt;&gt;"R",ISERROR(VLOOKUP(Y52,Y$6:Y51,1,0)))),VLOOKUP(LEFT(Y52,SEARCH("-",Y52)-1),'Ceníky Ubytování'!$A$27:$AJ$80,$H52+IF(RIGHT(Y52,1)="R",6,RIGHT(Y52,1)),0),IF(Y52="",0,IF(EXACT(Y52,VLOOKUP(Y52,Y$6:Y51,1,0)),0,0)))</f>
        <v>0</v>
      </c>
      <c r="AK52" s="153">
        <f>IF(AND(Z52&lt;&gt;"",OR(RIGHT(Z52,1)&lt;&gt;"R",ISERROR(VLOOKUP(Z52,Z$6:Z51,1,0)))),VLOOKUP(LEFT(Z52,SEARCH("-",Z52)-1),'Ceníky Ubytování'!$A$27:$AJ$80,$H52+IF(RIGHT(Z52,1)="R",6,RIGHT(Z52,1)),0),IF(Z52="",0,IF(EXACT(Z52,VLOOKUP(Z52,Z$6:Z51,1,0)),0,0)))</f>
        <v>0</v>
      </c>
      <c r="AL52" s="153">
        <f>IF(AND(AA52&lt;&gt;"",OR(RIGHT(AA52,1)&lt;&gt;"R",ISERROR(VLOOKUP(AA52,AA$6:AA51,1,0)))),VLOOKUP(LEFT(AA52,SEARCH("-",AA52)-1),'Ceníky Ubytování'!$A$27:$AJ$80,$H52+IF(RIGHT(AA52,1)="R",6,RIGHT(AA52,1)),0),IF(AA52="",0,IF(EXACT(AA52,VLOOKUP(AA52,AA$6:AA51,1,0)),0,0)))</f>
        <v>0</v>
      </c>
      <c r="AM52" s="153">
        <f>IF(AND(AB52&lt;&gt;"",OR(RIGHT(AB52,1)&lt;&gt;"R",ISERROR(VLOOKUP(AB52,AB$6:AB51,1,0)))),VLOOKUP(LEFT(AB52,SEARCH("-",AB52)-1),'Ceníky Ubytování'!$A$27:$AJ$80,$H52+IF(RIGHT(AB52,1)="R",6,RIGHT(AB52,1)),0),IF(AB52="",0,IF(EXACT(AB52,VLOOKUP(AB52,AB$6:AB51,1,0)),0,0)))</f>
        <v>0</v>
      </c>
      <c r="AN52" s="153">
        <f>IF(AND(AC52&lt;&gt;"",OR(RIGHT(AC52,1)&lt;&gt;"R",ISERROR(VLOOKUP(AC52,AC$6:AC51,1,0)))),VLOOKUP(LEFT(AC52,SEARCH("-",AC52)-1),'Ceníky Ubytování'!$A$27:$AJ$80,$H52+IF(RIGHT(AC52,1)="R",6,RIGHT(AC52,1)),0),IF(AC52="",0,IF(EXACT(AC52,VLOOKUP(AC52,AC$6:AC51,1,0)),0,0)))</f>
        <v>0</v>
      </c>
      <c r="AO52" s="152"/>
      <c r="AP52" s="152"/>
      <c r="AQ52" s="152" t="str">
        <f t="shared" ref="AQ52:AZ52" si="153">IF(ISERROR(LEFT(T52,SEARCH("-",T52)-1)),"",LEFT(T52,SEARCH("-",T52)-1))</f>
        <v/>
      </c>
      <c r="AR52" s="152" t="str">
        <f t="shared" si="153"/>
        <v/>
      </c>
      <c r="AS52" s="152" t="str">
        <f t="shared" si="153"/>
        <v/>
      </c>
      <c r="AT52" s="152" t="str">
        <f t="shared" si="153"/>
        <v/>
      </c>
      <c r="AU52" s="152" t="str">
        <f t="shared" si="153"/>
        <v/>
      </c>
      <c r="AV52" s="152" t="str">
        <f t="shared" si="153"/>
        <v/>
      </c>
      <c r="AW52" s="152" t="str">
        <f t="shared" si="153"/>
        <v/>
      </c>
      <c r="AX52" s="152" t="str">
        <f t="shared" si="153"/>
        <v/>
      </c>
      <c r="AY52" s="152" t="str">
        <f t="shared" si="153"/>
        <v/>
      </c>
      <c r="AZ52" s="152" t="str">
        <f t="shared" si="153"/>
        <v/>
      </c>
      <c r="BA52" s="152"/>
      <c r="BB52" s="152"/>
      <c r="BC52" s="152"/>
      <c r="BD52" s="152"/>
      <c r="BE52" s="152"/>
      <c r="BF52" s="152"/>
      <c r="BG52" s="152"/>
      <c r="BH52" s="152"/>
      <c r="BI52" s="152"/>
      <c r="BJ52" s="152"/>
    </row>
    <row r="53" spans="1:62" ht="15.75" customHeight="1">
      <c r="A53" s="8">
        <f>+VSTUP!A57</f>
        <v>48</v>
      </c>
      <c r="B53" s="8">
        <f>+VSTUP!B57</f>
        <v>0</v>
      </c>
      <c r="C53" s="8">
        <f>+VSTUP!C57</f>
        <v>0</v>
      </c>
      <c r="D53" s="8">
        <f>+VSTUP!G57</f>
        <v>0</v>
      </c>
      <c r="E53" s="8" t="str">
        <f>+VSTUP!K57</f>
        <v>nic</v>
      </c>
      <c r="F53" s="8">
        <f t="shared" si="11"/>
        <v>0</v>
      </c>
      <c r="G53" s="8" t="str">
        <f>+IF(VSTUP!$B$6="ANO",IF(F53&gt;5,$F$3,IF(F53&gt;2,$F$4,$F$2)),IF(F53=1,$F$2,$B$1))</f>
        <v>Ceník víkend standard</v>
      </c>
      <c r="H53" s="8">
        <f>+VLOOKUP(G53,'Ceníky Ubytování'!$B$84:$C$88,2,0)</f>
        <v>9</v>
      </c>
      <c r="I53" s="8" t="str">
        <f t="shared" ref="I53:R53" si="154">+IF($D53&gt;=I$3,IF($E53=0,"",$E53),"")</f>
        <v/>
      </c>
      <c r="J53" s="8" t="str">
        <f t="shared" si="154"/>
        <v/>
      </c>
      <c r="K53" s="8" t="str">
        <f t="shared" si="154"/>
        <v/>
      </c>
      <c r="L53" s="8" t="str">
        <f t="shared" si="154"/>
        <v/>
      </c>
      <c r="M53" s="8" t="str">
        <f t="shared" si="154"/>
        <v/>
      </c>
      <c r="N53" s="8" t="str">
        <f t="shared" si="154"/>
        <v/>
      </c>
      <c r="O53" s="8" t="str">
        <f t="shared" si="154"/>
        <v/>
      </c>
      <c r="P53" s="8" t="str">
        <f t="shared" si="154"/>
        <v/>
      </c>
      <c r="Q53" s="8" t="str">
        <f t="shared" si="154"/>
        <v/>
      </c>
      <c r="R53" s="8" t="str">
        <f t="shared" si="154"/>
        <v/>
      </c>
      <c r="S53" s="8"/>
      <c r="T53" s="8" t="str">
        <f t="shared" ref="T53:AC53" si="155">+IF(RIGHT(I53,1)="R",I53,IF(I53="","",IF(OR(I53=$S$1,I53=$S$2,I53=$S$3,I53=$S$4),I53&amp;"-1",I53&amp;"-"&amp;COUNTIF(I$6:I$999,I53))))</f>
        <v/>
      </c>
      <c r="U53" s="8" t="str">
        <f t="shared" si="155"/>
        <v/>
      </c>
      <c r="V53" s="8" t="str">
        <f t="shared" si="155"/>
        <v/>
      </c>
      <c r="W53" s="8" t="str">
        <f t="shared" si="155"/>
        <v/>
      </c>
      <c r="X53" s="8" t="str">
        <f t="shared" si="155"/>
        <v/>
      </c>
      <c r="Y53" s="8" t="str">
        <f t="shared" si="155"/>
        <v/>
      </c>
      <c r="Z53" s="8" t="str">
        <f t="shared" si="155"/>
        <v/>
      </c>
      <c r="AA53" s="8" t="str">
        <f t="shared" si="155"/>
        <v/>
      </c>
      <c r="AB53" s="8" t="str">
        <f t="shared" si="155"/>
        <v/>
      </c>
      <c r="AC53" s="8" t="str">
        <f t="shared" si="155"/>
        <v/>
      </c>
      <c r="AD53" s="31">
        <f t="shared" si="14"/>
        <v>0</v>
      </c>
      <c r="AE53" s="32">
        <f>IF(AND(T53&lt;&gt;"",OR(RIGHT(T53,1)&lt;&gt;"R",ISERROR(VLOOKUP(T53,T$6:T52,1,0)))),VLOOKUP(LEFT(T53,SEARCH("-",T53)-1),'Ceníky Ubytování'!$A$27:$AJ$80,$H53+IF(RIGHT(T53,1)="R",6,RIGHT(T53,1)),0),IF(T53="",0,IF(EXACT(T53,VLOOKUP(T53,T$6:T52,1,0)),0,0)))</f>
        <v>0</v>
      </c>
      <c r="AF53" s="32">
        <f>IF(AND(U53&lt;&gt;"",OR(RIGHT(U53,1)&lt;&gt;"R",ISERROR(VLOOKUP(U53,U$6:U52,1,0)))),VLOOKUP(LEFT(U53,SEARCH("-",U53)-1),'Ceníky Ubytování'!$A$27:$AJ$80,$H53+IF(RIGHT(U53,1)="R",6,RIGHT(U53,1)),0),IF(U53="",0,IF(EXACT(U53,VLOOKUP(U53,U$6:U52,1,0)),0,0)))</f>
        <v>0</v>
      </c>
      <c r="AG53" s="32">
        <f>IF(AND(V53&lt;&gt;"",OR(RIGHT(V53,1)&lt;&gt;"R",ISERROR(VLOOKUP(V53,V$6:V52,1,0)))),VLOOKUP(LEFT(V53,SEARCH("-",V53)-1),'Ceníky Ubytování'!$A$27:$AJ$80,$H53+IF(RIGHT(V53,1)="R",6,RIGHT(V53,1)),0),IF(V53="",0,IF(EXACT(V53,VLOOKUP(V53,V$6:V52,1,0)),0,0)))</f>
        <v>0</v>
      </c>
      <c r="AH53" s="32">
        <f>IF(AND(W53&lt;&gt;"",OR(RIGHT(W53,1)&lt;&gt;"R",ISERROR(VLOOKUP(W53,W$6:W52,1,0)))),VLOOKUP(LEFT(W53,SEARCH("-",W53)-1),'Ceníky Ubytování'!$A$27:$AJ$80,$H53+IF(RIGHT(W53,1)="R",6,RIGHT(W53,1)),0),IF(W53="",0,IF(EXACT(W53,VLOOKUP(W53,W$6:W52,1,0)),0,0)))</f>
        <v>0</v>
      </c>
      <c r="AI53" s="32">
        <f>IF(AND(X53&lt;&gt;"",OR(RIGHT(X53,1)&lt;&gt;"R",ISERROR(VLOOKUP(X53,X$6:X52,1,0)))),VLOOKUP(LEFT(X53,SEARCH("-",X53)-1),'Ceníky Ubytování'!$A$27:$AJ$80,$H53+IF(RIGHT(X53,1)="R",6,RIGHT(X53,1)),0),IF(X53="",0,IF(EXACT(X53,VLOOKUP(X53,X$6:X52,1,0)),0,0)))</f>
        <v>0</v>
      </c>
      <c r="AJ53" s="32">
        <f>IF(AND(Y53&lt;&gt;"",OR(RIGHT(Y53,1)&lt;&gt;"R",ISERROR(VLOOKUP(Y53,Y$6:Y52,1,0)))),VLOOKUP(LEFT(Y53,SEARCH("-",Y53)-1),'Ceníky Ubytování'!$A$27:$AJ$80,$H53+IF(RIGHT(Y53,1)="R",6,RIGHT(Y53,1)),0),IF(Y53="",0,IF(EXACT(Y53,VLOOKUP(Y53,Y$6:Y52,1,0)),0,0)))</f>
        <v>0</v>
      </c>
      <c r="AK53" s="32">
        <f>IF(AND(Z53&lt;&gt;"",OR(RIGHT(Z53,1)&lt;&gt;"R",ISERROR(VLOOKUP(Z53,Z$6:Z52,1,0)))),VLOOKUP(LEFT(Z53,SEARCH("-",Z53)-1),'Ceníky Ubytování'!$A$27:$AJ$80,$H53+IF(RIGHT(Z53,1)="R",6,RIGHT(Z53,1)),0),IF(Z53="",0,IF(EXACT(Z53,VLOOKUP(Z53,Z$6:Z52,1,0)),0,0)))</f>
        <v>0</v>
      </c>
      <c r="AL53" s="32">
        <f>IF(AND(AA53&lt;&gt;"",OR(RIGHT(AA53,1)&lt;&gt;"R",ISERROR(VLOOKUP(AA53,AA$6:AA52,1,0)))),VLOOKUP(LEFT(AA53,SEARCH("-",AA53)-1),'Ceníky Ubytování'!$A$27:$AJ$80,$H53+IF(RIGHT(AA53,1)="R",6,RIGHT(AA53,1)),0),IF(AA53="",0,IF(EXACT(AA53,VLOOKUP(AA53,AA$6:AA52,1,0)),0,0)))</f>
        <v>0</v>
      </c>
      <c r="AM53" s="32">
        <f>IF(AND(AB53&lt;&gt;"",OR(RIGHT(AB53,1)&lt;&gt;"R",ISERROR(VLOOKUP(AB53,AB$6:AB52,1,0)))),VLOOKUP(LEFT(AB53,SEARCH("-",AB53)-1),'Ceníky Ubytování'!$A$27:$AJ$80,$H53+IF(RIGHT(AB53,1)="R",6,RIGHT(AB53,1)),0),IF(AB53="",0,IF(EXACT(AB53,VLOOKUP(AB53,AB$6:AB52,1,0)),0,0)))</f>
        <v>0</v>
      </c>
      <c r="AN53" s="32">
        <f>IF(AND(AC53&lt;&gt;"",OR(RIGHT(AC53,1)&lt;&gt;"R",ISERROR(VLOOKUP(AC53,AC$6:AC52,1,0)))),VLOOKUP(LEFT(AC53,SEARCH("-",AC53)-1),'Ceníky Ubytování'!$A$27:$AJ$80,$H53+IF(RIGHT(AC53,1)="R",6,RIGHT(AC53,1)),0),IF(AC53="",0,IF(EXACT(AC53,VLOOKUP(AC53,AC$6:AC52,1,0)),0,0)))</f>
        <v>0</v>
      </c>
      <c r="AO53" s="8"/>
      <c r="AP53" s="8"/>
      <c r="AQ53" s="8" t="str">
        <f t="shared" ref="AQ53:AZ53" si="156">IF(ISERROR(LEFT(T53,SEARCH("-",T53)-1)),"",LEFT(T53,SEARCH("-",T53)-1))</f>
        <v/>
      </c>
      <c r="AR53" s="8" t="str">
        <f t="shared" si="156"/>
        <v/>
      </c>
      <c r="AS53" s="8" t="str">
        <f t="shared" si="156"/>
        <v/>
      </c>
      <c r="AT53" s="8" t="str">
        <f t="shared" si="156"/>
        <v/>
      </c>
      <c r="AU53" s="8" t="str">
        <f t="shared" si="156"/>
        <v/>
      </c>
      <c r="AV53" s="8" t="str">
        <f t="shared" si="156"/>
        <v/>
      </c>
      <c r="AW53" s="8" t="str">
        <f t="shared" si="156"/>
        <v/>
      </c>
      <c r="AX53" s="8" t="str">
        <f t="shared" si="156"/>
        <v/>
      </c>
      <c r="AY53" s="8" t="str">
        <f t="shared" si="156"/>
        <v/>
      </c>
      <c r="AZ53" s="8" t="str">
        <f t="shared" si="156"/>
        <v/>
      </c>
      <c r="BA53" s="8"/>
      <c r="BB53" s="8"/>
      <c r="BC53" s="8"/>
      <c r="BD53" s="8"/>
      <c r="BE53" s="8"/>
      <c r="BF53" s="8"/>
      <c r="BG53" s="8"/>
      <c r="BH53" s="8"/>
      <c r="BI53" s="8"/>
      <c r="BJ53" s="8"/>
    </row>
    <row r="54" spans="1:62" s="151" customFormat="1" ht="15.75" customHeight="1">
      <c r="A54" s="152">
        <f>+VSTUP!A58</f>
        <v>49</v>
      </c>
      <c r="B54" s="152">
        <f>+VSTUP!B58</f>
        <v>0</v>
      </c>
      <c r="C54" s="152">
        <f>+VSTUP!C58</f>
        <v>0</v>
      </c>
      <c r="D54" s="152">
        <f>+VSTUP!G58</f>
        <v>0</v>
      </c>
      <c r="E54" s="152" t="str">
        <f>+VSTUP!K58</f>
        <v>nic</v>
      </c>
      <c r="F54" s="152">
        <f t="shared" si="11"/>
        <v>0</v>
      </c>
      <c r="G54" s="152" t="str">
        <f>+IF(VSTUP!$B$6="ANO",IF(F54&gt;5,$F$3,IF(F54&gt;2,$F$4,$F$2)),IF(F54=1,$F$2,$B$1))</f>
        <v>Ceník víkend standard</v>
      </c>
      <c r="H54" s="152">
        <f>+VLOOKUP(G54,'Ceníky Ubytování'!$B$84:$C$88,2,0)</f>
        <v>9</v>
      </c>
      <c r="I54" s="152" t="str">
        <f t="shared" ref="I54:R54" si="157">+IF($D54&gt;=I$3,IF($E54=0,"",$E54),"")</f>
        <v/>
      </c>
      <c r="J54" s="152" t="str">
        <f t="shared" si="157"/>
        <v/>
      </c>
      <c r="K54" s="152" t="str">
        <f t="shared" si="157"/>
        <v/>
      </c>
      <c r="L54" s="152" t="str">
        <f t="shared" si="157"/>
        <v/>
      </c>
      <c r="M54" s="152" t="str">
        <f t="shared" si="157"/>
        <v/>
      </c>
      <c r="N54" s="152" t="str">
        <f t="shared" si="157"/>
        <v/>
      </c>
      <c r="O54" s="152" t="str">
        <f t="shared" si="157"/>
        <v/>
      </c>
      <c r="P54" s="152" t="str">
        <f t="shared" si="157"/>
        <v/>
      </c>
      <c r="Q54" s="152" t="str">
        <f t="shared" si="157"/>
        <v/>
      </c>
      <c r="R54" s="152" t="str">
        <f t="shared" si="157"/>
        <v/>
      </c>
      <c r="S54" s="8"/>
      <c r="T54" s="152" t="str">
        <f t="shared" ref="T54:AC54" si="158">+IF(RIGHT(I54,1)="R",I54,IF(I54="","",IF(OR(I54=$S$1,I54=$S$2,I54=$S$3,I54=$S$4),I54&amp;"-1",I54&amp;"-"&amp;COUNTIF(I$6:I$999,I54))))</f>
        <v/>
      </c>
      <c r="U54" s="152" t="str">
        <f t="shared" si="158"/>
        <v/>
      </c>
      <c r="V54" s="152" t="str">
        <f t="shared" si="158"/>
        <v/>
      </c>
      <c r="W54" s="152" t="str">
        <f t="shared" si="158"/>
        <v/>
      </c>
      <c r="X54" s="152" t="str">
        <f t="shared" si="158"/>
        <v/>
      </c>
      <c r="Y54" s="152" t="str">
        <f t="shared" si="158"/>
        <v/>
      </c>
      <c r="Z54" s="152" t="str">
        <f t="shared" si="158"/>
        <v/>
      </c>
      <c r="AA54" s="152" t="str">
        <f t="shared" si="158"/>
        <v/>
      </c>
      <c r="AB54" s="152" t="str">
        <f t="shared" si="158"/>
        <v/>
      </c>
      <c r="AC54" s="152" t="str">
        <f t="shared" si="158"/>
        <v/>
      </c>
      <c r="AD54" s="31">
        <f t="shared" si="14"/>
        <v>0</v>
      </c>
      <c r="AE54" s="153">
        <f>IF(AND(T54&lt;&gt;"",OR(RIGHT(T54,1)&lt;&gt;"R",ISERROR(VLOOKUP(T54,T$6:T53,1,0)))),VLOOKUP(LEFT(T54,SEARCH("-",T54)-1),'Ceníky Ubytování'!$A$27:$AJ$80,$H54+IF(RIGHT(T54,1)="R",6,RIGHT(T54,1)),0),IF(T54="",0,IF(EXACT(T54,VLOOKUP(T54,T$6:T53,1,0)),0,0)))</f>
        <v>0</v>
      </c>
      <c r="AF54" s="153">
        <f>IF(AND(U54&lt;&gt;"",OR(RIGHT(U54,1)&lt;&gt;"R",ISERROR(VLOOKUP(U54,U$6:U53,1,0)))),VLOOKUP(LEFT(U54,SEARCH("-",U54)-1),'Ceníky Ubytování'!$A$27:$AJ$80,$H54+IF(RIGHT(U54,1)="R",6,RIGHT(U54,1)),0),IF(U54="",0,IF(EXACT(U54,VLOOKUP(U54,U$6:U53,1,0)),0,0)))</f>
        <v>0</v>
      </c>
      <c r="AG54" s="153">
        <f>IF(AND(V54&lt;&gt;"",OR(RIGHT(V54,1)&lt;&gt;"R",ISERROR(VLOOKUP(V54,V$6:V53,1,0)))),VLOOKUP(LEFT(V54,SEARCH("-",V54)-1),'Ceníky Ubytování'!$A$27:$AJ$80,$H54+IF(RIGHT(V54,1)="R",6,RIGHT(V54,1)),0),IF(V54="",0,IF(EXACT(V54,VLOOKUP(V54,V$6:V53,1,0)),0,0)))</f>
        <v>0</v>
      </c>
      <c r="AH54" s="153">
        <f>IF(AND(W54&lt;&gt;"",OR(RIGHT(W54,1)&lt;&gt;"R",ISERROR(VLOOKUP(W54,W$6:W53,1,0)))),VLOOKUP(LEFT(W54,SEARCH("-",W54)-1),'Ceníky Ubytování'!$A$27:$AJ$80,$H54+IF(RIGHT(W54,1)="R",6,RIGHT(W54,1)),0),IF(W54="",0,IF(EXACT(W54,VLOOKUP(W54,W$6:W53,1,0)),0,0)))</f>
        <v>0</v>
      </c>
      <c r="AI54" s="153">
        <f>IF(AND(X54&lt;&gt;"",OR(RIGHT(X54,1)&lt;&gt;"R",ISERROR(VLOOKUP(X54,X$6:X53,1,0)))),VLOOKUP(LEFT(X54,SEARCH("-",X54)-1),'Ceníky Ubytování'!$A$27:$AJ$80,$H54+IF(RIGHT(X54,1)="R",6,RIGHT(X54,1)),0),IF(X54="",0,IF(EXACT(X54,VLOOKUP(X54,X$6:X53,1,0)),0,0)))</f>
        <v>0</v>
      </c>
      <c r="AJ54" s="153">
        <f>IF(AND(Y54&lt;&gt;"",OR(RIGHT(Y54,1)&lt;&gt;"R",ISERROR(VLOOKUP(Y54,Y$6:Y53,1,0)))),VLOOKUP(LEFT(Y54,SEARCH("-",Y54)-1),'Ceníky Ubytování'!$A$27:$AJ$80,$H54+IF(RIGHT(Y54,1)="R",6,RIGHT(Y54,1)),0),IF(Y54="",0,IF(EXACT(Y54,VLOOKUP(Y54,Y$6:Y53,1,0)),0,0)))</f>
        <v>0</v>
      </c>
      <c r="AK54" s="153">
        <f>IF(AND(Z54&lt;&gt;"",OR(RIGHT(Z54,1)&lt;&gt;"R",ISERROR(VLOOKUP(Z54,Z$6:Z53,1,0)))),VLOOKUP(LEFT(Z54,SEARCH("-",Z54)-1),'Ceníky Ubytování'!$A$27:$AJ$80,$H54+IF(RIGHT(Z54,1)="R",6,RIGHT(Z54,1)),0),IF(Z54="",0,IF(EXACT(Z54,VLOOKUP(Z54,Z$6:Z53,1,0)),0,0)))</f>
        <v>0</v>
      </c>
      <c r="AL54" s="153">
        <f>IF(AND(AA54&lt;&gt;"",OR(RIGHT(AA54,1)&lt;&gt;"R",ISERROR(VLOOKUP(AA54,AA$6:AA53,1,0)))),VLOOKUP(LEFT(AA54,SEARCH("-",AA54)-1),'Ceníky Ubytování'!$A$27:$AJ$80,$H54+IF(RIGHT(AA54,1)="R",6,RIGHT(AA54,1)),0),IF(AA54="",0,IF(EXACT(AA54,VLOOKUP(AA54,AA$6:AA53,1,0)),0,0)))</f>
        <v>0</v>
      </c>
      <c r="AM54" s="153">
        <f>IF(AND(AB54&lt;&gt;"",OR(RIGHT(AB54,1)&lt;&gt;"R",ISERROR(VLOOKUP(AB54,AB$6:AB53,1,0)))),VLOOKUP(LEFT(AB54,SEARCH("-",AB54)-1),'Ceníky Ubytování'!$A$27:$AJ$80,$H54+IF(RIGHT(AB54,1)="R",6,RIGHT(AB54,1)),0),IF(AB54="",0,IF(EXACT(AB54,VLOOKUP(AB54,AB$6:AB53,1,0)),0,0)))</f>
        <v>0</v>
      </c>
      <c r="AN54" s="153">
        <f>IF(AND(AC54&lt;&gt;"",OR(RIGHT(AC54,1)&lt;&gt;"R",ISERROR(VLOOKUP(AC54,AC$6:AC53,1,0)))),VLOOKUP(LEFT(AC54,SEARCH("-",AC54)-1),'Ceníky Ubytování'!$A$27:$AJ$80,$H54+IF(RIGHT(AC54,1)="R",6,RIGHT(AC54,1)),0),IF(AC54="",0,IF(EXACT(AC54,VLOOKUP(AC54,AC$6:AC53,1,0)),0,0)))</f>
        <v>0</v>
      </c>
      <c r="AO54" s="152"/>
      <c r="AP54" s="152"/>
      <c r="AQ54" s="152" t="str">
        <f t="shared" ref="AQ54:AZ54" si="159">IF(ISERROR(LEFT(T54,SEARCH("-",T54)-1)),"",LEFT(T54,SEARCH("-",T54)-1))</f>
        <v/>
      </c>
      <c r="AR54" s="152" t="str">
        <f t="shared" si="159"/>
        <v/>
      </c>
      <c r="AS54" s="152" t="str">
        <f t="shared" si="159"/>
        <v/>
      </c>
      <c r="AT54" s="152" t="str">
        <f t="shared" si="159"/>
        <v/>
      </c>
      <c r="AU54" s="152" t="str">
        <f t="shared" si="159"/>
        <v/>
      </c>
      <c r="AV54" s="152" t="str">
        <f t="shared" si="159"/>
        <v/>
      </c>
      <c r="AW54" s="152" t="str">
        <f t="shared" si="159"/>
        <v/>
      </c>
      <c r="AX54" s="152" t="str">
        <f t="shared" si="159"/>
        <v/>
      </c>
      <c r="AY54" s="152" t="str">
        <f t="shared" si="159"/>
        <v/>
      </c>
      <c r="AZ54" s="152" t="str">
        <f t="shared" si="159"/>
        <v/>
      </c>
      <c r="BA54" s="152"/>
      <c r="BB54" s="152"/>
      <c r="BC54" s="152"/>
      <c r="BD54" s="152"/>
      <c r="BE54" s="152"/>
      <c r="BF54" s="152"/>
      <c r="BG54" s="152"/>
      <c r="BH54" s="152"/>
      <c r="BI54" s="152"/>
      <c r="BJ54" s="152"/>
    </row>
    <row r="55" spans="1:62" ht="15.75" customHeight="1">
      <c r="A55" s="8">
        <f>+VSTUP!A59</f>
        <v>50</v>
      </c>
      <c r="B55" s="8">
        <f>+VSTUP!B59</f>
        <v>0</v>
      </c>
      <c r="C55" s="8">
        <f>+VSTUP!C59</f>
        <v>0</v>
      </c>
      <c r="D55" s="8">
        <f>+VSTUP!G59</f>
        <v>0</v>
      </c>
      <c r="E55" s="8" t="str">
        <f>+VSTUP!K59</f>
        <v>nic</v>
      </c>
      <c r="F55" s="8">
        <f t="shared" si="11"/>
        <v>0</v>
      </c>
      <c r="G55" s="8" t="str">
        <f>+IF(VSTUP!$B$6="ANO",IF(F55&gt;5,$F$3,IF(F55&gt;2,$F$4,$F$2)),IF(F55=1,$F$2,$B$1))</f>
        <v>Ceník víkend standard</v>
      </c>
      <c r="H55" s="8">
        <f>+VLOOKUP(G55,'Ceníky Ubytování'!$B$84:$C$88,2,0)</f>
        <v>9</v>
      </c>
      <c r="I55" s="8" t="str">
        <f t="shared" ref="I55:R55" si="160">+IF($D55&gt;=I$3,IF($E55=0,"",$E55),"")</f>
        <v/>
      </c>
      <c r="J55" s="8" t="str">
        <f t="shared" si="160"/>
        <v/>
      </c>
      <c r="K55" s="8" t="str">
        <f t="shared" si="160"/>
        <v/>
      </c>
      <c r="L55" s="8" t="str">
        <f t="shared" si="160"/>
        <v/>
      </c>
      <c r="M55" s="8" t="str">
        <f t="shared" si="160"/>
        <v/>
      </c>
      <c r="N55" s="8" t="str">
        <f t="shared" si="160"/>
        <v/>
      </c>
      <c r="O55" s="8" t="str">
        <f t="shared" si="160"/>
        <v/>
      </c>
      <c r="P55" s="8" t="str">
        <f t="shared" si="160"/>
        <v/>
      </c>
      <c r="Q55" s="8" t="str">
        <f t="shared" si="160"/>
        <v/>
      </c>
      <c r="R55" s="8" t="str">
        <f t="shared" si="160"/>
        <v/>
      </c>
      <c r="S55" s="8"/>
      <c r="T55" s="8" t="str">
        <f t="shared" ref="T55:AC55" si="161">+IF(RIGHT(I55,1)="R",I55,IF(I55="","",IF(OR(I55=$S$1,I55=$S$2,I55=$S$3,I55=$S$4),I55&amp;"-1",I55&amp;"-"&amp;COUNTIF(I$6:I$999,I55))))</f>
        <v/>
      </c>
      <c r="U55" s="8" t="str">
        <f t="shared" si="161"/>
        <v/>
      </c>
      <c r="V55" s="8" t="str">
        <f t="shared" si="161"/>
        <v/>
      </c>
      <c r="W55" s="8" t="str">
        <f t="shared" si="161"/>
        <v/>
      </c>
      <c r="X55" s="8" t="str">
        <f t="shared" si="161"/>
        <v/>
      </c>
      <c r="Y55" s="8" t="str">
        <f t="shared" si="161"/>
        <v/>
      </c>
      <c r="Z55" s="8" t="str">
        <f t="shared" si="161"/>
        <v/>
      </c>
      <c r="AA55" s="8" t="str">
        <f t="shared" si="161"/>
        <v/>
      </c>
      <c r="AB55" s="8" t="str">
        <f t="shared" si="161"/>
        <v/>
      </c>
      <c r="AC55" s="8" t="str">
        <f t="shared" si="161"/>
        <v/>
      </c>
      <c r="AD55" s="31">
        <f t="shared" si="14"/>
        <v>0</v>
      </c>
      <c r="AE55" s="32">
        <f>IF(AND(T55&lt;&gt;"",OR(RIGHT(T55,1)&lt;&gt;"R",ISERROR(VLOOKUP(T55,T$6:T54,1,0)))),VLOOKUP(LEFT(T55,SEARCH("-",T55)-1),'Ceníky Ubytování'!$A$27:$AJ$80,$H55+IF(RIGHT(T55,1)="R",6,RIGHT(T55,1)),0),IF(T55="",0,IF(EXACT(T55,VLOOKUP(T55,T$6:T54,1,0)),0,0)))</f>
        <v>0</v>
      </c>
      <c r="AF55" s="32">
        <f>IF(AND(U55&lt;&gt;"",OR(RIGHT(U55,1)&lt;&gt;"R",ISERROR(VLOOKUP(U55,U$6:U54,1,0)))),VLOOKUP(LEFT(U55,SEARCH("-",U55)-1),'Ceníky Ubytování'!$A$27:$AJ$80,$H55+IF(RIGHT(U55,1)="R",6,RIGHT(U55,1)),0),IF(U55="",0,IF(EXACT(U55,VLOOKUP(U55,U$6:U54,1,0)),0,0)))</f>
        <v>0</v>
      </c>
      <c r="AG55" s="32">
        <f>IF(AND(V55&lt;&gt;"",OR(RIGHT(V55,1)&lt;&gt;"R",ISERROR(VLOOKUP(V55,V$6:V54,1,0)))),VLOOKUP(LEFT(V55,SEARCH("-",V55)-1),'Ceníky Ubytování'!$A$27:$AJ$80,$H55+IF(RIGHT(V55,1)="R",6,RIGHT(V55,1)),0),IF(V55="",0,IF(EXACT(V55,VLOOKUP(V55,V$6:V54,1,0)),0,0)))</f>
        <v>0</v>
      </c>
      <c r="AH55" s="32">
        <f>IF(AND(W55&lt;&gt;"",OR(RIGHT(W55,1)&lt;&gt;"R",ISERROR(VLOOKUP(W55,W$6:W54,1,0)))),VLOOKUP(LEFT(W55,SEARCH("-",W55)-1),'Ceníky Ubytování'!$A$27:$AJ$80,$H55+IF(RIGHT(W55,1)="R",6,RIGHT(W55,1)),0),IF(W55="",0,IF(EXACT(W55,VLOOKUP(W55,W$6:W54,1,0)),0,0)))</f>
        <v>0</v>
      </c>
      <c r="AI55" s="32">
        <f>IF(AND(X55&lt;&gt;"",OR(RIGHT(X55,1)&lt;&gt;"R",ISERROR(VLOOKUP(X55,X$6:X54,1,0)))),VLOOKUP(LEFT(X55,SEARCH("-",X55)-1),'Ceníky Ubytování'!$A$27:$AJ$80,$H55+IF(RIGHT(X55,1)="R",6,RIGHT(X55,1)),0),IF(X55="",0,IF(EXACT(X55,VLOOKUP(X55,X$6:X54,1,0)),0,0)))</f>
        <v>0</v>
      </c>
      <c r="AJ55" s="32">
        <f>IF(AND(Y55&lt;&gt;"",OR(RIGHT(Y55,1)&lt;&gt;"R",ISERROR(VLOOKUP(Y55,Y$6:Y54,1,0)))),VLOOKUP(LEFT(Y55,SEARCH("-",Y55)-1),'Ceníky Ubytování'!$A$27:$AJ$80,$H55+IF(RIGHT(Y55,1)="R",6,RIGHT(Y55,1)),0),IF(Y55="",0,IF(EXACT(Y55,VLOOKUP(Y55,Y$6:Y54,1,0)),0,0)))</f>
        <v>0</v>
      </c>
      <c r="AK55" s="32">
        <f>IF(AND(Z55&lt;&gt;"",OR(RIGHT(Z55,1)&lt;&gt;"R",ISERROR(VLOOKUP(Z55,Z$6:Z54,1,0)))),VLOOKUP(LEFT(Z55,SEARCH("-",Z55)-1),'Ceníky Ubytování'!$A$27:$AJ$80,$H55+IF(RIGHT(Z55,1)="R",6,RIGHT(Z55,1)),0),IF(Z55="",0,IF(EXACT(Z55,VLOOKUP(Z55,Z$6:Z54,1,0)),0,0)))</f>
        <v>0</v>
      </c>
      <c r="AL55" s="32">
        <f>IF(AND(AA55&lt;&gt;"",OR(RIGHT(AA55,1)&lt;&gt;"R",ISERROR(VLOOKUP(AA55,AA$6:AA54,1,0)))),VLOOKUP(LEFT(AA55,SEARCH("-",AA55)-1),'Ceníky Ubytování'!$A$27:$AJ$80,$H55+IF(RIGHT(AA55,1)="R",6,RIGHT(AA55,1)),0),IF(AA55="",0,IF(EXACT(AA55,VLOOKUP(AA55,AA$6:AA54,1,0)),0,0)))</f>
        <v>0</v>
      </c>
      <c r="AM55" s="32">
        <f>IF(AND(AB55&lt;&gt;"",OR(RIGHT(AB55,1)&lt;&gt;"R",ISERROR(VLOOKUP(AB55,AB$6:AB54,1,0)))),VLOOKUP(LEFT(AB55,SEARCH("-",AB55)-1),'Ceníky Ubytování'!$A$27:$AJ$80,$H55+IF(RIGHT(AB55,1)="R",6,RIGHT(AB55,1)),0),IF(AB55="",0,IF(EXACT(AB55,VLOOKUP(AB55,AB$6:AB54,1,0)),0,0)))</f>
        <v>0</v>
      </c>
      <c r="AN55" s="32">
        <f>IF(AND(AC55&lt;&gt;"",OR(RIGHT(AC55,1)&lt;&gt;"R",ISERROR(VLOOKUP(AC55,AC$6:AC54,1,0)))),VLOOKUP(LEFT(AC55,SEARCH("-",AC55)-1),'Ceníky Ubytování'!$A$27:$AJ$80,$H55+IF(RIGHT(AC55,1)="R",6,RIGHT(AC55,1)),0),IF(AC55="",0,IF(EXACT(AC55,VLOOKUP(AC55,AC$6:AC54,1,0)),0,0)))</f>
        <v>0</v>
      </c>
      <c r="AO55" s="8"/>
      <c r="AP55" s="8"/>
      <c r="AQ55" s="8" t="str">
        <f t="shared" ref="AQ55:AZ55" si="162">IF(ISERROR(LEFT(T55,SEARCH("-",T55)-1)),"",LEFT(T55,SEARCH("-",T55)-1))</f>
        <v/>
      </c>
      <c r="AR55" s="8" t="str">
        <f t="shared" si="162"/>
        <v/>
      </c>
      <c r="AS55" s="8" t="str">
        <f t="shared" si="162"/>
        <v/>
      </c>
      <c r="AT55" s="8" t="str">
        <f t="shared" si="162"/>
        <v/>
      </c>
      <c r="AU55" s="8" t="str">
        <f t="shared" si="162"/>
        <v/>
      </c>
      <c r="AV55" s="8" t="str">
        <f t="shared" si="162"/>
        <v/>
      </c>
      <c r="AW55" s="8" t="str">
        <f t="shared" si="162"/>
        <v/>
      </c>
      <c r="AX55" s="8" t="str">
        <f t="shared" si="162"/>
        <v/>
      </c>
      <c r="AY55" s="8" t="str">
        <f t="shared" si="162"/>
        <v/>
      </c>
      <c r="AZ55" s="8" t="str">
        <f t="shared" si="162"/>
        <v/>
      </c>
      <c r="BA55" s="8"/>
      <c r="BB55" s="8"/>
      <c r="BC55" s="8"/>
      <c r="BD55" s="8"/>
      <c r="BE55" s="8"/>
      <c r="BF55" s="8"/>
      <c r="BG55" s="8"/>
      <c r="BH55" s="8"/>
      <c r="BI55" s="8"/>
      <c r="BJ55" s="8"/>
    </row>
    <row r="56" spans="1:62" s="151" customFormat="1" ht="15.75" customHeight="1">
      <c r="A56" s="152">
        <f>+VSTUP!A60</f>
        <v>51</v>
      </c>
      <c r="B56" s="152">
        <f>+VSTUP!B60</f>
        <v>0</v>
      </c>
      <c r="C56" s="152">
        <f>+VSTUP!C60</f>
        <v>0</v>
      </c>
      <c r="D56" s="152">
        <f>+VSTUP!G60</f>
        <v>0</v>
      </c>
      <c r="E56" s="152" t="str">
        <f>+VSTUP!K60</f>
        <v>nic</v>
      </c>
      <c r="F56" s="152">
        <f t="shared" si="11"/>
        <v>0</v>
      </c>
      <c r="G56" s="152" t="str">
        <f>+IF(VSTUP!$B$6="ANO",IF(F56&gt;5,$F$3,IF(F56&gt;2,$F$4,$F$2)),IF(F56=1,$F$2,$B$1))</f>
        <v>Ceník víkend standard</v>
      </c>
      <c r="H56" s="152">
        <f>+VLOOKUP(G56,'Ceníky Ubytování'!$B$84:$C$88,2,0)</f>
        <v>9</v>
      </c>
      <c r="I56" s="152" t="str">
        <f t="shared" ref="I56:R56" si="163">+IF($D56&gt;=I$3,IF($E56=0,"",$E56),"")</f>
        <v/>
      </c>
      <c r="J56" s="152" t="str">
        <f t="shared" si="163"/>
        <v/>
      </c>
      <c r="K56" s="152" t="str">
        <f t="shared" si="163"/>
        <v/>
      </c>
      <c r="L56" s="152" t="str">
        <f t="shared" si="163"/>
        <v/>
      </c>
      <c r="M56" s="152" t="str">
        <f t="shared" si="163"/>
        <v/>
      </c>
      <c r="N56" s="152" t="str">
        <f t="shared" si="163"/>
        <v/>
      </c>
      <c r="O56" s="152" t="str">
        <f t="shared" si="163"/>
        <v/>
      </c>
      <c r="P56" s="152" t="str">
        <f t="shared" si="163"/>
        <v/>
      </c>
      <c r="Q56" s="152" t="str">
        <f t="shared" si="163"/>
        <v/>
      </c>
      <c r="R56" s="152" t="str">
        <f t="shared" si="163"/>
        <v/>
      </c>
      <c r="S56" s="8"/>
      <c r="T56" s="152" t="str">
        <f t="shared" ref="T56:AC56" si="164">+IF(RIGHT(I56,1)="R",I56,IF(I56="","",IF(OR(I56=$S$1,I56=$S$2,I56=$S$3,I56=$S$4),I56&amp;"-1",I56&amp;"-"&amp;COUNTIF(I$6:I$999,I56))))</f>
        <v/>
      </c>
      <c r="U56" s="152" t="str">
        <f t="shared" si="164"/>
        <v/>
      </c>
      <c r="V56" s="152" t="str">
        <f t="shared" si="164"/>
        <v/>
      </c>
      <c r="W56" s="152" t="str">
        <f t="shared" si="164"/>
        <v/>
      </c>
      <c r="X56" s="152" t="str">
        <f t="shared" si="164"/>
        <v/>
      </c>
      <c r="Y56" s="152" t="str">
        <f t="shared" si="164"/>
        <v/>
      </c>
      <c r="Z56" s="152" t="str">
        <f t="shared" si="164"/>
        <v/>
      </c>
      <c r="AA56" s="152" t="str">
        <f t="shared" si="164"/>
        <v/>
      </c>
      <c r="AB56" s="152" t="str">
        <f t="shared" si="164"/>
        <v/>
      </c>
      <c r="AC56" s="152" t="str">
        <f t="shared" si="164"/>
        <v/>
      </c>
      <c r="AD56" s="31">
        <f t="shared" si="14"/>
        <v>0</v>
      </c>
      <c r="AE56" s="153">
        <f>IF(AND(T56&lt;&gt;"",OR(RIGHT(T56,1)&lt;&gt;"R",ISERROR(VLOOKUP(T56,T$6:T55,1,0)))),VLOOKUP(LEFT(T56,SEARCH("-",T56)-1),'Ceníky Ubytování'!$A$27:$AJ$80,$H56+IF(RIGHT(T56,1)="R",6,RIGHT(T56,1)),0),IF(T56="",0,IF(EXACT(T56,VLOOKUP(T56,T$6:T55,1,0)),0,0)))</f>
        <v>0</v>
      </c>
      <c r="AF56" s="153">
        <f>IF(AND(U56&lt;&gt;"",OR(RIGHT(U56,1)&lt;&gt;"R",ISERROR(VLOOKUP(U56,U$6:U55,1,0)))),VLOOKUP(LEFT(U56,SEARCH("-",U56)-1),'Ceníky Ubytování'!$A$27:$AJ$80,$H56+IF(RIGHT(U56,1)="R",6,RIGHT(U56,1)),0),IF(U56="",0,IF(EXACT(U56,VLOOKUP(U56,U$6:U55,1,0)),0,0)))</f>
        <v>0</v>
      </c>
      <c r="AG56" s="153">
        <f>IF(AND(V56&lt;&gt;"",OR(RIGHT(V56,1)&lt;&gt;"R",ISERROR(VLOOKUP(V56,V$6:V55,1,0)))),VLOOKUP(LEFT(V56,SEARCH("-",V56)-1),'Ceníky Ubytování'!$A$27:$AJ$80,$H56+IF(RIGHT(V56,1)="R",6,RIGHT(V56,1)),0),IF(V56="",0,IF(EXACT(V56,VLOOKUP(V56,V$6:V55,1,0)),0,0)))</f>
        <v>0</v>
      </c>
      <c r="AH56" s="153">
        <f>IF(AND(W56&lt;&gt;"",OR(RIGHT(W56,1)&lt;&gt;"R",ISERROR(VLOOKUP(W56,W$6:W55,1,0)))),VLOOKUP(LEFT(W56,SEARCH("-",W56)-1),'Ceníky Ubytování'!$A$27:$AJ$80,$H56+IF(RIGHT(W56,1)="R",6,RIGHT(W56,1)),0),IF(W56="",0,IF(EXACT(W56,VLOOKUP(W56,W$6:W55,1,0)),0,0)))</f>
        <v>0</v>
      </c>
      <c r="AI56" s="153">
        <f>IF(AND(X56&lt;&gt;"",OR(RIGHT(X56,1)&lt;&gt;"R",ISERROR(VLOOKUP(X56,X$6:X55,1,0)))),VLOOKUP(LEFT(X56,SEARCH("-",X56)-1),'Ceníky Ubytování'!$A$27:$AJ$80,$H56+IF(RIGHT(X56,1)="R",6,RIGHT(X56,1)),0),IF(X56="",0,IF(EXACT(X56,VLOOKUP(X56,X$6:X55,1,0)),0,0)))</f>
        <v>0</v>
      </c>
      <c r="AJ56" s="153">
        <f>IF(AND(Y56&lt;&gt;"",OR(RIGHT(Y56,1)&lt;&gt;"R",ISERROR(VLOOKUP(Y56,Y$6:Y55,1,0)))),VLOOKUP(LEFT(Y56,SEARCH("-",Y56)-1),'Ceníky Ubytování'!$A$27:$AJ$80,$H56+IF(RIGHT(Y56,1)="R",6,RIGHT(Y56,1)),0),IF(Y56="",0,IF(EXACT(Y56,VLOOKUP(Y56,Y$6:Y55,1,0)),0,0)))</f>
        <v>0</v>
      </c>
      <c r="AK56" s="153">
        <f>IF(AND(Z56&lt;&gt;"",OR(RIGHT(Z56,1)&lt;&gt;"R",ISERROR(VLOOKUP(Z56,Z$6:Z55,1,0)))),VLOOKUP(LEFT(Z56,SEARCH("-",Z56)-1),'Ceníky Ubytování'!$A$27:$AJ$80,$H56+IF(RIGHT(Z56,1)="R",6,RIGHT(Z56,1)),0),IF(Z56="",0,IF(EXACT(Z56,VLOOKUP(Z56,Z$6:Z55,1,0)),0,0)))</f>
        <v>0</v>
      </c>
      <c r="AL56" s="153">
        <f>IF(AND(AA56&lt;&gt;"",OR(RIGHT(AA56,1)&lt;&gt;"R",ISERROR(VLOOKUP(AA56,AA$6:AA55,1,0)))),VLOOKUP(LEFT(AA56,SEARCH("-",AA56)-1),'Ceníky Ubytování'!$A$27:$AJ$80,$H56+IF(RIGHT(AA56,1)="R",6,RIGHT(AA56,1)),0),IF(AA56="",0,IF(EXACT(AA56,VLOOKUP(AA56,AA$6:AA55,1,0)),0,0)))</f>
        <v>0</v>
      </c>
      <c r="AM56" s="153">
        <f>IF(AND(AB56&lt;&gt;"",OR(RIGHT(AB56,1)&lt;&gt;"R",ISERROR(VLOOKUP(AB56,AB$6:AB55,1,0)))),VLOOKUP(LEFT(AB56,SEARCH("-",AB56)-1),'Ceníky Ubytování'!$A$27:$AJ$80,$H56+IF(RIGHT(AB56,1)="R",6,RIGHT(AB56,1)),0),IF(AB56="",0,IF(EXACT(AB56,VLOOKUP(AB56,AB$6:AB55,1,0)),0,0)))</f>
        <v>0</v>
      </c>
      <c r="AN56" s="153">
        <f>IF(AND(AC56&lt;&gt;"",OR(RIGHT(AC56,1)&lt;&gt;"R",ISERROR(VLOOKUP(AC56,AC$6:AC55,1,0)))),VLOOKUP(LEFT(AC56,SEARCH("-",AC56)-1),'Ceníky Ubytování'!$A$27:$AJ$80,$H56+IF(RIGHT(AC56,1)="R",6,RIGHT(AC56,1)),0),IF(AC56="",0,IF(EXACT(AC56,VLOOKUP(AC56,AC$6:AC55,1,0)),0,0)))</f>
        <v>0</v>
      </c>
      <c r="AO56" s="152"/>
      <c r="AP56" s="152"/>
      <c r="AQ56" s="152" t="str">
        <f t="shared" ref="AQ56:AZ56" si="165">IF(ISERROR(LEFT(T56,SEARCH("-",T56)-1)),"",LEFT(T56,SEARCH("-",T56)-1))</f>
        <v/>
      </c>
      <c r="AR56" s="152" t="str">
        <f t="shared" si="165"/>
        <v/>
      </c>
      <c r="AS56" s="152" t="str">
        <f t="shared" si="165"/>
        <v/>
      </c>
      <c r="AT56" s="152" t="str">
        <f t="shared" si="165"/>
        <v/>
      </c>
      <c r="AU56" s="152" t="str">
        <f t="shared" si="165"/>
        <v/>
      </c>
      <c r="AV56" s="152" t="str">
        <f t="shared" si="165"/>
        <v/>
      </c>
      <c r="AW56" s="152" t="str">
        <f t="shared" si="165"/>
        <v/>
      </c>
      <c r="AX56" s="152" t="str">
        <f t="shared" si="165"/>
        <v/>
      </c>
      <c r="AY56" s="152" t="str">
        <f t="shared" si="165"/>
        <v/>
      </c>
      <c r="AZ56" s="152" t="str">
        <f t="shared" si="165"/>
        <v/>
      </c>
      <c r="BA56" s="152"/>
      <c r="BB56" s="152"/>
      <c r="BC56" s="152"/>
      <c r="BD56" s="152"/>
      <c r="BE56" s="152"/>
      <c r="BF56" s="152"/>
      <c r="BG56" s="152"/>
      <c r="BH56" s="152"/>
      <c r="BI56" s="152"/>
      <c r="BJ56" s="152"/>
    </row>
    <row r="57" spans="1:62" ht="15.75" customHeight="1">
      <c r="A57" s="8">
        <f>+VSTUP!A61</f>
        <v>52</v>
      </c>
      <c r="B57" s="8">
        <f>+VSTUP!B61</f>
        <v>0</v>
      </c>
      <c r="C57" s="8">
        <f>+VSTUP!C61</f>
        <v>0</v>
      </c>
      <c r="D57" s="8">
        <f>+VSTUP!G61</f>
        <v>0</v>
      </c>
      <c r="E57" s="8" t="str">
        <f>+VSTUP!K61</f>
        <v>nic</v>
      </c>
      <c r="F57" s="8">
        <f t="shared" si="11"/>
        <v>0</v>
      </c>
      <c r="G57" s="8" t="str">
        <f>+IF(VSTUP!$B$6="ANO",IF(F57&gt;5,$F$3,IF(F57&gt;2,$F$4,$F$2)),IF(F57=1,$F$2,$B$1))</f>
        <v>Ceník víkend standard</v>
      </c>
      <c r="H57" s="8">
        <f>+VLOOKUP(G57,'Ceníky Ubytování'!$B$84:$C$88,2,0)</f>
        <v>9</v>
      </c>
      <c r="I57" s="8" t="str">
        <f t="shared" ref="I57:R57" si="166">+IF($D57&gt;=I$3,IF($E57=0,"",$E57),"")</f>
        <v/>
      </c>
      <c r="J57" s="8" t="str">
        <f t="shared" si="166"/>
        <v/>
      </c>
      <c r="K57" s="8" t="str">
        <f t="shared" si="166"/>
        <v/>
      </c>
      <c r="L57" s="8" t="str">
        <f t="shared" si="166"/>
        <v/>
      </c>
      <c r="M57" s="8" t="str">
        <f t="shared" si="166"/>
        <v/>
      </c>
      <c r="N57" s="8" t="str">
        <f t="shared" si="166"/>
        <v/>
      </c>
      <c r="O57" s="8" t="str">
        <f t="shared" si="166"/>
        <v/>
      </c>
      <c r="P57" s="8" t="str">
        <f t="shared" si="166"/>
        <v/>
      </c>
      <c r="Q57" s="8" t="str">
        <f t="shared" si="166"/>
        <v/>
      </c>
      <c r="R57" s="8" t="str">
        <f t="shared" si="166"/>
        <v/>
      </c>
      <c r="S57" s="8"/>
      <c r="T57" s="8" t="str">
        <f t="shared" ref="T57:AC57" si="167">+IF(RIGHT(I57,1)="R",I57,IF(I57="","",IF(OR(I57=$S$1,I57=$S$2,I57=$S$3,I57=$S$4),I57&amp;"-1",I57&amp;"-"&amp;COUNTIF(I$6:I$999,I57))))</f>
        <v/>
      </c>
      <c r="U57" s="8" t="str">
        <f t="shared" si="167"/>
        <v/>
      </c>
      <c r="V57" s="8" t="str">
        <f t="shared" si="167"/>
        <v/>
      </c>
      <c r="W57" s="8" t="str">
        <f t="shared" si="167"/>
        <v/>
      </c>
      <c r="X57" s="8" t="str">
        <f t="shared" si="167"/>
        <v/>
      </c>
      <c r="Y57" s="8" t="str">
        <f t="shared" si="167"/>
        <v/>
      </c>
      <c r="Z57" s="8" t="str">
        <f t="shared" si="167"/>
        <v/>
      </c>
      <c r="AA57" s="8" t="str">
        <f t="shared" si="167"/>
        <v/>
      </c>
      <c r="AB57" s="8" t="str">
        <f t="shared" si="167"/>
        <v/>
      </c>
      <c r="AC57" s="8" t="str">
        <f t="shared" si="167"/>
        <v/>
      </c>
      <c r="AD57" s="31">
        <f t="shared" si="14"/>
        <v>0</v>
      </c>
      <c r="AE57" s="32">
        <f>IF(AND(T57&lt;&gt;"",OR(RIGHT(T57,1)&lt;&gt;"R",ISERROR(VLOOKUP(T57,T$6:T56,1,0)))),VLOOKUP(LEFT(T57,SEARCH("-",T57)-1),'Ceníky Ubytování'!$A$27:$AJ$80,$H57+IF(RIGHT(T57,1)="R",6,RIGHT(T57,1)),0),IF(T57="",0,IF(EXACT(T57,VLOOKUP(T57,T$6:T56,1,0)),0,0)))</f>
        <v>0</v>
      </c>
      <c r="AF57" s="32">
        <f>IF(AND(U57&lt;&gt;"",OR(RIGHT(U57,1)&lt;&gt;"R",ISERROR(VLOOKUP(U57,U$6:U56,1,0)))),VLOOKUP(LEFT(U57,SEARCH("-",U57)-1),'Ceníky Ubytování'!$A$27:$AJ$80,$H57+IF(RIGHT(U57,1)="R",6,RIGHT(U57,1)),0),IF(U57="",0,IF(EXACT(U57,VLOOKUP(U57,U$6:U56,1,0)),0,0)))</f>
        <v>0</v>
      </c>
      <c r="AG57" s="32">
        <f>IF(AND(V57&lt;&gt;"",OR(RIGHT(V57,1)&lt;&gt;"R",ISERROR(VLOOKUP(V57,V$6:V56,1,0)))),VLOOKUP(LEFT(V57,SEARCH("-",V57)-1),'Ceníky Ubytování'!$A$27:$AJ$80,$H57+IF(RIGHT(V57,1)="R",6,RIGHT(V57,1)),0),IF(V57="",0,IF(EXACT(V57,VLOOKUP(V57,V$6:V56,1,0)),0,0)))</f>
        <v>0</v>
      </c>
      <c r="AH57" s="32">
        <f>IF(AND(W57&lt;&gt;"",OR(RIGHT(W57,1)&lt;&gt;"R",ISERROR(VLOOKUP(W57,W$6:W56,1,0)))),VLOOKUP(LEFT(W57,SEARCH("-",W57)-1),'Ceníky Ubytování'!$A$27:$AJ$80,$H57+IF(RIGHT(W57,1)="R",6,RIGHT(W57,1)),0),IF(W57="",0,IF(EXACT(W57,VLOOKUP(W57,W$6:W56,1,0)),0,0)))</f>
        <v>0</v>
      </c>
      <c r="AI57" s="32">
        <f>IF(AND(X57&lt;&gt;"",OR(RIGHT(X57,1)&lt;&gt;"R",ISERROR(VLOOKUP(X57,X$6:X56,1,0)))),VLOOKUP(LEFT(X57,SEARCH("-",X57)-1),'Ceníky Ubytování'!$A$27:$AJ$80,$H57+IF(RIGHT(X57,1)="R",6,RIGHT(X57,1)),0),IF(X57="",0,IF(EXACT(X57,VLOOKUP(X57,X$6:X56,1,0)),0,0)))</f>
        <v>0</v>
      </c>
      <c r="AJ57" s="32">
        <f>IF(AND(Y57&lt;&gt;"",OR(RIGHT(Y57,1)&lt;&gt;"R",ISERROR(VLOOKUP(Y57,Y$6:Y56,1,0)))),VLOOKUP(LEFT(Y57,SEARCH("-",Y57)-1),'Ceníky Ubytování'!$A$27:$AJ$80,$H57+IF(RIGHT(Y57,1)="R",6,RIGHT(Y57,1)),0),IF(Y57="",0,IF(EXACT(Y57,VLOOKUP(Y57,Y$6:Y56,1,0)),0,0)))</f>
        <v>0</v>
      </c>
      <c r="AK57" s="32">
        <f>IF(AND(Z57&lt;&gt;"",OR(RIGHT(Z57,1)&lt;&gt;"R",ISERROR(VLOOKUP(Z57,Z$6:Z56,1,0)))),VLOOKUP(LEFT(Z57,SEARCH("-",Z57)-1),'Ceníky Ubytování'!$A$27:$AJ$80,$H57+IF(RIGHT(Z57,1)="R",6,RIGHT(Z57,1)),0),IF(Z57="",0,IF(EXACT(Z57,VLOOKUP(Z57,Z$6:Z56,1,0)),0,0)))</f>
        <v>0</v>
      </c>
      <c r="AL57" s="32">
        <f>IF(AND(AA57&lt;&gt;"",OR(RIGHT(AA57,1)&lt;&gt;"R",ISERROR(VLOOKUP(AA57,AA$6:AA56,1,0)))),VLOOKUP(LEFT(AA57,SEARCH("-",AA57)-1),'Ceníky Ubytování'!$A$27:$AJ$80,$H57+IF(RIGHT(AA57,1)="R",6,RIGHT(AA57,1)),0),IF(AA57="",0,IF(EXACT(AA57,VLOOKUP(AA57,AA$6:AA56,1,0)),0,0)))</f>
        <v>0</v>
      </c>
      <c r="AM57" s="32">
        <f>IF(AND(AB57&lt;&gt;"",OR(RIGHT(AB57,1)&lt;&gt;"R",ISERROR(VLOOKUP(AB57,AB$6:AB56,1,0)))),VLOOKUP(LEFT(AB57,SEARCH("-",AB57)-1),'Ceníky Ubytování'!$A$27:$AJ$80,$H57+IF(RIGHT(AB57,1)="R",6,RIGHT(AB57,1)),0),IF(AB57="",0,IF(EXACT(AB57,VLOOKUP(AB57,AB$6:AB56,1,0)),0,0)))</f>
        <v>0</v>
      </c>
      <c r="AN57" s="32">
        <f>IF(AND(AC57&lt;&gt;"",OR(RIGHT(AC57,1)&lt;&gt;"R",ISERROR(VLOOKUP(AC57,AC$6:AC56,1,0)))),VLOOKUP(LEFT(AC57,SEARCH("-",AC57)-1),'Ceníky Ubytování'!$A$27:$AJ$80,$H57+IF(RIGHT(AC57,1)="R",6,RIGHT(AC57,1)),0),IF(AC57="",0,IF(EXACT(AC57,VLOOKUP(AC57,AC$6:AC56,1,0)),0,0)))</f>
        <v>0</v>
      </c>
      <c r="AO57" s="8"/>
      <c r="AP57" s="8"/>
      <c r="AQ57" s="8" t="str">
        <f t="shared" ref="AQ57:AZ57" si="168">IF(ISERROR(LEFT(T57,SEARCH("-",T57)-1)),"",LEFT(T57,SEARCH("-",T57)-1))</f>
        <v/>
      </c>
      <c r="AR57" s="8" t="str">
        <f t="shared" si="168"/>
        <v/>
      </c>
      <c r="AS57" s="8" t="str">
        <f t="shared" si="168"/>
        <v/>
      </c>
      <c r="AT57" s="8" t="str">
        <f t="shared" si="168"/>
        <v/>
      </c>
      <c r="AU57" s="8" t="str">
        <f t="shared" si="168"/>
        <v/>
      </c>
      <c r="AV57" s="8" t="str">
        <f t="shared" si="168"/>
        <v/>
      </c>
      <c r="AW57" s="8" t="str">
        <f t="shared" si="168"/>
        <v/>
      </c>
      <c r="AX57" s="8" t="str">
        <f t="shared" si="168"/>
        <v/>
      </c>
      <c r="AY57" s="8" t="str">
        <f t="shared" si="168"/>
        <v/>
      </c>
      <c r="AZ57" s="8" t="str">
        <f t="shared" si="168"/>
        <v/>
      </c>
      <c r="BA57" s="8"/>
      <c r="BB57" s="8"/>
      <c r="BC57" s="8"/>
      <c r="BD57" s="8"/>
      <c r="BE57" s="8"/>
      <c r="BF57" s="8"/>
      <c r="BG57" s="8"/>
      <c r="BH57" s="8"/>
      <c r="BI57" s="8"/>
      <c r="BJ57" s="8"/>
    </row>
    <row r="58" spans="1:62" s="151" customFormat="1" ht="15.75" customHeight="1">
      <c r="A58" s="152">
        <f>+VSTUP!A62</f>
        <v>53</v>
      </c>
      <c r="B58" s="152">
        <f>+VSTUP!B62</f>
        <v>0</v>
      </c>
      <c r="C58" s="152">
        <f>+VSTUP!C62</f>
        <v>0</v>
      </c>
      <c r="D58" s="152">
        <f>+VSTUP!G62</f>
        <v>0</v>
      </c>
      <c r="E58" s="152" t="str">
        <f>+VSTUP!K62</f>
        <v>nic</v>
      </c>
      <c r="F58" s="152">
        <f t="shared" si="11"/>
        <v>0</v>
      </c>
      <c r="G58" s="152" t="str">
        <f>+IF(VSTUP!$B$6="ANO",IF(F58&gt;5,$F$3,IF(F58&gt;2,$F$4,$F$2)),IF(F58=1,$F$2,$B$1))</f>
        <v>Ceník víkend standard</v>
      </c>
      <c r="H58" s="152">
        <f>+VLOOKUP(G58,'Ceníky Ubytování'!$B$84:$C$88,2,0)</f>
        <v>9</v>
      </c>
      <c r="I58" s="152" t="str">
        <f t="shared" ref="I58:R58" si="169">+IF($D58&gt;=I$3,IF($E58=0,"",$E58),"")</f>
        <v/>
      </c>
      <c r="J58" s="152" t="str">
        <f t="shared" si="169"/>
        <v/>
      </c>
      <c r="K58" s="152" t="str">
        <f t="shared" si="169"/>
        <v/>
      </c>
      <c r="L58" s="152" t="str">
        <f t="shared" si="169"/>
        <v/>
      </c>
      <c r="M58" s="152" t="str">
        <f t="shared" si="169"/>
        <v/>
      </c>
      <c r="N58" s="152" t="str">
        <f t="shared" si="169"/>
        <v/>
      </c>
      <c r="O58" s="152" t="str">
        <f t="shared" si="169"/>
        <v/>
      </c>
      <c r="P58" s="152" t="str">
        <f t="shared" si="169"/>
        <v/>
      </c>
      <c r="Q58" s="152" t="str">
        <f t="shared" si="169"/>
        <v/>
      </c>
      <c r="R58" s="152" t="str">
        <f t="shared" si="169"/>
        <v/>
      </c>
      <c r="S58" s="8"/>
      <c r="T58" s="152" t="str">
        <f t="shared" ref="T58:AC58" si="170">+IF(RIGHT(I58,1)="R",I58,IF(I58="","",IF(OR(I58=$S$1,I58=$S$2,I58=$S$3,I58=$S$4),I58&amp;"-1",I58&amp;"-"&amp;COUNTIF(I$6:I$999,I58))))</f>
        <v/>
      </c>
      <c r="U58" s="152" t="str">
        <f t="shared" si="170"/>
        <v/>
      </c>
      <c r="V58" s="152" t="str">
        <f t="shared" si="170"/>
        <v/>
      </c>
      <c r="W58" s="152" t="str">
        <f t="shared" si="170"/>
        <v/>
      </c>
      <c r="X58" s="152" t="str">
        <f t="shared" si="170"/>
        <v/>
      </c>
      <c r="Y58" s="152" t="str">
        <f t="shared" si="170"/>
        <v/>
      </c>
      <c r="Z58" s="152" t="str">
        <f t="shared" si="170"/>
        <v/>
      </c>
      <c r="AA58" s="152" t="str">
        <f t="shared" si="170"/>
        <v/>
      </c>
      <c r="AB58" s="152" t="str">
        <f t="shared" si="170"/>
        <v/>
      </c>
      <c r="AC58" s="152" t="str">
        <f t="shared" si="170"/>
        <v/>
      </c>
      <c r="AD58" s="31">
        <f t="shared" si="14"/>
        <v>0</v>
      </c>
      <c r="AE58" s="153">
        <f>IF(AND(T58&lt;&gt;"",OR(RIGHT(T58,1)&lt;&gt;"R",ISERROR(VLOOKUP(T58,T$6:T57,1,0)))),VLOOKUP(LEFT(T58,SEARCH("-",T58)-1),'Ceníky Ubytování'!$A$27:$AJ$80,$H58+IF(RIGHT(T58,1)="R",6,RIGHT(T58,1)),0),IF(T58="",0,IF(EXACT(T58,VLOOKUP(T58,T$6:T57,1,0)),0,0)))</f>
        <v>0</v>
      </c>
      <c r="AF58" s="153">
        <f>IF(AND(U58&lt;&gt;"",OR(RIGHT(U58,1)&lt;&gt;"R",ISERROR(VLOOKUP(U58,U$6:U57,1,0)))),VLOOKUP(LEFT(U58,SEARCH("-",U58)-1),'Ceníky Ubytování'!$A$27:$AJ$80,$H58+IF(RIGHT(U58,1)="R",6,RIGHT(U58,1)),0),IF(U58="",0,IF(EXACT(U58,VLOOKUP(U58,U$6:U57,1,0)),0,0)))</f>
        <v>0</v>
      </c>
      <c r="AG58" s="153">
        <f>IF(AND(V58&lt;&gt;"",OR(RIGHT(V58,1)&lt;&gt;"R",ISERROR(VLOOKUP(V58,V$6:V57,1,0)))),VLOOKUP(LEFT(V58,SEARCH("-",V58)-1),'Ceníky Ubytování'!$A$27:$AJ$80,$H58+IF(RIGHT(V58,1)="R",6,RIGHT(V58,1)),0),IF(V58="",0,IF(EXACT(V58,VLOOKUP(V58,V$6:V57,1,0)),0,0)))</f>
        <v>0</v>
      </c>
      <c r="AH58" s="153">
        <f>IF(AND(W58&lt;&gt;"",OR(RIGHT(W58,1)&lt;&gt;"R",ISERROR(VLOOKUP(W58,W$6:W57,1,0)))),VLOOKUP(LEFT(W58,SEARCH("-",W58)-1),'Ceníky Ubytování'!$A$27:$AJ$80,$H58+IF(RIGHT(W58,1)="R",6,RIGHT(W58,1)),0),IF(W58="",0,IF(EXACT(W58,VLOOKUP(W58,W$6:W57,1,0)),0,0)))</f>
        <v>0</v>
      </c>
      <c r="AI58" s="153">
        <f>IF(AND(X58&lt;&gt;"",OR(RIGHT(X58,1)&lt;&gt;"R",ISERROR(VLOOKUP(X58,X$6:X57,1,0)))),VLOOKUP(LEFT(X58,SEARCH("-",X58)-1),'Ceníky Ubytování'!$A$27:$AJ$80,$H58+IF(RIGHT(X58,1)="R",6,RIGHT(X58,1)),0),IF(X58="",0,IF(EXACT(X58,VLOOKUP(X58,X$6:X57,1,0)),0,0)))</f>
        <v>0</v>
      </c>
      <c r="AJ58" s="153">
        <f>IF(AND(Y58&lt;&gt;"",OR(RIGHT(Y58,1)&lt;&gt;"R",ISERROR(VLOOKUP(Y58,Y$6:Y57,1,0)))),VLOOKUP(LEFT(Y58,SEARCH("-",Y58)-1),'Ceníky Ubytování'!$A$27:$AJ$80,$H58+IF(RIGHT(Y58,1)="R",6,RIGHT(Y58,1)),0),IF(Y58="",0,IF(EXACT(Y58,VLOOKUP(Y58,Y$6:Y57,1,0)),0,0)))</f>
        <v>0</v>
      </c>
      <c r="AK58" s="153">
        <f>IF(AND(Z58&lt;&gt;"",OR(RIGHT(Z58,1)&lt;&gt;"R",ISERROR(VLOOKUP(Z58,Z$6:Z57,1,0)))),VLOOKUP(LEFT(Z58,SEARCH("-",Z58)-1),'Ceníky Ubytování'!$A$27:$AJ$80,$H58+IF(RIGHT(Z58,1)="R",6,RIGHT(Z58,1)),0),IF(Z58="",0,IF(EXACT(Z58,VLOOKUP(Z58,Z$6:Z57,1,0)),0,0)))</f>
        <v>0</v>
      </c>
      <c r="AL58" s="153">
        <f>IF(AND(AA58&lt;&gt;"",OR(RIGHT(AA58,1)&lt;&gt;"R",ISERROR(VLOOKUP(AA58,AA$6:AA57,1,0)))),VLOOKUP(LEFT(AA58,SEARCH("-",AA58)-1),'Ceníky Ubytování'!$A$27:$AJ$80,$H58+IF(RIGHT(AA58,1)="R",6,RIGHT(AA58,1)),0),IF(AA58="",0,IF(EXACT(AA58,VLOOKUP(AA58,AA$6:AA57,1,0)),0,0)))</f>
        <v>0</v>
      </c>
      <c r="AM58" s="153">
        <f>IF(AND(AB58&lt;&gt;"",OR(RIGHT(AB58,1)&lt;&gt;"R",ISERROR(VLOOKUP(AB58,AB$6:AB57,1,0)))),VLOOKUP(LEFT(AB58,SEARCH("-",AB58)-1),'Ceníky Ubytování'!$A$27:$AJ$80,$H58+IF(RIGHT(AB58,1)="R",6,RIGHT(AB58,1)),0),IF(AB58="",0,IF(EXACT(AB58,VLOOKUP(AB58,AB$6:AB57,1,0)),0,0)))</f>
        <v>0</v>
      </c>
      <c r="AN58" s="153">
        <f>IF(AND(AC58&lt;&gt;"",OR(RIGHT(AC58,1)&lt;&gt;"R",ISERROR(VLOOKUP(AC58,AC$6:AC57,1,0)))),VLOOKUP(LEFT(AC58,SEARCH("-",AC58)-1),'Ceníky Ubytování'!$A$27:$AJ$80,$H58+IF(RIGHT(AC58,1)="R",6,RIGHT(AC58,1)),0),IF(AC58="",0,IF(EXACT(AC58,VLOOKUP(AC58,AC$6:AC57,1,0)),0,0)))</f>
        <v>0</v>
      </c>
      <c r="AO58" s="152"/>
      <c r="AP58" s="152"/>
      <c r="AQ58" s="152" t="str">
        <f t="shared" ref="AQ58:AZ58" si="171">IF(ISERROR(LEFT(T58,SEARCH("-",T58)-1)),"",LEFT(T58,SEARCH("-",T58)-1))</f>
        <v/>
      </c>
      <c r="AR58" s="152" t="str">
        <f t="shared" si="171"/>
        <v/>
      </c>
      <c r="AS58" s="152" t="str">
        <f t="shared" si="171"/>
        <v/>
      </c>
      <c r="AT58" s="152" t="str">
        <f t="shared" si="171"/>
        <v/>
      </c>
      <c r="AU58" s="152" t="str">
        <f t="shared" si="171"/>
        <v/>
      </c>
      <c r="AV58" s="152" t="str">
        <f t="shared" si="171"/>
        <v/>
      </c>
      <c r="AW58" s="152" t="str">
        <f t="shared" si="171"/>
        <v/>
      </c>
      <c r="AX58" s="152" t="str">
        <f t="shared" si="171"/>
        <v/>
      </c>
      <c r="AY58" s="152" t="str">
        <f t="shared" si="171"/>
        <v/>
      </c>
      <c r="AZ58" s="152" t="str">
        <f t="shared" si="171"/>
        <v/>
      </c>
      <c r="BA58" s="152"/>
      <c r="BB58" s="152"/>
      <c r="BC58" s="152"/>
      <c r="BD58" s="152"/>
      <c r="BE58" s="152"/>
      <c r="BF58" s="152"/>
      <c r="BG58" s="152"/>
      <c r="BH58" s="152"/>
      <c r="BI58" s="152"/>
      <c r="BJ58" s="152"/>
    </row>
    <row r="59" spans="1:62" ht="15.75" customHeight="1">
      <c r="A59" s="8">
        <f>+VSTUP!A63</f>
        <v>54</v>
      </c>
      <c r="B59" s="8">
        <f>+VSTUP!B63</f>
        <v>0</v>
      </c>
      <c r="C59" s="8">
        <f>+VSTUP!C63</f>
        <v>0</v>
      </c>
      <c r="D59" s="8">
        <f>+VSTUP!G63</f>
        <v>0</v>
      </c>
      <c r="E59" s="8" t="str">
        <f>+VSTUP!K63</f>
        <v>nic</v>
      </c>
      <c r="F59" s="8">
        <f t="shared" si="11"/>
        <v>0</v>
      </c>
      <c r="G59" s="8" t="str">
        <f>+IF(VSTUP!$B$6="ANO",IF(F59&gt;5,$F$3,IF(F59&gt;2,$F$4,$F$2)),IF(F59=1,$F$2,$B$1))</f>
        <v>Ceník víkend standard</v>
      </c>
      <c r="H59" s="8">
        <f>+VLOOKUP(G59,'Ceníky Ubytování'!$B$84:$C$88,2,0)</f>
        <v>9</v>
      </c>
      <c r="I59" s="8" t="str">
        <f t="shared" ref="I59:R59" si="172">+IF($D59&gt;=I$3,IF($E59=0,"",$E59),"")</f>
        <v/>
      </c>
      <c r="J59" s="8" t="str">
        <f t="shared" si="172"/>
        <v/>
      </c>
      <c r="K59" s="8" t="str">
        <f t="shared" si="172"/>
        <v/>
      </c>
      <c r="L59" s="8" t="str">
        <f t="shared" si="172"/>
        <v/>
      </c>
      <c r="M59" s="8" t="str">
        <f t="shared" si="172"/>
        <v/>
      </c>
      <c r="N59" s="8" t="str">
        <f t="shared" si="172"/>
        <v/>
      </c>
      <c r="O59" s="8" t="str">
        <f t="shared" si="172"/>
        <v/>
      </c>
      <c r="P59" s="8" t="str">
        <f t="shared" si="172"/>
        <v/>
      </c>
      <c r="Q59" s="8" t="str">
        <f t="shared" si="172"/>
        <v/>
      </c>
      <c r="R59" s="8" t="str">
        <f t="shared" si="172"/>
        <v/>
      </c>
      <c r="S59" s="8"/>
      <c r="T59" s="8" t="str">
        <f t="shared" ref="T59:AC59" si="173">+IF(RIGHT(I59,1)="R",I59,IF(I59="","",IF(OR(I59=$S$1,I59=$S$2,I59=$S$3,I59=$S$4),I59&amp;"-1",I59&amp;"-"&amp;COUNTIF(I$6:I$999,I59))))</f>
        <v/>
      </c>
      <c r="U59" s="8" t="str">
        <f t="shared" si="173"/>
        <v/>
      </c>
      <c r="V59" s="8" t="str">
        <f t="shared" si="173"/>
        <v/>
      </c>
      <c r="W59" s="8" t="str">
        <f t="shared" si="173"/>
        <v/>
      </c>
      <c r="X59" s="8" t="str">
        <f t="shared" si="173"/>
        <v/>
      </c>
      <c r="Y59" s="8" t="str">
        <f t="shared" si="173"/>
        <v/>
      </c>
      <c r="Z59" s="8" t="str">
        <f t="shared" si="173"/>
        <v/>
      </c>
      <c r="AA59" s="8" t="str">
        <f t="shared" si="173"/>
        <v/>
      </c>
      <c r="AB59" s="8" t="str">
        <f t="shared" si="173"/>
        <v/>
      </c>
      <c r="AC59" s="8" t="str">
        <f t="shared" si="173"/>
        <v/>
      </c>
      <c r="AD59" s="31">
        <f t="shared" si="14"/>
        <v>0</v>
      </c>
      <c r="AE59" s="32">
        <f>IF(AND(T59&lt;&gt;"",OR(RIGHT(T59,1)&lt;&gt;"R",ISERROR(VLOOKUP(T59,T$6:T58,1,0)))),VLOOKUP(LEFT(T59,SEARCH("-",T59)-1),'Ceníky Ubytování'!$A$27:$AJ$80,$H59+IF(RIGHT(T59,1)="R",6,RIGHT(T59,1)),0),IF(T59="",0,IF(EXACT(T59,VLOOKUP(T59,T$6:T58,1,0)),0,0)))</f>
        <v>0</v>
      </c>
      <c r="AF59" s="32">
        <f>IF(AND(U59&lt;&gt;"",OR(RIGHT(U59,1)&lt;&gt;"R",ISERROR(VLOOKUP(U59,U$6:U58,1,0)))),VLOOKUP(LEFT(U59,SEARCH("-",U59)-1),'Ceníky Ubytování'!$A$27:$AJ$80,$H59+IF(RIGHT(U59,1)="R",6,RIGHT(U59,1)),0),IF(U59="",0,IF(EXACT(U59,VLOOKUP(U59,U$6:U58,1,0)),0,0)))</f>
        <v>0</v>
      </c>
      <c r="AG59" s="32">
        <f>IF(AND(V59&lt;&gt;"",OR(RIGHT(V59,1)&lt;&gt;"R",ISERROR(VLOOKUP(V59,V$6:V58,1,0)))),VLOOKUP(LEFT(V59,SEARCH("-",V59)-1),'Ceníky Ubytování'!$A$27:$AJ$80,$H59+IF(RIGHT(V59,1)="R",6,RIGHT(V59,1)),0),IF(V59="",0,IF(EXACT(V59,VLOOKUP(V59,V$6:V58,1,0)),0,0)))</f>
        <v>0</v>
      </c>
      <c r="AH59" s="32">
        <f>IF(AND(W59&lt;&gt;"",OR(RIGHT(W59,1)&lt;&gt;"R",ISERROR(VLOOKUP(W59,W$6:W58,1,0)))),VLOOKUP(LEFT(W59,SEARCH("-",W59)-1),'Ceníky Ubytování'!$A$27:$AJ$80,$H59+IF(RIGHT(W59,1)="R",6,RIGHT(W59,1)),0),IF(W59="",0,IF(EXACT(W59,VLOOKUP(W59,W$6:W58,1,0)),0,0)))</f>
        <v>0</v>
      </c>
      <c r="AI59" s="32">
        <f>IF(AND(X59&lt;&gt;"",OR(RIGHT(X59,1)&lt;&gt;"R",ISERROR(VLOOKUP(X59,X$6:X58,1,0)))),VLOOKUP(LEFT(X59,SEARCH("-",X59)-1),'Ceníky Ubytování'!$A$27:$AJ$80,$H59+IF(RIGHT(X59,1)="R",6,RIGHT(X59,1)),0),IF(X59="",0,IF(EXACT(X59,VLOOKUP(X59,X$6:X58,1,0)),0,0)))</f>
        <v>0</v>
      </c>
      <c r="AJ59" s="32">
        <f>IF(AND(Y59&lt;&gt;"",OR(RIGHT(Y59,1)&lt;&gt;"R",ISERROR(VLOOKUP(Y59,Y$6:Y58,1,0)))),VLOOKUP(LEFT(Y59,SEARCH("-",Y59)-1),'Ceníky Ubytování'!$A$27:$AJ$80,$H59+IF(RIGHT(Y59,1)="R",6,RIGHT(Y59,1)),0),IF(Y59="",0,IF(EXACT(Y59,VLOOKUP(Y59,Y$6:Y58,1,0)),0,0)))</f>
        <v>0</v>
      </c>
      <c r="AK59" s="32">
        <f>IF(AND(Z59&lt;&gt;"",OR(RIGHT(Z59,1)&lt;&gt;"R",ISERROR(VLOOKUP(Z59,Z$6:Z58,1,0)))),VLOOKUP(LEFT(Z59,SEARCH("-",Z59)-1),'Ceníky Ubytování'!$A$27:$AJ$80,$H59+IF(RIGHT(Z59,1)="R",6,RIGHT(Z59,1)),0),IF(Z59="",0,IF(EXACT(Z59,VLOOKUP(Z59,Z$6:Z58,1,0)),0,0)))</f>
        <v>0</v>
      </c>
      <c r="AL59" s="32">
        <f>IF(AND(AA59&lt;&gt;"",OR(RIGHT(AA59,1)&lt;&gt;"R",ISERROR(VLOOKUP(AA59,AA$6:AA58,1,0)))),VLOOKUP(LEFT(AA59,SEARCH("-",AA59)-1),'Ceníky Ubytování'!$A$27:$AJ$80,$H59+IF(RIGHT(AA59,1)="R",6,RIGHT(AA59,1)),0),IF(AA59="",0,IF(EXACT(AA59,VLOOKUP(AA59,AA$6:AA58,1,0)),0,0)))</f>
        <v>0</v>
      </c>
      <c r="AM59" s="32">
        <f>IF(AND(AB59&lt;&gt;"",OR(RIGHT(AB59,1)&lt;&gt;"R",ISERROR(VLOOKUP(AB59,AB$6:AB58,1,0)))),VLOOKUP(LEFT(AB59,SEARCH("-",AB59)-1),'Ceníky Ubytování'!$A$27:$AJ$80,$H59+IF(RIGHT(AB59,1)="R",6,RIGHT(AB59,1)),0),IF(AB59="",0,IF(EXACT(AB59,VLOOKUP(AB59,AB$6:AB58,1,0)),0,0)))</f>
        <v>0</v>
      </c>
      <c r="AN59" s="32">
        <f>IF(AND(AC59&lt;&gt;"",OR(RIGHT(AC59,1)&lt;&gt;"R",ISERROR(VLOOKUP(AC59,AC$6:AC58,1,0)))),VLOOKUP(LEFT(AC59,SEARCH("-",AC59)-1),'Ceníky Ubytování'!$A$27:$AJ$80,$H59+IF(RIGHT(AC59,1)="R",6,RIGHT(AC59,1)),0),IF(AC59="",0,IF(EXACT(AC59,VLOOKUP(AC59,AC$6:AC58,1,0)),0,0)))</f>
        <v>0</v>
      </c>
      <c r="AO59" s="8"/>
      <c r="AP59" s="8"/>
      <c r="AQ59" s="8" t="str">
        <f t="shared" ref="AQ59:AZ59" si="174">IF(ISERROR(LEFT(T59,SEARCH("-",T59)-1)),"",LEFT(T59,SEARCH("-",T59)-1))</f>
        <v/>
      </c>
      <c r="AR59" s="8" t="str">
        <f t="shared" si="174"/>
        <v/>
      </c>
      <c r="AS59" s="8" t="str">
        <f t="shared" si="174"/>
        <v/>
      </c>
      <c r="AT59" s="8" t="str">
        <f t="shared" si="174"/>
        <v/>
      </c>
      <c r="AU59" s="8" t="str">
        <f t="shared" si="174"/>
        <v/>
      </c>
      <c r="AV59" s="8" t="str">
        <f t="shared" si="174"/>
        <v/>
      </c>
      <c r="AW59" s="8" t="str">
        <f t="shared" si="174"/>
        <v/>
      </c>
      <c r="AX59" s="8" t="str">
        <f t="shared" si="174"/>
        <v/>
      </c>
      <c r="AY59" s="8" t="str">
        <f t="shared" si="174"/>
        <v/>
      </c>
      <c r="AZ59" s="8" t="str">
        <f t="shared" si="174"/>
        <v/>
      </c>
      <c r="BA59" s="8"/>
      <c r="BB59" s="8"/>
      <c r="BC59" s="8"/>
      <c r="BD59" s="8"/>
      <c r="BE59" s="8"/>
      <c r="BF59" s="8"/>
      <c r="BG59" s="8"/>
      <c r="BH59" s="8"/>
      <c r="BI59" s="8"/>
      <c r="BJ59" s="8"/>
    </row>
    <row r="60" spans="1:62" s="151" customFormat="1" ht="15.75" customHeight="1">
      <c r="A60" s="152">
        <f>+VSTUP!A64</f>
        <v>55</v>
      </c>
      <c r="B60" s="152">
        <f>+VSTUP!B64</f>
        <v>0</v>
      </c>
      <c r="C60" s="152">
        <f>+VSTUP!C64</f>
        <v>0</v>
      </c>
      <c r="D60" s="152">
        <f>+VSTUP!G64</f>
        <v>0</v>
      </c>
      <c r="E60" s="152" t="str">
        <f>+VSTUP!K64</f>
        <v>nic</v>
      </c>
      <c r="F60" s="152">
        <f t="shared" si="11"/>
        <v>0</v>
      </c>
      <c r="G60" s="152" t="str">
        <f>+IF(VSTUP!$B$6="ANO",IF(F60&gt;5,$F$3,IF(F60&gt;2,$F$4,$F$2)),IF(F60=1,$F$2,$B$1))</f>
        <v>Ceník víkend standard</v>
      </c>
      <c r="H60" s="152">
        <f>+VLOOKUP(G60,'Ceníky Ubytování'!$B$84:$C$88,2,0)</f>
        <v>9</v>
      </c>
      <c r="I60" s="152" t="str">
        <f t="shared" ref="I60:R60" si="175">+IF($D60&gt;=I$3,IF($E60=0,"",$E60),"")</f>
        <v/>
      </c>
      <c r="J60" s="152" t="str">
        <f t="shared" si="175"/>
        <v/>
      </c>
      <c r="K60" s="152" t="str">
        <f t="shared" si="175"/>
        <v/>
      </c>
      <c r="L60" s="152" t="str">
        <f t="shared" si="175"/>
        <v/>
      </c>
      <c r="M60" s="152" t="str">
        <f t="shared" si="175"/>
        <v/>
      </c>
      <c r="N60" s="152" t="str">
        <f t="shared" si="175"/>
        <v/>
      </c>
      <c r="O60" s="152" t="str">
        <f t="shared" si="175"/>
        <v/>
      </c>
      <c r="P60" s="152" t="str">
        <f t="shared" si="175"/>
        <v/>
      </c>
      <c r="Q60" s="152" t="str">
        <f t="shared" si="175"/>
        <v/>
      </c>
      <c r="R60" s="152" t="str">
        <f t="shared" si="175"/>
        <v/>
      </c>
      <c r="S60" s="8"/>
      <c r="T60" s="152" t="str">
        <f t="shared" ref="T60:AC60" si="176">+IF(RIGHT(I60,1)="R",I60,IF(I60="","",IF(OR(I60=$S$1,I60=$S$2,I60=$S$3,I60=$S$4),I60&amp;"-1",I60&amp;"-"&amp;COUNTIF(I$6:I$999,I60))))</f>
        <v/>
      </c>
      <c r="U60" s="152" t="str">
        <f t="shared" si="176"/>
        <v/>
      </c>
      <c r="V60" s="152" t="str">
        <f t="shared" si="176"/>
        <v/>
      </c>
      <c r="W60" s="152" t="str">
        <f t="shared" si="176"/>
        <v/>
      </c>
      <c r="X60" s="152" t="str">
        <f t="shared" si="176"/>
        <v/>
      </c>
      <c r="Y60" s="152" t="str">
        <f t="shared" si="176"/>
        <v/>
      </c>
      <c r="Z60" s="152" t="str">
        <f t="shared" si="176"/>
        <v/>
      </c>
      <c r="AA60" s="152" t="str">
        <f t="shared" si="176"/>
        <v/>
      </c>
      <c r="AB60" s="152" t="str">
        <f t="shared" si="176"/>
        <v/>
      </c>
      <c r="AC60" s="152" t="str">
        <f t="shared" si="176"/>
        <v/>
      </c>
      <c r="AD60" s="31">
        <f t="shared" si="14"/>
        <v>0</v>
      </c>
      <c r="AE60" s="153">
        <f>IF(AND(T60&lt;&gt;"",OR(RIGHT(T60,1)&lt;&gt;"R",ISERROR(VLOOKUP(T60,T$6:T59,1,0)))),VLOOKUP(LEFT(T60,SEARCH("-",T60)-1),'Ceníky Ubytování'!$A$27:$AJ$80,$H60+IF(RIGHT(T60,1)="R",6,RIGHT(T60,1)),0),IF(T60="",0,IF(EXACT(T60,VLOOKUP(T60,T$6:T59,1,0)),0,0)))</f>
        <v>0</v>
      </c>
      <c r="AF60" s="153">
        <f>IF(AND(U60&lt;&gt;"",OR(RIGHT(U60,1)&lt;&gt;"R",ISERROR(VLOOKUP(U60,U$6:U59,1,0)))),VLOOKUP(LEFT(U60,SEARCH("-",U60)-1),'Ceníky Ubytování'!$A$27:$AJ$80,$H60+IF(RIGHT(U60,1)="R",6,RIGHT(U60,1)),0),IF(U60="",0,IF(EXACT(U60,VLOOKUP(U60,U$6:U59,1,0)),0,0)))</f>
        <v>0</v>
      </c>
      <c r="AG60" s="153">
        <f>IF(AND(V60&lt;&gt;"",OR(RIGHT(V60,1)&lt;&gt;"R",ISERROR(VLOOKUP(V60,V$6:V59,1,0)))),VLOOKUP(LEFT(V60,SEARCH("-",V60)-1),'Ceníky Ubytování'!$A$27:$AJ$80,$H60+IF(RIGHT(V60,1)="R",6,RIGHT(V60,1)),0),IF(V60="",0,IF(EXACT(V60,VLOOKUP(V60,V$6:V59,1,0)),0,0)))</f>
        <v>0</v>
      </c>
      <c r="AH60" s="153">
        <f>IF(AND(W60&lt;&gt;"",OR(RIGHT(W60,1)&lt;&gt;"R",ISERROR(VLOOKUP(W60,W$6:W59,1,0)))),VLOOKUP(LEFT(W60,SEARCH("-",W60)-1),'Ceníky Ubytování'!$A$27:$AJ$80,$H60+IF(RIGHT(W60,1)="R",6,RIGHT(W60,1)),0),IF(W60="",0,IF(EXACT(W60,VLOOKUP(W60,W$6:W59,1,0)),0,0)))</f>
        <v>0</v>
      </c>
      <c r="AI60" s="153">
        <f>IF(AND(X60&lt;&gt;"",OR(RIGHT(X60,1)&lt;&gt;"R",ISERROR(VLOOKUP(X60,X$6:X59,1,0)))),VLOOKUP(LEFT(X60,SEARCH("-",X60)-1),'Ceníky Ubytování'!$A$27:$AJ$80,$H60+IF(RIGHT(X60,1)="R",6,RIGHT(X60,1)),0),IF(X60="",0,IF(EXACT(X60,VLOOKUP(X60,X$6:X59,1,0)),0,0)))</f>
        <v>0</v>
      </c>
      <c r="AJ60" s="153">
        <f>IF(AND(Y60&lt;&gt;"",OR(RIGHT(Y60,1)&lt;&gt;"R",ISERROR(VLOOKUP(Y60,Y$6:Y59,1,0)))),VLOOKUP(LEFT(Y60,SEARCH("-",Y60)-1),'Ceníky Ubytování'!$A$27:$AJ$80,$H60+IF(RIGHT(Y60,1)="R",6,RIGHT(Y60,1)),0),IF(Y60="",0,IF(EXACT(Y60,VLOOKUP(Y60,Y$6:Y59,1,0)),0,0)))</f>
        <v>0</v>
      </c>
      <c r="AK60" s="153">
        <f>IF(AND(Z60&lt;&gt;"",OR(RIGHT(Z60,1)&lt;&gt;"R",ISERROR(VLOOKUP(Z60,Z$6:Z59,1,0)))),VLOOKUP(LEFT(Z60,SEARCH("-",Z60)-1),'Ceníky Ubytování'!$A$27:$AJ$80,$H60+IF(RIGHT(Z60,1)="R",6,RIGHT(Z60,1)),0),IF(Z60="",0,IF(EXACT(Z60,VLOOKUP(Z60,Z$6:Z59,1,0)),0,0)))</f>
        <v>0</v>
      </c>
      <c r="AL60" s="153">
        <f>IF(AND(AA60&lt;&gt;"",OR(RIGHT(AA60,1)&lt;&gt;"R",ISERROR(VLOOKUP(AA60,AA$6:AA59,1,0)))),VLOOKUP(LEFT(AA60,SEARCH("-",AA60)-1),'Ceníky Ubytování'!$A$27:$AJ$80,$H60+IF(RIGHT(AA60,1)="R",6,RIGHT(AA60,1)),0),IF(AA60="",0,IF(EXACT(AA60,VLOOKUP(AA60,AA$6:AA59,1,0)),0,0)))</f>
        <v>0</v>
      </c>
      <c r="AM60" s="153">
        <f>IF(AND(AB60&lt;&gt;"",OR(RIGHT(AB60,1)&lt;&gt;"R",ISERROR(VLOOKUP(AB60,AB$6:AB59,1,0)))),VLOOKUP(LEFT(AB60,SEARCH("-",AB60)-1),'Ceníky Ubytování'!$A$27:$AJ$80,$H60+IF(RIGHT(AB60,1)="R",6,RIGHT(AB60,1)),0),IF(AB60="",0,IF(EXACT(AB60,VLOOKUP(AB60,AB$6:AB59,1,0)),0,0)))</f>
        <v>0</v>
      </c>
      <c r="AN60" s="153">
        <f>IF(AND(AC60&lt;&gt;"",OR(RIGHT(AC60,1)&lt;&gt;"R",ISERROR(VLOOKUP(AC60,AC$6:AC59,1,0)))),VLOOKUP(LEFT(AC60,SEARCH("-",AC60)-1),'Ceníky Ubytování'!$A$27:$AJ$80,$H60+IF(RIGHT(AC60,1)="R",6,RIGHT(AC60,1)),0),IF(AC60="",0,IF(EXACT(AC60,VLOOKUP(AC60,AC$6:AC59,1,0)),0,0)))</f>
        <v>0</v>
      </c>
      <c r="AO60" s="152"/>
      <c r="AP60" s="152"/>
      <c r="AQ60" s="152" t="str">
        <f t="shared" ref="AQ60:AZ60" si="177">IF(ISERROR(LEFT(T60,SEARCH("-",T60)-1)),"",LEFT(T60,SEARCH("-",T60)-1))</f>
        <v/>
      </c>
      <c r="AR60" s="152" t="str">
        <f t="shared" si="177"/>
        <v/>
      </c>
      <c r="AS60" s="152" t="str">
        <f t="shared" si="177"/>
        <v/>
      </c>
      <c r="AT60" s="152" t="str">
        <f t="shared" si="177"/>
        <v/>
      </c>
      <c r="AU60" s="152" t="str">
        <f t="shared" si="177"/>
        <v/>
      </c>
      <c r="AV60" s="152" t="str">
        <f t="shared" si="177"/>
        <v/>
      </c>
      <c r="AW60" s="152" t="str">
        <f t="shared" si="177"/>
        <v/>
      </c>
      <c r="AX60" s="152" t="str">
        <f t="shared" si="177"/>
        <v/>
      </c>
      <c r="AY60" s="152" t="str">
        <f t="shared" si="177"/>
        <v/>
      </c>
      <c r="AZ60" s="152" t="str">
        <f t="shared" si="177"/>
        <v/>
      </c>
      <c r="BA60" s="152"/>
      <c r="BB60" s="152"/>
      <c r="BC60" s="152"/>
      <c r="BD60" s="152"/>
      <c r="BE60" s="152"/>
      <c r="BF60" s="152"/>
      <c r="BG60" s="152"/>
      <c r="BH60" s="152"/>
      <c r="BI60" s="152"/>
      <c r="BJ60" s="152"/>
    </row>
    <row r="61" spans="1:62" ht="15.75" customHeight="1">
      <c r="A61" s="8">
        <f>+VSTUP!A65</f>
        <v>56</v>
      </c>
      <c r="B61" s="8">
        <f>+VSTUP!B65</f>
        <v>0</v>
      </c>
      <c r="C61" s="8">
        <f>+VSTUP!C65</f>
        <v>0</v>
      </c>
      <c r="D61" s="8">
        <f>+VSTUP!G65</f>
        <v>0</v>
      </c>
      <c r="E61" s="8" t="str">
        <f>+VSTUP!K65</f>
        <v>nic</v>
      </c>
      <c r="F61" s="8">
        <f t="shared" si="11"/>
        <v>0</v>
      </c>
      <c r="G61" s="8" t="str">
        <f>+IF(VSTUP!$B$6="ANO",IF(F61&gt;5,$F$3,IF(F61&gt;2,$F$4,$F$2)),IF(F61=1,$F$2,$B$1))</f>
        <v>Ceník víkend standard</v>
      </c>
      <c r="H61" s="8">
        <f>+VLOOKUP(G61,'Ceníky Ubytování'!$B$84:$C$88,2,0)</f>
        <v>9</v>
      </c>
      <c r="I61" s="8" t="str">
        <f t="shared" ref="I61:R61" si="178">+IF($D61&gt;=I$3,IF($E61=0,"",$E61),"")</f>
        <v/>
      </c>
      <c r="J61" s="8" t="str">
        <f t="shared" si="178"/>
        <v/>
      </c>
      <c r="K61" s="8" t="str">
        <f t="shared" si="178"/>
        <v/>
      </c>
      <c r="L61" s="8" t="str">
        <f t="shared" si="178"/>
        <v/>
      </c>
      <c r="M61" s="8" t="str">
        <f t="shared" si="178"/>
        <v/>
      </c>
      <c r="N61" s="8" t="str">
        <f t="shared" si="178"/>
        <v/>
      </c>
      <c r="O61" s="8" t="str">
        <f t="shared" si="178"/>
        <v/>
      </c>
      <c r="P61" s="8" t="str">
        <f t="shared" si="178"/>
        <v/>
      </c>
      <c r="Q61" s="8" t="str">
        <f t="shared" si="178"/>
        <v/>
      </c>
      <c r="R61" s="8" t="str">
        <f t="shared" si="178"/>
        <v/>
      </c>
      <c r="S61" s="8"/>
      <c r="T61" s="8" t="str">
        <f t="shared" ref="T61:AC61" si="179">+IF(RIGHT(I61,1)="R",I61,IF(I61="","",IF(OR(I61=$S$1,I61=$S$2,I61=$S$3,I61=$S$4),I61&amp;"-1",I61&amp;"-"&amp;COUNTIF(I$6:I$999,I61))))</f>
        <v/>
      </c>
      <c r="U61" s="8" t="str">
        <f t="shared" si="179"/>
        <v/>
      </c>
      <c r="V61" s="8" t="str">
        <f t="shared" si="179"/>
        <v/>
      </c>
      <c r="W61" s="8" t="str">
        <f t="shared" si="179"/>
        <v/>
      </c>
      <c r="X61" s="8" t="str">
        <f t="shared" si="179"/>
        <v/>
      </c>
      <c r="Y61" s="8" t="str">
        <f t="shared" si="179"/>
        <v/>
      </c>
      <c r="Z61" s="8" t="str">
        <f t="shared" si="179"/>
        <v/>
      </c>
      <c r="AA61" s="8" t="str">
        <f t="shared" si="179"/>
        <v/>
      </c>
      <c r="AB61" s="8" t="str">
        <f t="shared" si="179"/>
        <v/>
      </c>
      <c r="AC61" s="8" t="str">
        <f t="shared" si="179"/>
        <v/>
      </c>
      <c r="AD61" s="31">
        <f t="shared" ref="AD61:AD124" si="180">SUM(AE61:AL61)</f>
        <v>0</v>
      </c>
      <c r="AE61" s="32">
        <f>IF(AND(T61&lt;&gt;"",OR(RIGHT(T61,1)&lt;&gt;"R",ISERROR(VLOOKUP(T61,T$6:T60,1,0)))),VLOOKUP(LEFT(T61,SEARCH("-",T61)-1),'Ceníky Ubytování'!$A$27:$AJ$80,$H61+IF(RIGHT(T61,1)="R",6,RIGHT(T61,1)),0),IF(T61="",0,IF(EXACT(T61,VLOOKUP(T61,T$6:T60,1,0)),0,0)))</f>
        <v>0</v>
      </c>
      <c r="AF61" s="32">
        <f>IF(AND(U61&lt;&gt;"",OR(RIGHT(U61,1)&lt;&gt;"R",ISERROR(VLOOKUP(U61,U$6:U60,1,0)))),VLOOKUP(LEFT(U61,SEARCH("-",U61)-1),'Ceníky Ubytování'!$A$27:$AJ$80,$H61+IF(RIGHT(U61,1)="R",6,RIGHT(U61,1)),0),IF(U61="",0,IF(EXACT(U61,VLOOKUP(U61,U$6:U60,1,0)),0,0)))</f>
        <v>0</v>
      </c>
      <c r="AG61" s="32">
        <f>IF(AND(V61&lt;&gt;"",OR(RIGHT(V61,1)&lt;&gt;"R",ISERROR(VLOOKUP(V61,V$6:V60,1,0)))),VLOOKUP(LEFT(V61,SEARCH("-",V61)-1),'Ceníky Ubytování'!$A$27:$AJ$80,$H61+IF(RIGHT(V61,1)="R",6,RIGHT(V61,1)),0),IF(V61="",0,IF(EXACT(V61,VLOOKUP(V61,V$6:V60,1,0)),0,0)))</f>
        <v>0</v>
      </c>
      <c r="AH61" s="32">
        <f>IF(AND(W61&lt;&gt;"",OR(RIGHT(W61,1)&lt;&gt;"R",ISERROR(VLOOKUP(W61,W$6:W60,1,0)))),VLOOKUP(LEFT(W61,SEARCH("-",W61)-1),'Ceníky Ubytování'!$A$27:$AJ$80,$H61+IF(RIGHT(W61,1)="R",6,RIGHT(W61,1)),0),IF(W61="",0,IF(EXACT(W61,VLOOKUP(W61,W$6:W60,1,0)),0,0)))</f>
        <v>0</v>
      </c>
      <c r="AI61" s="32">
        <f>IF(AND(X61&lt;&gt;"",OR(RIGHT(X61,1)&lt;&gt;"R",ISERROR(VLOOKUP(X61,X$6:X60,1,0)))),VLOOKUP(LEFT(X61,SEARCH("-",X61)-1),'Ceníky Ubytování'!$A$27:$AJ$80,$H61+IF(RIGHT(X61,1)="R",6,RIGHT(X61,1)),0),IF(X61="",0,IF(EXACT(X61,VLOOKUP(X61,X$6:X60,1,0)),0,0)))</f>
        <v>0</v>
      </c>
      <c r="AJ61" s="32">
        <f>IF(AND(Y61&lt;&gt;"",OR(RIGHT(Y61,1)&lt;&gt;"R",ISERROR(VLOOKUP(Y61,Y$6:Y60,1,0)))),VLOOKUP(LEFT(Y61,SEARCH("-",Y61)-1),'Ceníky Ubytování'!$A$27:$AJ$80,$H61+IF(RIGHT(Y61,1)="R",6,RIGHT(Y61,1)),0),IF(Y61="",0,IF(EXACT(Y61,VLOOKUP(Y61,Y$6:Y60,1,0)),0,0)))</f>
        <v>0</v>
      </c>
      <c r="AK61" s="32">
        <f>IF(AND(Z61&lt;&gt;"",OR(RIGHT(Z61,1)&lt;&gt;"R",ISERROR(VLOOKUP(Z61,Z$6:Z60,1,0)))),VLOOKUP(LEFT(Z61,SEARCH("-",Z61)-1),'Ceníky Ubytování'!$A$27:$AJ$80,$H61+IF(RIGHT(Z61,1)="R",6,RIGHT(Z61,1)),0),IF(Z61="",0,IF(EXACT(Z61,VLOOKUP(Z61,Z$6:Z60,1,0)),0,0)))</f>
        <v>0</v>
      </c>
      <c r="AL61" s="32">
        <f>IF(AND(AA61&lt;&gt;"",OR(RIGHT(AA61,1)&lt;&gt;"R",ISERROR(VLOOKUP(AA61,AA$6:AA60,1,0)))),VLOOKUP(LEFT(AA61,SEARCH("-",AA61)-1),'Ceníky Ubytování'!$A$27:$AJ$80,$H61+IF(RIGHT(AA61,1)="R",6,RIGHT(AA61,1)),0),IF(AA61="",0,IF(EXACT(AA61,VLOOKUP(AA61,AA$6:AA60,1,0)),0,0)))</f>
        <v>0</v>
      </c>
      <c r="AM61" s="32">
        <f>IF(AND(AB61&lt;&gt;"",OR(RIGHT(AB61,1)&lt;&gt;"R",ISERROR(VLOOKUP(AB61,AB$6:AB60,1,0)))),VLOOKUP(LEFT(AB61,SEARCH("-",AB61)-1),'Ceníky Ubytování'!$A$27:$AJ$80,$H61+IF(RIGHT(AB61,1)="R",6,RIGHT(AB61,1)),0),IF(AB61="",0,IF(EXACT(AB61,VLOOKUP(AB61,AB$6:AB60,1,0)),0,0)))</f>
        <v>0</v>
      </c>
      <c r="AN61" s="32">
        <f>IF(AND(AC61&lt;&gt;"",OR(RIGHT(AC61,1)&lt;&gt;"R",ISERROR(VLOOKUP(AC61,AC$6:AC60,1,0)))),VLOOKUP(LEFT(AC61,SEARCH("-",AC61)-1),'Ceníky Ubytování'!$A$27:$AJ$80,$H61+IF(RIGHT(AC61,1)="R",6,RIGHT(AC61,1)),0),IF(AC61="",0,IF(EXACT(AC61,VLOOKUP(AC61,AC$6:AC60,1,0)),0,0)))</f>
        <v>0</v>
      </c>
      <c r="AO61" s="8"/>
      <c r="AP61" s="8"/>
      <c r="AQ61" s="8" t="str">
        <f t="shared" ref="AQ61:AZ61" si="181">IF(ISERROR(LEFT(T61,SEARCH("-",T61)-1)),"",LEFT(T61,SEARCH("-",T61)-1))</f>
        <v/>
      </c>
      <c r="AR61" s="8" t="str">
        <f t="shared" si="181"/>
        <v/>
      </c>
      <c r="AS61" s="8" t="str">
        <f t="shared" si="181"/>
        <v/>
      </c>
      <c r="AT61" s="8" t="str">
        <f t="shared" si="181"/>
        <v/>
      </c>
      <c r="AU61" s="8" t="str">
        <f t="shared" si="181"/>
        <v/>
      </c>
      <c r="AV61" s="8" t="str">
        <f t="shared" si="181"/>
        <v/>
      </c>
      <c r="AW61" s="8" t="str">
        <f t="shared" si="181"/>
        <v/>
      </c>
      <c r="AX61" s="8" t="str">
        <f t="shared" si="181"/>
        <v/>
      </c>
      <c r="AY61" s="8" t="str">
        <f t="shared" si="181"/>
        <v/>
      </c>
      <c r="AZ61" s="8" t="str">
        <f t="shared" si="181"/>
        <v/>
      </c>
      <c r="BA61" s="8"/>
      <c r="BB61" s="8"/>
      <c r="BC61" s="8"/>
      <c r="BD61" s="8"/>
      <c r="BE61" s="8"/>
      <c r="BF61" s="8"/>
      <c r="BG61" s="8"/>
      <c r="BH61" s="8"/>
      <c r="BI61" s="8"/>
      <c r="BJ61" s="8"/>
    </row>
    <row r="62" spans="1:62" s="151" customFormat="1" ht="15.75" customHeight="1">
      <c r="A62" s="152">
        <f>+VSTUP!A66</f>
        <v>57</v>
      </c>
      <c r="B62" s="152">
        <f>+VSTUP!B66</f>
        <v>0</v>
      </c>
      <c r="C62" s="152">
        <f>+VSTUP!C66</f>
        <v>0</v>
      </c>
      <c r="D62" s="152">
        <f>+VSTUP!G66</f>
        <v>0</v>
      </c>
      <c r="E62" s="152" t="str">
        <f>+VSTUP!K66</f>
        <v>nic</v>
      </c>
      <c r="F62" s="152">
        <f t="shared" si="11"/>
        <v>0</v>
      </c>
      <c r="G62" s="152" t="str">
        <f>+IF(VSTUP!$B$6="ANO",IF(F62&gt;5,$F$3,IF(F62&gt;2,$F$4,$F$2)),IF(F62=1,$F$2,$B$1))</f>
        <v>Ceník víkend standard</v>
      </c>
      <c r="H62" s="152">
        <f>+VLOOKUP(G62,'Ceníky Ubytování'!$B$84:$C$88,2,0)</f>
        <v>9</v>
      </c>
      <c r="I62" s="152" t="str">
        <f t="shared" ref="I62:R62" si="182">+IF($D62&gt;=I$3,IF($E62=0,"",$E62),"")</f>
        <v/>
      </c>
      <c r="J62" s="152" t="str">
        <f t="shared" si="182"/>
        <v/>
      </c>
      <c r="K62" s="152" t="str">
        <f t="shared" si="182"/>
        <v/>
      </c>
      <c r="L62" s="152" t="str">
        <f t="shared" si="182"/>
        <v/>
      </c>
      <c r="M62" s="152" t="str">
        <f t="shared" si="182"/>
        <v/>
      </c>
      <c r="N62" s="152" t="str">
        <f t="shared" si="182"/>
        <v/>
      </c>
      <c r="O62" s="152" t="str">
        <f t="shared" si="182"/>
        <v/>
      </c>
      <c r="P62" s="152" t="str">
        <f t="shared" si="182"/>
        <v/>
      </c>
      <c r="Q62" s="152" t="str">
        <f t="shared" si="182"/>
        <v/>
      </c>
      <c r="R62" s="152" t="str">
        <f t="shared" si="182"/>
        <v/>
      </c>
      <c r="S62" s="8"/>
      <c r="T62" s="152" t="str">
        <f t="shared" ref="T62:AC62" si="183">+IF(RIGHT(I62,1)="R",I62,IF(I62="","",IF(OR(I62=$S$1,I62=$S$2,I62=$S$3,I62=$S$4),I62&amp;"-1",I62&amp;"-"&amp;COUNTIF(I$6:I$999,I62))))</f>
        <v/>
      </c>
      <c r="U62" s="152" t="str">
        <f t="shared" si="183"/>
        <v/>
      </c>
      <c r="V62" s="152" t="str">
        <f t="shared" si="183"/>
        <v/>
      </c>
      <c r="W62" s="152" t="str">
        <f t="shared" si="183"/>
        <v/>
      </c>
      <c r="X62" s="152" t="str">
        <f t="shared" si="183"/>
        <v/>
      </c>
      <c r="Y62" s="152" t="str">
        <f t="shared" si="183"/>
        <v/>
      </c>
      <c r="Z62" s="152" t="str">
        <f t="shared" si="183"/>
        <v/>
      </c>
      <c r="AA62" s="152" t="str">
        <f t="shared" si="183"/>
        <v/>
      </c>
      <c r="AB62" s="152" t="str">
        <f t="shared" si="183"/>
        <v/>
      </c>
      <c r="AC62" s="152" t="str">
        <f t="shared" si="183"/>
        <v/>
      </c>
      <c r="AD62" s="31">
        <f t="shared" si="180"/>
        <v>0</v>
      </c>
      <c r="AE62" s="153">
        <f>IF(AND(T62&lt;&gt;"",OR(RIGHT(T62,1)&lt;&gt;"R",ISERROR(VLOOKUP(T62,T$6:T61,1,0)))),VLOOKUP(LEFT(T62,SEARCH("-",T62)-1),'Ceníky Ubytování'!$A$27:$AJ$80,$H62+IF(RIGHT(T62,1)="R",6,RIGHT(T62,1)),0),IF(T62="",0,IF(EXACT(T62,VLOOKUP(T62,T$6:T61,1,0)),0,0)))</f>
        <v>0</v>
      </c>
      <c r="AF62" s="153">
        <f>IF(AND(U62&lt;&gt;"",OR(RIGHT(U62,1)&lt;&gt;"R",ISERROR(VLOOKUP(U62,U$6:U61,1,0)))),VLOOKUP(LEFT(U62,SEARCH("-",U62)-1),'Ceníky Ubytování'!$A$27:$AJ$80,$H62+IF(RIGHT(U62,1)="R",6,RIGHT(U62,1)),0),IF(U62="",0,IF(EXACT(U62,VLOOKUP(U62,U$6:U61,1,0)),0,0)))</f>
        <v>0</v>
      </c>
      <c r="AG62" s="153">
        <f>IF(AND(V62&lt;&gt;"",OR(RIGHT(V62,1)&lt;&gt;"R",ISERROR(VLOOKUP(V62,V$6:V61,1,0)))),VLOOKUP(LEFT(V62,SEARCH("-",V62)-1),'Ceníky Ubytování'!$A$27:$AJ$80,$H62+IF(RIGHT(V62,1)="R",6,RIGHT(V62,1)),0),IF(V62="",0,IF(EXACT(V62,VLOOKUP(V62,V$6:V61,1,0)),0,0)))</f>
        <v>0</v>
      </c>
      <c r="AH62" s="153">
        <f>IF(AND(W62&lt;&gt;"",OR(RIGHT(W62,1)&lt;&gt;"R",ISERROR(VLOOKUP(W62,W$6:W61,1,0)))),VLOOKUP(LEFT(W62,SEARCH("-",W62)-1),'Ceníky Ubytování'!$A$27:$AJ$80,$H62+IF(RIGHT(W62,1)="R",6,RIGHT(W62,1)),0),IF(W62="",0,IF(EXACT(W62,VLOOKUP(W62,W$6:W61,1,0)),0,0)))</f>
        <v>0</v>
      </c>
      <c r="AI62" s="153">
        <f>IF(AND(X62&lt;&gt;"",OR(RIGHT(X62,1)&lt;&gt;"R",ISERROR(VLOOKUP(X62,X$6:X61,1,0)))),VLOOKUP(LEFT(X62,SEARCH("-",X62)-1),'Ceníky Ubytování'!$A$27:$AJ$80,$H62+IF(RIGHT(X62,1)="R",6,RIGHT(X62,1)),0),IF(X62="",0,IF(EXACT(X62,VLOOKUP(X62,X$6:X61,1,0)),0,0)))</f>
        <v>0</v>
      </c>
      <c r="AJ62" s="153">
        <f>IF(AND(Y62&lt;&gt;"",OR(RIGHT(Y62,1)&lt;&gt;"R",ISERROR(VLOOKUP(Y62,Y$6:Y61,1,0)))),VLOOKUP(LEFT(Y62,SEARCH("-",Y62)-1),'Ceníky Ubytování'!$A$27:$AJ$80,$H62+IF(RIGHT(Y62,1)="R",6,RIGHT(Y62,1)),0),IF(Y62="",0,IF(EXACT(Y62,VLOOKUP(Y62,Y$6:Y61,1,0)),0,0)))</f>
        <v>0</v>
      </c>
      <c r="AK62" s="153">
        <f>IF(AND(Z62&lt;&gt;"",OR(RIGHT(Z62,1)&lt;&gt;"R",ISERROR(VLOOKUP(Z62,Z$6:Z61,1,0)))),VLOOKUP(LEFT(Z62,SEARCH("-",Z62)-1),'Ceníky Ubytování'!$A$27:$AJ$80,$H62+IF(RIGHT(Z62,1)="R",6,RIGHT(Z62,1)),0),IF(Z62="",0,IF(EXACT(Z62,VLOOKUP(Z62,Z$6:Z61,1,0)),0,0)))</f>
        <v>0</v>
      </c>
      <c r="AL62" s="153">
        <f>IF(AND(AA62&lt;&gt;"",OR(RIGHT(AA62,1)&lt;&gt;"R",ISERROR(VLOOKUP(AA62,AA$6:AA61,1,0)))),VLOOKUP(LEFT(AA62,SEARCH("-",AA62)-1),'Ceníky Ubytování'!$A$27:$AJ$80,$H62+IF(RIGHT(AA62,1)="R",6,RIGHT(AA62,1)),0),IF(AA62="",0,IF(EXACT(AA62,VLOOKUP(AA62,AA$6:AA61,1,0)),0,0)))</f>
        <v>0</v>
      </c>
      <c r="AM62" s="153">
        <f>IF(AND(AB62&lt;&gt;"",OR(RIGHT(AB62,1)&lt;&gt;"R",ISERROR(VLOOKUP(AB62,AB$6:AB61,1,0)))),VLOOKUP(LEFT(AB62,SEARCH("-",AB62)-1),'Ceníky Ubytování'!$A$27:$AJ$80,$H62+IF(RIGHT(AB62,1)="R",6,RIGHT(AB62,1)),0),IF(AB62="",0,IF(EXACT(AB62,VLOOKUP(AB62,AB$6:AB61,1,0)),0,0)))</f>
        <v>0</v>
      </c>
      <c r="AN62" s="153">
        <f>IF(AND(AC62&lt;&gt;"",OR(RIGHT(AC62,1)&lt;&gt;"R",ISERROR(VLOOKUP(AC62,AC$6:AC61,1,0)))),VLOOKUP(LEFT(AC62,SEARCH("-",AC62)-1),'Ceníky Ubytování'!$A$27:$AJ$80,$H62+IF(RIGHT(AC62,1)="R",6,RIGHT(AC62,1)),0),IF(AC62="",0,IF(EXACT(AC62,VLOOKUP(AC62,AC$6:AC61,1,0)),0,0)))</f>
        <v>0</v>
      </c>
      <c r="AO62" s="152"/>
      <c r="AP62" s="152"/>
      <c r="AQ62" s="152" t="str">
        <f t="shared" ref="AQ62:AZ62" si="184">IF(ISERROR(LEFT(T62,SEARCH("-",T62)-1)),"",LEFT(T62,SEARCH("-",T62)-1))</f>
        <v/>
      </c>
      <c r="AR62" s="152" t="str">
        <f t="shared" si="184"/>
        <v/>
      </c>
      <c r="AS62" s="152" t="str">
        <f t="shared" si="184"/>
        <v/>
      </c>
      <c r="AT62" s="152" t="str">
        <f t="shared" si="184"/>
        <v/>
      </c>
      <c r="AU62" s="152" t="str">
        <f t="shared" si="184"/>
        <v/>
      </c>
      <c r="AV62" s="152" t="str">
        <f t="shared" si="184"/>
        <v/>
      </c>
      <c r="AW62" s="152" t="str">
        <f t="shared" si="184"/>
        <v/>
      </c>
      <c r="AX62" s="152" t="str">
        <f t="shared" si="184"/>
        <v/>
      </c>
      <c r="AY62" s="152" t="str">
        <f t="shared" si="184"/>
        <v/>
      </c>
      <c r="AZ62" s="152" t="str">
        <f t="shared" si="184"/>
        <v/>
      </c>
      <c r="BA62" s="152"/>
      <c r="BB62" s="152"/>
      <c r="BC62" s="152"/>
      <c r="BD62" s="152"/>
      <c r="BE62" s="152"/>
      <c r="BF62" s="152"/>
      <c r="BG62" s="152"/>
      <c r="BH62" s="152"/>
      <c r="BI62" s="152"/>
      <c r="BJ62" s="152"/>
    </row>
    <row r="63" spans="1:62" ht="15.75" customHeight="1">
      <c r="A63" s="8">
        <f>+VSTUP!A67</f>
        <v>58</v>
      </c>
      <c r="B63" s="8">
        <f>+VSTUP!B67</f>
        <v>0</v>
      </c>
      <c r="C63" s="8">
        <f>+VSTUP!C67</f>
        <v>0</v>
      </c>
      <c r="D63" s="8">
        <f>+VSTUP!G67</f>
        <v>0</v>
      </c>
      <c r="E63" s="8" t="str">
        <f>+VSTUP!K67</f>
        <v>nic</v>
      </c>
      <c r="F63" s="8">
        <f t="shared" si="11"/>
        <v>0</v>
      </c>
      <c r="G63" s="8" t="str">
        <f>+IF(VSTUP!$B$6="ANO",IF(F63&gt;5,$F$3,IF(F63&gt;2,$F$4,$F$2)),IF(F63=1,$F$2,$B$1))</f>
        <v>Ceník víkend standard</v>
      </c>
      <c r="H63" s="8">
        <f>+VLOOKUP(G63,'Ceníky Ubytování'!$B$84:$C$88,2,0)</f>
        <v>9</v>
      </c>
      <c r="I63" s="8" t="str">
        <f t="shared" ref="I63:R63" si="185">+IF($D63&gt;=I$3,IF($E63=0,"",$E63),"")</f>
        <v/>
      </c>
      <c r="J63" s="8" t="str">
        <f t="shared" si="185"/>
        <v/>
      </c>
      <c r="K63" s="8" t="str">
        <f t="shared" si="185"/>
        <v/>
      </c>
      <c r="L63" s="8" t="str">
        <f t="shared" si="185"/>
        <v/>
      </c>
      <c r="M63" s="8" t="str">
        <f t="shared" si="185"/>
        <v/>
      </c>
      <c r="N63" s="8" t="str">
        <f t="shared" si="185"/>
        <v/>
      </c>
      <c r="O63" s="8" t="str">
        <f t="shared" si="185"/>
        <v/>
      </c>
      <c r="P63" s="8" t="str">
        <f t="shared" si="185"/>
        <v/>
      </c>
      <c r="Q63" s="8" t="str">
        <f t="shared" si="185"/>
        <v/>
      </c>
      <c r="R63" s="8" t="str">
        <f t="shared" si="185"/>
        <v/>
      </c>
      <c r="S63" s="8"/>
      <c r="T63" s="8" t="str">
        <f t="shared" ref="T63:AC63" si="186">+IF(RIGHT(I63,1)="R",I63,IF(I63="","",IF(OR(I63=$S$1,I63=$S$2,I63=$S$3,I63=$S$4),I63&amp;"-1",I63&amp;"-"&amp;COUNTIF(I$6:I$999,I63))))</f>
        <v/>
      </c>
      <c r="U63" s="8" t="str">
        <f t="shared" si="186"/>
        <v/>
      </c>
      <c r="V63" s="8" t="str">
        <f t="shared" si="186"/>
        <v/>
      </c>
      <c r="W63" s="8" t="str">
        <f t="shared" si="186"/>
        <v/>
      </c>
      <c r="X63" s="8" t="str">
        <f t="shared" si="186"/>
        <v/>
      </c>
      <c r="Y63" s="8" t="str">
        <f t="shared" si="186"/>
        <v/>
      </c>
      <c r="Z63" s="8" t="str">
        <f t="shared" si="186"/>
        <v/>
      </c>
      <c r="AA63" s="8" t="str">
        <f t="shared" si="186"/>
        <v/>
      </c>
      <c r="AB63" s="8" t="str">
        <f t="shared" si="186"/>
        <v/>
      </c>
      <c r="AC63" s="8" t="str">
        <f t="shared" si="186"/>
        <v/>
      </c>
      <c r="AD63" s="31">
        <f t="shared" si="180"/>
        <v>0</v>
      </c>
      <c r="AE63" s="32">
        <f>IF(AND(T63&lt;&gt;"",OR(RIGHT(T63,1)&lt;&gt;"R",ISERROR(VLOOKUP(T63,T$6:T62,1,0)))),VLOOKUP(LEFT(T63,SEARCH("-",T63)-1),'Ceníky Ubytování'!$A$27:$AJ$80,$H63+IF(RIGHT(T63,1)="R",6,RIGHT(T63,1)),0),IF(T63="",0,IF(EXACT(T63,VLOOKUP(T63,T$6:T62,1,0)),0,0)))</f>
        <v>0</v>
      </c>
      <c r="AF63" s="32">
        <f>IF(AND(U63&lt;&gt;"",OR(RIGHT(U63,1)&lt;&gt;"R",ISERROR(VLOOKUP(U63,U$6:U62,1,0)))),VLOOKUP(LEFT(U63,SEARCH("-",U63)-1),'Ceníky Ubytování'!$A$27:$AJ$80,$H63+IF(RIGHT(U63,1)="R",6,RIGHT(U63,1)),0),IF(U63="",0,IF(EXACT(U63,VLOOKUP(U63,U$6:U62,1,0)),0,0)))</f>
        <v>0</v>
      </c>
      <c r="AG63" s="32">
        <f>IF(AND(V63&lt;&gt;"",OR(RIGHT(V63,1)&lt;&gt;"R",ISERROR(VLOOKUP(V63,V$6:V62,1,0)))),VLOOKUP(LEFT(V63,SEARCH("-",V63)-1),'Ceníky Ubytování'!$A$27:$AJ$80,$H63+IF(RIGHT(V63,1)="R",6,RIGHT(V63,1)),0),IF(V63="",0,IF(EXACT(V63,VLOOKUP(V63,V$6:V62,1,0)),0,0)))</f>
        <v>0</v>
      </c>
      <c r="AH63" s="32">
        <f>IF(AND(W63&lt;&gt;"",OR(RIGHT(W63,1)&lt;&gt;"R",ISERROR(VLOOKUP(W63,W$6:W62,1,0)))),VLOOKUP(LEFT(W63,SEARCH("-",W63)-1),'Ceníky Ubytování'!$A$27:$AJ$80,$H63+IF(RIGHT(W63,1)="R",6,RIGHT(W63,1)),0),IF(W63="",0,IF(EXACT(W63,VLOOKUP(W63,W$6:W62,1,0)),0,0)))</f>
        <v>0</v>
      </c>
      <c r="AI63" s="32">
        <f>IF(AND(X63&lt;&gt;"",OR(RIGHT(X63,1)&lt;&gt;"R",ISERROR(VLOOKUP(X63,X$6:X62,1,0)))),VLOOKUP(LEFT(X63,SEARCH("-",X63)-1),'Ceníky Ubytování'!$A$27:$AJ$80,$H63+IF(RIGHT(X63,1)="R",6,RIGHT(X63,1)),0),IF(X63="",0,IF(EXACT(X63,VLOOKUP(X63,X$6:X62,1,0)),0,0)))</f>
        <v>0</v>
      </c>
      <c r="AJ63" s="32">
        <f>IF(AND(Y63&lt;&gt;"",OR(RIGHT(Y63,1)&lt;&gt;"R",ISERROR(VLOOKUP(Y63,Y$6:Y62,1,0)))),VLOOKUP(LEFT(Y63,SEARCH("-",Y63)-1),'Ceníky Ubytování'!$A$27:$AJ$80,$H63+IF(RIGHT(Y63,1)="R",6,RIGHT(Y63,1)),0),IF(Y63="",0,IF(EXACT(Y63,VLOOKUP(Y63,Y$6:Y62,1,0)),0,0)))</f>
        <v>0</v>
      </c>
      <c r="AK63" s="32">
        <f>IF(AND(Z63&lt;&gt;"",OR(RIGHT(Z63,1)&lt;&gt;"R",ISERROR(VLOOKUP(Z63,Z$6:Z62,1,0)))),VLOOKUP(LEFT(Z63,SEARCH("-",Z63)-1),'Ceníky Ubytování'!$A$27:$AJ$80,$H63+IF(RIGHT(Z63,1)="R",6,RIGHT(Z63,1)),0),IF(Z63="",0,IF(EXACT(Z63,VLOOKUP(Z63,Z$6:Z62,1,0)),0,0)))</f>
        <v>0</v>
      </c>
      <c r="AL63" s="32">
        <f>IF(AND(AA63&lt;&gt;"",OR(RIGHT(AA63,1)&lt;&gt;"R",ISERROR(VLOOKUP(AA63,AA$6:AA62,1,0)))),VLOOKUP(LEFT(AA63,SEARCH("-",AA63)-1),'Ceníky Ubytování'!$A$27:$AJ$80,$H63+IF(RIGHT(AA63,1)="R",6,RIGHT(AA63,1)),0),IF(AA63="",0,IF(EXACT(AA63,VLOOKUP(AA63,AA$6:AA62,1,0)),0,0)))</f>
        <v>0</v>
      </c>
      <c r="AM63" s="32">
        <f>IF(AND(AB63&lt;&gt;"",OR(RIGHT(AB63,1)&lt;&gt;"R",ISERROR(VLOOKUP(AB63,AB$6:AB62,1,0)))),VLOOKUP(LEFT(AB63,SEARCH("-",AB63)-1),'Ceníky Ubytování'!$A$27:$AJ$80,$H63+IF(RIGHT(AB63,1)="R",6,RIGHT(AB63,1)),0),IF(AB63="",0,IF(EXACT(AB63,VLOOKUP(AB63,AB$6:AB62,1,0)),0,0)))</f>
        <v>0</v>
      </c>
      <c r="AN63" s="32">
        <f>IF(AND(AC63&lt;&gt;"",OR(RIGHT(AC63,1)&lt;&gt;"R",ISERROR(VLOOKUP(AC63,AC$6:AC62,1,0)))),VLOOKUP(LEFT(AC63,SEARCH("-",AC63)-1),'Ceníky Ubytování'!$A$27:$AJ$80,$H63+IF(RIGHT(AC63,1)="R",6,RIGHT(AC63,1)),0),IF(AC63="",0,IF(EXACT(AC63,VLOOKUP(AC63,AC$6:AC62,1,0)),0,0)))</f>
        <v>0</v>
      </c>
      <c r="AO63" s="8"/>
      <c r="AP63" s="8"/>
      <c r="AQ63" s="8" t="str">
        <f t="shared" ref="AQ63:AZ63" si="187">IF(ISERROR(LEFT(T63,SEARCH("-",T63)-1)),"",LEFT(T63,SEARCH("-",T63)-1))</f>
        <v/>
      </c>
      <c r="AR63" s="8" t="str">
        <f t="shared" si="187"/>
        <v/>
      </c>
      <c r="AS63" s="8" t="str">
        <f t="shared" si="187"/>
        <v/>
      </c>
      <c r="AT63" s="8" t="str">
        <f t="shared" si="187"/>
        <v/>
      </c>
      <c r="AU63" s="8" t="str">
        <f t="shared" si="187"/>
        <v/>
      </c>
      <c r="AV63" s="8" t="str">
        <f t="shared" si="187"/>
        <v/>
      </c>
      <c r="AW63" s="8" t="str">
        <f t="shared" si="187"/>
        <v/>
      </c>
      <c r="AX63" s="8" t="str">
        <f t="shared" si="187"/>
        <v/>
      </c>
      <c r="AY63" s="8" t="str">
        <f t="shared" si="187"/>
        <v/>
      </c>
      <c r="AZ63" s="8" t="str">
        <f t="shared" si="187"/>
        <v/>
      </c>
      <c r="BA63" s="8"/>
      <c r="BB63" s="8"/>
      <c r="BC63" s="8"/>
      <c r="BD63" s="8"/>
      <c r="BE63" s="8"/>
      <c r="BF63" s="8"/>
      <c r="BG63" s="8"/>
      <c r="BH63" s="8"/>
      <c r="BI63" s="8"/>
      <c r="BJ63" s="8"/>
    </row>
    <row r="64" spans="1:62" s="151" customFormat="1" ht="15.75" customHeight="1">
      <c r="A64" s="152">
        <f>+VSTUP!A68</f>
        <v>59</v>
      </c>
      <c r="B64" s="152">
        <f>+VSTUP!B68</f>
        <v>0</v>
      </c>
      <c r="C64" s="152">
        <f>+VSTUP!C68</f>
        <v>0</v>
      </c>
      <c r="D64" s="152">
        <f>+VSTUP!G68</f>
        <v>0</v>
      </c>
      <c r="E64" s="152" t="str">
        <f>+VSTUP!K68</f>
        <v>nic</v>
      </c>
      <c r="F64" s="152">
        <f t="shared" si="11"/>
        <v>0</v>
      </c>
      <c r="G64" s="152" t="str">
        <f>+IF(VSTUP!$B$6="ANO",IF(F64&gt;5,$F$3,IF(F64&gt;2,$F$4,$F$2)),IF(F64=1,$F$2,$B$1))</f>
        <v>Ceník víkend standard</v>
      </c>
      <c r="H64" s="152">
        <f>+VLOOKUP(G64,'Ceníky Ubytování'!$B$84:$C$88,2,0)</f>
        <v>9</v>
      </c>
      <c r="I64" s="152" t="str">
        <f t="shared" ref="I64:R64" si="188">+IF($D64&gt;=I$3,IF($E64=0,"",$E64),"")</f>
        <v/>
      </c>
      <c r="J64" s="152" t="str">
        <f t="shared" si="188"/>
        <v/>
      </c>
      <c r="K64" s="152" t="str">
        <f t="shared" si="188"/>
        <v/>
      </c>
      <c r="L64" s="152" t="str">
        <f t="shared" si="188"/>
        <v/>
      </c>
      <c r="M64" s="152" t="str">
        <f t="shared" si="188"/>
        <v/>
      </c>
      <c r="N64" s="152" t="str">
        <f t="shared" si="188"/>
        <v/>
      </c>
      <c r="O64" s="152" t="str">
        <f t="shared" si="188"/>
        <v/>
      </c>
      <c r="P64" s="152" t="str">
        <f t="shared" si="188"/>
        <v/>
      </c>
      <c r="Q64" s="152" t="str">
        <f t="shared" si="188"/>
        <v/>
      </c>
      <c r="R64" s="152" t="str">
        <f t="shared" si="188"/>
        <v/>
      </c>
      <c r="S64" s="8"/>
      <c r="T64" s="152" t="str">
        <f t="shared" ref="T64:AC64" si="189">+IF(RIGHT(I64,1)="R",I64,IF(I64="","",IF(OR(I64=$S$1,I64=$S$2,I64=$S$3,I64=$S$4),I64&amp;"-1",I64&amp;"-"&amp;COUNTIF(I$6:I$999,I64))))</f>
        <v/>
      </c>
      <c r="U64" s="152" t="str">
        <f t="shared" si="189"/>
        <v/>
      </c>
      <c r="V64" s="152" t="str">
        <f t="shared" si="189"/>
        <v/>
      </c>
      <c r="W64" s="152" t="str">
        <f t="shared" si="189"/>
        <v/>
      </c>
      <c r="X64" s="152" t="str">
        <f t="shared" si="189"/>
        <v/>
      </c>
      <c r="Y64" s="152" t="str">
        <f t="shared" si="189"/>
        <v/>
      </c>
      <c r="Z64" s="152" t="str">
        <f t="shared" si="189"/>
        <v/>
      </c>
      <c r="AA64" s="152" t="str">
        <f t="shared" si="189"/>
        <v/>
      </c>
      <c r="AB64" s="152" t="str">
        <f t="shared" si="189"/>
        <v/>
      </c>
      <c r="AC64" s="152" t="str">
        <f t="shared" si="189"/>
        <v/>
      </c>
      <c r="AD64" s="31">
        <f t="shared" si="180"/>
        <v>0</v>
      </c>
      <c r="AE64" s="153">
        <f>IF(AND(T64&lt;&gt;"",OR(RIGHT(T64,1)&lt;&gt;"R",ISERROR(VLOOKUP(T64,T$6:T63,1,0)))),VLOOKUP(LEFT(T64,SEARCH("-",T64)-1),'Ceníky Ubytování'!$A$27:$AJ$80,$H64+IF(RIGHT(T64,1)="R",6,RIGHT(T64,1)),0),IF(T64="",0,IF(EXACT(T64,VLOOKUP(T64,T$6:T63,1,0)),0,0)))</f>
        <v>0</v>
      </c>
      <c r="AF64" s="153">
        <f>IF(AND(U64&lt;&gt;"",OR(RIGHT(U64,1)&lt;&gt;"R",ISERROR(VLOOKUP(U64,U$6:U63,1,0)))),VLOOKUP(LEFT(U64,SEARCH("-",U64)-1),'Ceníky Ubytování'!$A$27:$AJ$80,$H64+IF(RIGHT(U64,1)="R",6,RIGHT(U64,1)),0),IF(U64="",0,IF(EXACT(U64,VLOOKUP(U64,U$6:U63,1,0)),0,0)))</f>
        <v>0</v>
      </c>
      <c r="AG64" s="153">
        <f>IF(AND(V64&lt;&gt;"",OR(RIGHT(V64,1)&lt;&gt;"R",ISERROR(VLOOKUP(V64,V$6:V63,1,0)))),VLOOKUP(LEFT(V64,SEARCH("-",V64)-1),'Ceníky Ubytování'!$A$27:$AJ$80,$H64+IF(RIGHT(V64,1)="R",6,RIGHT(V64,1)),0),IF(V64="",0,IF(EXACT(V64,VLOOKUP(V64,V$6:V63,1,0)),0,0)))</f>
        <v>0</v>
      </c>
      <c r="AH64" s="153">
        <f>IF(AND(W64&lt;&gt;"",OR(RIGHT(W64,1)&lt;&gt;"R",ISERROR(VLOOKUP(W64,W$6:W63,1,0)))),VLOOKUP(LEFT(W64,SEARCH("-",W64)-1),'Ceníky Ubytování'!$A$27:$AJ$80,$H64+IF(RIGHT(W64,1)="R",6,RIGHT(W64,1)),0),IF(W64="",0,IF(EXACT(W64,VLOOKUP(W64,W$6:W63,1,0)),0,0)))</f>
        <v>0</v>
      </c>
      <c r="AI64" s="153">
        <f>IF(AND(X64&lt;&gt;"",OR(RIGHT(X64,1)&lt;&gt;"R",ISERROR(VLOOKUP(X64,X$6:X63,1,0)))),VLOOKUP(LEFT(X64,SEARCH("-",X64)-1),'Ceníky Ubytování'!$A$27:$AJ$80,$H64+IF(RIGHT(X64,1)="R",6,RIGHT(X64,1)),0),IF(X64="",0,IF(EXACT(X64,VLOOKUP(X64,X$6:X63,1,0)),0,0)))</f>
        <v>0</v>
      </c>
      <c r="AJ64" s="153">
        <f>IF(AND(Y64&lt;&gt;"",OR(RIGHT(Y64,1)&lt;&gt;"R",ISERROR(VLOOKUP(Y64,Y$6:Y63,1,0)))),VLOOKUP(LEFT(Y64,SEARCH("-",Y64)-1),'Ceníky Ubytování'!$A$27:$AJ$80,$H64+IF(RIGHT(Y64,1)="R",6,RIGHT(Y64,1)),0),IF(Y64="",0,IF(EXACT(Y64,VLOOKUP(Y64,Y$6:Y63,1,0)),0,0)))</f>
        <v>0</v>
      </c>
      <c r="AK64" s="153">
        <f>IF(AND(Z64&lt;&gt;"",OR(RIGHT(Z64,1)&lt;&gt;"R",ISERROR(VLOOKUP(Z64,Z$6:Z63,1,0)))),VLOOKUP(LEFT(Z64,SEARCH("-",Z64)-1),'Ceníky Ubytování'!$A$27:$AJ$80,$H64+IF(RIGHT(Z64,1)="R",6,RIGHT(Z64,1)),0),IF(Z64="",0,IF(EXACT(Z64,VLOOKUP(Z64,Z$6:Z63,1,0)),0,0)))</f>
        <v>0</v>
      </c>
      <c r="AL64" s="153">
        <f>IF(AND(AA64&lt;&gt;"",OR(RIGHT(AA64,1)&lt;&gt;"R",ISERROR(VLOOKUP(AA64,AA$6:AA63,1,0)))),VLOOKUP(LEFT(AA64,SEARCH("-",AA64)-1),'Ceníky Ubytování'!$A$27:$AJ$80,$H64+IF(RIGHT(AA64,1)="R",6,RIGHT(AA64,1)),0),IF(AA64="",0,IF(EXACT(AA64,VLOOKUP(AA64,AA$6:AA63,1,0)),0,0)))</f>
        <v>0</v>
      </c>
      <c r="AM64" s="153">
        <f>IF(AND(AB64&lt;&gt;"",OR(RIGHT(AB64,1)&lt;&gt;"R",ISERROR(VLOOKUP(AB64,AB$6:AB63,1,0)))),VLOOKUP(LEFT(AB64,SEARCH("-",AB64)-1),'Ceníky Ubytování'!$A$27:$AJ$80,$H64+IF(RIGHT(AB64,1)="R",6,RIGHT(AB64,1)),0),IF(AB64="",0,IF(EXACT(AB64,VLOOKUP(AB64,AB$6:AB63,1,0)),0,0)))</f>
        <v>0</v>
      </c>
      <c r="AN64" s="153">
        <f>IF(AND(AC64&lt;&gt;"",OR(RIGHT(AC64,1)&lt;&gt;"R",ISERROR(VLOOKUP(AC64,AC$6:AC63,1,0)))),VLOOKUP(LEFT(AC64,SEARCH("-",AC64)-1),'Ceníky Ubytování'!$A$27:$AJ$80,$H64+IF(RIGHT(AC64,1)="R",6,RIGHT(AC64,1)),0),IF(AC64="",0,IF(EXACT(AC64,VLOOKUP(AC64,AC$6:AC63,1,0)),0,0)))</f>
        <v>0</v>
      </c>
      <c r="AO64" s="152"/>
      <c r="AP64" s="152"/>
      <c r="AQ64" s="152" t="str">
        <f t="shared" ref="AQ64:AZ64" si="190">IF(ISERROR(LEFT(T64,SEARCH("-",T64)-1)),"",LEFT(T64,SEARCH("-",T64)-1))</f>
        <v/>
      </c>
      <c r="AR64" s="152" t="str">
        <f t="shared" si="190"/>
        <v/>
      </c>
      <c r="AS64" s="152" t="str">
        <f t="shared" si="190"/>
        <v/>
      </c>
      <c r="AT64" s="152" t="str">
        <f t="shared" si="190"/>
        <v/>
      </c>
      <c r="AU64" s="152" t="str">
        <f t="shared" si="190"/>
        <v/>
      </c>
      <c r="AV64" s="152" t="str">
        <f t="shared" si="190"/>
        <v/>
      </c>
      <c r="AW64" s="152" t="str">
        <f t="shared" si="190"/>
        <v/>
      </c>
      <c r="AX64" s="152" t="str">
        <f t="shared" si="190"/>
        <v/>
      </c>
      <c r="AY64" s="152" t="str">
        <f t="shared" si="190"/>
        <v/>
      </c>
      <c r="AZ64" s="152" t="str">
        <f t="shared" si="190"/>
        <v/>
      </c>
      <c r="BA64" s="152"/>
      <c r="BB64" s="152"/>
      <c r="BC64" s="152"/>
      <c r="BD64" s="152"/>
      <c r="BE64" s="152"/>
      <c r="BF64" s="152"/>
      <c r="BG64" s="152"/>
      <c r="BH64" s="152"/>
      <c r="BI64" s="152"/>
      <c r="BJ64" s="152"/>
    </row>
    <row r="65" spans="1:62" ht="15.75" customHeight="1">
      <c r="A65" s="8">
        <f>+VSTUP!A69</f>
        <v>60</v>
      </c>
      <c r="B65" s="8">
        <f>+VSTUP!B69</f>
        <v>0</v>
      </c>
      <c r="C65" s="8">
        <f>+VSTUP!C69</f>
        <v>0</v>
      </c>
      <c r="D65" s="8">
        <f>+VSTUP!G69</f>
        <v>0</v>
      </c>
      <c r="E65" s="8" t="str">
        <f>+VSTUP!K69</f>
        <v>nic</v>
      </c>
      <c r="F65" s="8">
        <f t="shared" si="11"/>
        <v>0</v>
      </c>
      <c r="G65" s="8" t="str">
        <f>+IF(VSTUP!$B$6="ANO",IF(F65&gt;5,$F$3,IF(F65&gt;2,$F$4,$F$2)),IF(F65=1,$F$2,$B$1))</f>
        <v>Ceník víkend standard</v>
      </c>
      <c r="H65" s="8">
        <f>+VLOOKUP(G65,'Ceníky Ubytování'!$B$84:$C$88,2,0)</f>
        <v>9</v>
      </c>
      <c r="I65" s="8" t="str">
        <f t="shared" ref="I65:R65" si="191">+IF($D65&gt;=I$3,IF($E65=0,"",$E65),"")</f>
        <v/>
      </c>
      <c r="J65" s="8" t="str">
        <f t="shared" si="191"/>
        <v/>
      </c>
      <c r="K65" s="8" t="str">
        <f t="shared" si="191"/>
        <v/>
      </c>
      <c r="L65" s="8" t="str">
        <f t="shared" si="191"/>
        <v/>
      </c>
      <c r="M65" s="8" t="str">
        <f t="shared" si="191"/>
        <v/>
      </c>
      <c r="N65" s="8" t="str">
        <f t="shared" si="191"/>
        <v/>
      </c>
      <c r="O65" s="8" t="str">
        <f t="shared" si="191"/>
        <v/>
      </c>
      <c r="P65" s="8" t="str">
        <f t="shared" si="191"/>
        <v/>
      </c>
      <c r="Q65" s="8" t="str">
        <f t="shared" si="191"/>
        <v/>
      </c>
      <c r="R65" s="8" t="str">
        <f t="shared" si="191"/>
        <v/>
      </c>
      <c r="S65" s="8"/>
      <c r="T65" s="8" t="str">
        <f t="shared" ref="T65:AC65" si="192">+IF(RIGHT(I65,1)="R",I65,IF(I65="","",IF(OR(I65=$S$1,I65=$S$2,I65=$S$3,I65=$S$4),I65&amp;"-1",I65&amp;"-"&amp;COUNTIF(I$6:I$999,I65))))</f>
        <v/>
      </c>
      <c r="U65" s="8" t="str">
        <f t="shared" si="192"/>
        <v/>
      </c>
      <c r="V65" s="8" t="str">
        <f t="shared" si="192"/>
        <v/>
      </c>
      <c r="W65" s="8" t="str">
        <f t="shared" si="192"/>
        <v/>
      </c>
      <c r="X65" s="8" t="str">
        <f t="shared" si="192"/>
        <v/>
      </c>
      <c r="Y65" s="8" t="str">
        <f t="shared" si="192"/>
        <v/>
      </c>
      <c r="Z65" s="8" t="str">
        <f t="shared" si="192"/>
        <v/>
      </c>
      <c r="AA65" s="8" t="str">
        <f t="shared" si="192"/>
        <v/>
      </c>
      <c r="AB65" s="8" t="str">
        <f t="shared" si="192"/>
        <v/>
      </c>
      <c r="AC65" s="8" t="str">
        <f t="shared" si="192"/>
        <v/>
      </c>
      <c r="AD65" s="31">
        <f t="shared" si="180"/>
        <v>0</v>
      </c>
      <c r="AE65" s="32">
        <f>IF(AND(T65&lt;&gt;"",OR(RIGHT(T65,1)&lt;&gt;"R",ISERROR(VLOOKUP(T65,T$6:T64,1,0)))),VLOOKUP(LEFT(T65,SEARCH("-",T65)-1),'Ceníky Ubytování'!$A$27:$AJ$80,$H65+IF(RIGHT(T65,1)="R",6,RIGHT(T65,1)),0),IF(T65="",0,IF(EXACT(T65,VLOOKUP(T65,T$6:T64,1,0)),0,0)))</f>
        <v>0</v>
      </c>
      <c r="AF65" s="32">
        <f>IF(AND(U65&lt;&gt;"",OR(RIGHT(U65,1)&lt;&gt;"R",ISERROR(VLOOKUP(U65,U$6:U64,1,0)))),VLOOKUP(LEFT(U65,SEARCH("-",U65)-1),'Ceníky Ubytování'!$A$27:$AJ$80,$H65+IF(RIGHT(U65,1)="R",6,RIGHT(U65,1)),0),IF(U65="",0,IF(EXACT(U65,VLOOKUP(U65,U$6:U64,1,0)),0,0)))</f>
        <v>0</v>
      </c>
      <c r="AG65" s="32">
        <f>IF(AND(V65&lt;&gt;"",OR(RIGHT(V65,1)&lt;&gt;"R",ISERROR(VLOOKUP(V65,V$6:V64,1,0)))),VLOOKUP(LEFT(V65,SEARCH("-",V65)-1),'Ceníky Ubytování'!$A$27:$AJ$80,$H65+IF(RIGHT(V65,1)="R",6,RIGHT(V65,1)),0),IF(V65="",0,IF(EXACT(V65,VLOOKUP(V65,V$6:V64,1,0)),0,0)))</f>
        <v>0</v>
      </c>
      <c r="AH65" s="32">
        <f>IF(AND(W65&lt;&gt;"",OR(RIGHT(W65,1)&lt;&gt;"R",ISERROR(VLOOKUP(W65,W$6:W64,1,0)))),VLOOKUP(LEFT(W65,SEARCH("-",W65)-1),'Ceníky Ubytování'!$A$27:$AJ$80,$H65+IF(RIGHT(W65,1)="R",6,RIGHT(W65,1)),0),IF(W65="",0,IF(EXACT(W65,VLOOKUP(W65,W$6:W64,1,0)),0,0)))</f>
        <v>0</v>
      </c>
      <c r="AI65" s="32">
        <f>IF(AND(X65&lt;&gt;"",OR(RIGHT(X65,1)&lt;&gt;"R",ISERROR(VLOOKUP(X65,X$6:X64,1,0)))),VLOOKUP(LEFT(X65,SEARCH("-",X65)-1),'Ceníky Ubytování'!$A$27:$AJ$80,$H65+IF(RIGHT(X65,1)="R",6,RIGHT(X65,1)),0),IF(X65="",0,IF(EXACT(X65,VLOOKUP(X65,X$6:X64,1,0)),0,0)))</f>
        <v>0</v>
      </c>
      <c r="AJ65" s="32">
        <f>IF(AND(Y65&lt;&gt;"",OR(RIGHT(Y65,1)&lt;&gt;"R",ISERROR(VLOOKUP(Y65,Y$6:Y64,1,0)))),VLOOKUP(LEFT(Y65,SEARCH("-",Y65)-1),'Ceníky Ubytování'!$A$27:$AJ$80,$H65+IF(RIGHT(Y65,1)="R",6,RIGHT(Y65,1)),0),IF(Y65="",0,IF(EXACT(Y65,VLOOKUP(Y65,Y$6:Y64,1,0)),0,0)))</f>
        <v>0</v>
      </c>
      <c r="AK65" s="32">
        <f>IF(AND(Z65&lt;&gt;"",OR(RIGHT(Z65,1)&lt;&gt;"R",ISERROR(VLOOKUP(Z65,Z$6:Z64,1,0)))),VLOOKUP(LEFT(Z65,SEARCH("-",Z65)-1),'Ceníky Ubytování'!$A$27:$AJ$80,$H65+IF(RIGHT(Z65,1)="R",6,RIGHT(Z65,1)),0),IF(Z65="",0,IF(EXACT(Z65,VLOOKUP(Z65,Z$6:Z64,1,0)),0,0)))</f>
        <v>0</v>
      </c>
      <c r="AL65" s="32">
        <f>IF(AND(AA65&lt;&gt;"",OR(RIGHT(AA65,1)&lt;&gt;"R",ISERROR(VLOOKUP(AA65,AA$6:AA64,1,0)))),VLOOKUP(LEFT(AA65,SEARCH("-",AA65)-1),'Ceníky Ubytování'!$A$27:$AJ$80,$H65+IF(RIGHT(AA65,1)="R",6,RIGHT(AA65,1)),0),IF(AA65="",0,IF(EXACT(AA65,VLOOKUP(AA65,AA$6:AA64,1,0)),0,0)))</f>
        <v>0</v>
      </c>
      <c r="AM65" s="32">
        <f>IF(AND(AB65&lt;&gt;"",OR(RIGHT(AB65,1)&lt;&gt;"R",ISERROR(VLOOKUP(AB65,AB$6:AB64,1,0)))),VLOOKUP(LEFT(AB65,SEARCH("-",AB65)-1),'Ceníky Ubytování'!$A$27:$AJ$80,$H65+IF(RIGHT(AB65,1)="R",6,RIGHT(AB65,1)),0),IF(AB65="",0,IF(EXACT(AB65,VLOOKUP(AB65,AB$6:AB64,1,0)),0,0)))</f>
        <v>0</v>
      </c>
      <c r="AN65" s="32">
        <f>IF(AND(AC65&lt;&gt;"",OR(RIGHT(AC65,1)&lt;&gt;"R",ISERROR(VLOOKUP(AC65,AC$6:AC64,1,0)))),VLOOKUP(LEFT(AC65,SEARCH("-",AC65)-1),'Ceníky Ubytování'!$A$27:$AJ$80,$H65+IF(RIGHT(AC65,1)="R",6,RIGHT(AC65,1)),0),IF(AC65="",0,IF(EXACT(AC65,VLOOKUP(AC65,AC$6:AC64,1,0)),0,0)))</f>
        <v>0</v>
      </c>
      <c r="AO65" s="8"/>
      <c r="AP65" s="8"/>
      <c r="AQ65" s="8" t="str">
        <f t="shared" ref="AQ65:AZ65" si="193">IF(ISERROR(LEFT(T65,SEARCH("-",T65)-1)),"",LEFT(T65,SEARCH("-",T65)-1))</f>
        <v/>
      </c>
      <c r="AR65" s="8" t="str">
        <f t="shared" si="193"/>
        <v/>
      </c>
      <c r="AS65" s="8" t="str">
        <f t="shared" si="193"/>
        <v/>
      </c>
      <c r="AT65" s="8" t="str">
        <f t="shared" si="193"/>
        <v/>
      </c>
      <c r="AU65" s="8" t="str">
        <f t="shared" si="193"/>
        <v/>
      </c>
      <c r="AV65" s="8" t="str">
        <f t="shared" si="193"/>
        <v/>
      </c>
      <c r="AW65" s="8" t="str">
        <f t="shared" si="193"/>
        <v/>
      </c>
      <c r="AX65" s="8" t="str">
        <f t="shared" si="193"/>
        <v/>
      </c>
      <c r="AY65" s="8" t="str">
        <f t="shared" si="193"/>
        <v/>
      </c>
      <c r="AZ65" s="8" t="str">
        <f t="shared" si="193"/>
        <v/>
      </c>
      <c r="BA65" s="8"/>
      <c r="BB65" s="8"/>
      <c r="BC65" s="8"/>
      <c r="BD65" s="8"/>
      <c r="BE65" s="8"/>
      <c r="BF65" s="8"/>
      <c r="BG65" s="8"/>
      <c r="BH65" s="8"/>
      <c r="BI65" s="8"/>
      <c r="BJ65" s="8"/>
    </row>
    <row r="66" spans="1:62" s="151" customFormat="1" ht="15.75" customHeight="1">
      <c r="A66" s="152">
        <f>+VSTUP!A70</f>
        <v>61</v>
      </c>
      <c r="B66" s="152">
        <f>+VSTUP!B70</f>
        <v>0</v>
      </c>
      <c r="C66" s="152">
        <f>+VSTUP!C70</f>
        <v>0</v>
      </c>
      <c r="D66" s="152">
        <f>+VSTUP!G70</f>
        <v>0</v>
      </c>
      <c r="E66" s="152" t="str">
        <f>+VSTUP!K70</f>
        <v>nic</v>
      </c>
      <c r="F66" s="152">
        <f t="shared" si="11"/>
        <v>0</v>
      </c>
      <c r="G66" s="152" t="str">
        <f>+IF(VSTUP!$B$6="ANO",IF(F66&gt;5,$F$3,IF(F66&gt;2,$F$4,$F$2)),IF(F66=1,$F$2,$B$1))</f>
        <v>Ceník víkend standard</v>
      </c>
      <c r="H66" s="152">
        <f>+VLOOKUP(G66,'Ceníky Ubytování'!$B$84:$C$88,2,0)</f>
        <v>9</v>
      </c>
      <c r="I66" s="152" t="str">
        <f t="shared" ref="I66:R66" si="194">+IF($D66&gt;=I$3,IF($E66=0,"",$E66),"")</f>
        <v/>
      </c>
      <c r="J66" s="152" t="str">
        <f t="shared" si="194"/>
        <v/>
      </c>
      <c r="K66" s="152" t="str">
        <f t="shared" si="194"/>
        <v/>
      </c>
      <c r="L66" s="152" t="str">
        <f t="shared" si="194"/>
        <v/>
      </c>
      <c r="M66" s="152" t="str">
        <f t="shared" si="194"/>
        <v/>
      </c>
      <c r="N66" s="152" t="str">
        <f t="shared" si="194"/>
        <v/>
      </c>
      <c r="O66" s="152" t="str">
        <f t="shared" si="194"/>
        <v/>
      </c>
      <c r="P66" s="152" t="str">
        <f t="shared" si="194"/>
        <v/>
      </c>
      <c r="Q66" s="152" t="str">
        <f t="shared" si="194"/>
        <v/>
      </c>
      <c r="R66" s="152" t="str">
        <f t="shared" si="194"/>
        <v/>
      </c>
      <c r="S66" s="8"/>
      <c r="T66" s="152" t="str">
        <f t="shared" ref="T66:AC66" si="195">+IF(RIGHT(I66,1)="R",I66,IF(I66="","",IF(OR(I66=$S$1,I66=$S$2,I66=$S$3,I66=$S$4),I66&amp;"-1",I66&amp;"-"&amp;COUNTIF(I$6:I$999,I66))))</f>
        <v/>
      </c>
      <c r="U66" s="152" t="str">
        <f t="shared" si="195"/>
        <v/>
      </c>
      <c r="V66" s="152" t="str">
        <f t="shared" si="195"/>
        <v/>
      </c>
      <c r="W66" s="152" t="str">
        <f t="shared" si="195"/>
        <v/>
      </c>
      <c r="X66" s="152" t="str">
        <f t="shared" si="195"/>
        <v/>
      </c>
      <c r="Y66" s="152" t="str">
        <f t="shared" si="195"/>
        <v/>
      </c>
      <c r="Z66" s="152" t="str">
        <f t="shared" si="195"/>
        <v/>
      </c>
      <c r="AA66" s="152" t="str">
        <f t="shared" si="195"/>
        <v/>
      </c>
      <c r="AB66" s="152" t="str">
        <f t="shared" si="195"/>
        <v/>
      </c>
      <c r="AC66" s="152" t="str">
        <f t="shared" si="195"/>
        <v/>
      </c>
      <c r="AD66" s="31">
        <f t="shared" si="180"/>
        <v>0</v>
      </c>
      <c r="AE66" s="153">
        <f>IF(AND(T66&lt;&gt;"",OR(RIGHT(T66,1)&lt;&gt;"R",ISERROR(VLOOKUP(T66,T$6:T65,1,0)))),VLOOKUP(LEFT(T66,SEARCH("-",T66)-1),'Ceníky Ubytování'!$A$27:$AJ$80,$H66+IF(RIGHT(T66,1)="R",6,RIGHT(T66,1)),0),IF(T66="",0,IF(EXACT(T66,VLOOKUP(T66,T$6:T65,1,0)),0,0)))</f>
        <v>0</v>
      </c>
      <c r="AF66" s="153">
        <f>IF(AND(U66&lt;&gt;"",OR(RIGHT(U66,1)&lt;&gt;"R",ISERROR(VLOOKUP(U66,U$6:U65,1,0)))),VLOOKUP(LEFT(U66,SEARCH("-",U66)-1),'Ceníky Ubytování'!$A$27:$AJ$80,$H66+IF(RIGHT(U66,1)="R",6,RIGHT(U66,1)),0),IF(U66="",0,IF(EXACT(U66,VLOOKUP(U66,U$6:U65,1,0)),0,0)))</f>
        <v>0</v>
      </c>
      <c r="AG66" s="153">
        <f>IF(AND(V66&lt;&gt;"",OR(RIGHT(V66,1)&lt;&gt;"R",ISERROR(VLOOKUP(V66,V$6:V65,1,0)))),VLOOKUP(LEFT(V66,SEARCH("-",V66)-1),'Ceníky Ubytování'!$A$27:$AJ$80,$H66+IF(RIGHT(V66,1)="R",6,RIGHT(V66,1)),0),IF(V66="",0,IF(EXACT(V66,VLOOKUP(V66,V$6:V65,1,0)),0,0)))</f>
        <v>0</v>
      </c>
      <c r="AH66" s="153">
        <f>IF(AND(W66&lt;&gt;"",OR(RIGHT(W66,1)&lt;&gt;"R",ISERROR(VLOOKUP(W66,W$6:W65,1,0)))),VLOOKUP(LEFT(W66,SEARCH("-",W66)-1),'Ceníky Ubytování'!$A$27:$AJ$80,$H66+IF(RIGHT(W66,1)="R",6,RIGHT(W66,1)),0),IF(W66="",0,IF(EXACT(W66,VLOOKUP(W66,W$6:W65,1,0)),0,0)))</f>
        <v>0</v>
      </c>
      <c r="AI66" s="153">
        <f>IF(AND(X66&lt;&gt;"",OR(RIGHT(X66,1)&lt;&gt;"R",ISERROR(VLOOKUP(X66,X$6:X65,1,0)))),VLOOKUP(LEFT(X66,SEARCH("-",X66)-1),'Ceníky Ubytování'!$A$27:$AJ$80,$H66+IF(RIGHT(X66,1)="R",6,RIGHT(X66,1)),0),IF(X66="",0,IF(EXACT(X66,VLOOKUP(X66,X$6:X65,1,0)),0,0)))</f>
        <v>0</v>
      </c>
      <c r="AJ66" s="153">
        <f>IF(AND(Y66&lt;&gt;"",OR(RIGHT(Y66,1)&lt;&gt;"R",ISERROR(VLOOKUP(Y66,Y$6:Y65,1,0)))),VLOOKUP(LEFT(Y66,SEARCH("-",Y66)-1),'Ceníky Ubytování'!$A$27:$AJ$80,$H66+IF(RIGHT(Y66,1)="R",6,RIGHT(Y66,1)),0),IF(Y66="",0,IF(EXACT(Y66,VLOOKUP(Y66,Y$6:Y65,1,0)),0,0)))</f>
        <v>0</v>
      </c>
      <c r="AK66" s="153">
        <f>IF(AND(Z66&lt;&gt;"",OR(RIGHT(Z66,1)&lt;&gt;"R",ISERROR(VLOOKUP(Z66,Z$6:Z65,1,0)))),VLOOKUP(LEFT(Z66,SEARCH("-",Z66)-1),'Ceníky Ubytování'!$A$27:$AJ$80,$H66+IF(RIGHT(Z66,1)="R",6,RIGHT(Z66,1)),0),IF(Z66="",0,IF(EXACT(Z66,VLOOKUP(Z66,Z$6:Z65,1,0)),0,0)))</f>
        <v>0</v>
      </c>
      <c r="AL66" s="153">
        <f>IF(AND(AA66&lt;&gt;"",OR(RIGHT(AA66,1)&lt;&gt;"R",ISERROR(VLOOKUP(AA66,AA$6:AA65,1,0)))),VLOOKUP(LEFT(AA66,SEARCH("-",AA66)-1),'Ceníky Ubytování'!$A$27:$AJ$80,$H66+IF(RIGHT(AA66,1)="R",6,RIGHT(AA66,1)),0),IF(AA66="",0,IF(EXACT(AA66,VLOOKUP(AA66,AA$6:AA65,1,0)),0,0)))</f>
        <v>0</v>
      </c>
      <c r="AM66" s="153">
        <f>IF(AND(AB66&lt;&gt;"",OR(RIGHT(AB66,1)&lt;&gt;"R",ISERROR(VLOOKUP(AB66,AB$6:AB65,1,0)))),VLOOKUP(LEFT(AB66,SEARCH("-",AB66)-1),'Ceníky Ubytování'!$A$27:$AJ$80,$H66+IF(RIGHT(AB66,1)="R",6,RIGHT(AB66,1)),0),IF(AB66="",0,IF(EXACT(AB66,VLOOKUP(AB66,AB$6:AB65,1,0)),0,0)))</f>
        <v>0</v>
      </c>
      <c r="AN66" s="153">
        <f>IF(AND(AC66&lt;&gt;"",OR(RIGHT(AC66,1)&lt;&gt;"R",ISERROR(VLOOKUP(AC66,AC$6:AC65,1,0)))),VLOOKUP(LEFT(AC66,SEARCH("-",AC66)-1),'Ceníky Ubytování'!$A$27:$AJ$80,$H66+IF(RIGHT(AC66,1)="R",6,RIGHT(AC66,1)),0),IF(AC66="",0,IF(EXACT(AC66,VLOOKUP(AC66,AC$6:AC65,1,0)),0,0)))</f>
        <v>0</v>
      </c>
      <c r="AO66" s="152"/>
      <c r="AP66" s="152"/>
      <c r="AQ66" s="152" t="str">
        <f t="shared" ref="AQ66:AZ66" si="196">IF(ISERROR(LEFT(T66,SEARCH("-",T66)-1)),"",LEFT(T66,SEARCH("-",T66)-1))</f>
        <v/>
      </c>
      <c r="AR66" s="152" t="str">
        <f t="shared" si="196"/>
        <v/>
      </c>
      <c r="AS66" s="152" t="str">
        <f t="shared" si="196"/>
        <v/>
      </c>
      <c r="AT66" s="152" t="str">
        <f t="shared" si="196"/>
        <v/>
      </c>
      <c r="AU66" s="152" t="str">
        <f t="shared" si="196"/>
        <v/>
      </c>
      <c r="AV66" s="152" t="str">
        <f t="shared" si="196"/>
        <v/>
      </c>
      <c r="AW66" s="152" t="str">
        <f t="shared" si="196"/>
        <v/>
      </c>
      <c r="AX66" s="152" t="str">
        <f t="shared" si="196"/>
        <v/>
      </c>
      <c r="AY66" s="152" t="str">
        <f t="shared" si="196"/>
        <v/>
      </c>
      <c r="AZ66" s="152" t="str">
        <f t="shared" si="196"/>
        <v/>
      </c>
      <c r="BA66" s="152"/>
      <c r="BB66" s="152"/>
      <c r="BC66" s="152"/>
      <c r="BD66" s="152"/>
      <c r="BE66" s="152"/>
      <c r="BF66" s="152"/>
      <c r="BG66" s="152"/>
      <c r="BH66" s="152"/>
      <c r="BI66" s="152"/>
      <c r="BJ66" s="152"/>
    </row>
    <row r="67" spans="1:62" ht="15.75" customHeight="1">
      <c r="A67" s="8">
        <f>+VSTUP!A71</f>
        <v>62</v>
      </c>
      <c r="B67" s="8">
        <f>+VSTUP!B71</f>
        <v>0</v>
      </c>
      <c r="C67" s="8">
        <f>+VSTUP!C71</f>
        <v>0</v>
      </c>
      <c r="D67" s="8">
        <f>+VSTUP!G71</f>
        <v>0</v>
      </c>
      <c r="E67" s="8" t="str">
        <f>+VSTUP!K71</f>
        <v>nic</v>
      </c>
      <c r="F67" s="8">
        <f t="shared" si="11"/>
        <v>0</v>
      </c>
      <c r="G67" s="8" t="str">
        <f>+IF(VSTUP!$B$6="ANO",IF(F67&gt;5,$F$3,IF(F67&gt;2,$F$4,$F$2)),IF(F67=1,$F$2,$B$1))</f>
        <v>Ceník víkend standard</v>
      </c>
      <c r="H67" s="8">
        <f>+VLOOKUP(G67,'Ceníky Ubytování'!$B$84:$C$88,2,0)</f>
        <v>9</v>
      </c>
      <c r="I67" s="8" t="str">
        <f t="shared" ref="I67:R67" si="197">+IF($D67&gt;=I$3,IF($E67=0,"",$E67),"")</f>
        <v/>
      </c>
      <c r="J67" s="8" t="str">
        <f t="shared" si="197"/>
        <v/>
      </c>
      <c r="K67" s="8" t="str">
        <f t="shared" si="197"/>
        <v/>
      </c>
      <c r="L67" s="8" t="str">
        <f t="shared" si="197"/>
        <v/>
      </c>
      <c r="M67" s="8" t="str">
        <f t="shared" si="197"/>
        <v/>
      </c>
      <c r="N67" s="8" t="str">
        <f t="shared" si="197"/>
        <v/>
      </c>
      <c r="O67" s="8" t="str">
        <f t="shared" si="197"/>
        <v/>
      </c>
      <c r="P67" s="8" t="str">
        <f t="shared" si="197"/>
        <v/>
      </c>
      <c r="Q67" s="8" t="str">
        <f t="shared" si="197"/>
        <v/>
      </c>
      <c r="R67" s="8" t="str">
        <f t="shared" si="197"/>
        <v/>
      </c>
      <c r="S67" s="8"/>
      <c r="T67" s="8" t="str">
        <f t="shared" ref="T67:AC67" si="198">+IF(RIGHT(I67,1)="R",I67,IF(I67="","",IF(OR(I67=$S$1,I67=$S$2,I67=$S$3,I67=$S$4),I67&amp;"-1",I67&amp;"-"&amp;COUNTIF(I$6:I$999,I67))))</f>
        <v/>
      </c>
      <c r="U67" s="8" t="str">
        <f t="shared" si="198"/>
        <v/>
      </c>
      <c r="V67" s="8" t="str">
        <f t="shared" si="198"/>
        <v/>
      </c>
      <c r="W67" s="8" t="str">
        <f t="shared" si="198"/>
        <v/>
      </c>
      <c r="X67" s="8" t="str">
        <f t="shared" si="198"/>
        <v/>
      </c>
      <c r="Y67" s="8" t="str">
        <f t="shared" si="198"/>
        <v/>
      </c>
      <c r="Z67" s="8" t="str">
        <f t="shared" si="198"/>
        <v/>
      </c>
      <c r="AA67" s="8" t="str">
        <f t="shared" si="198"/>
        <v/>
      </c>
      <c r="AB67" s="8" t="str">
        <f t="shared" si="198"/>
        <v/>
      </c>
      <c r="AC67" s="8" t="str">
        <f t="shared" si="198"/>
        <v/>
      </c>
      <c r="AD67" s="31">
        <f t="shared" si="180"/>
        <v>0</v>
      </c>
      <c r="AE67" s="32">
        <f>IF(AND(T67&lt;&gt;"",OR(RIGHT(T67,1)&lt;&gt;"R",ISERROR(VLOOKUP(T67,T$6:T66,1,0)))),VLOOKUP(LEFT(T67,SEARCH("-",T67)-1),'Ceníky Ubytování'!$A$27:$AJ$80,$H67+IF(RIGHT(T67,1)="R",6,RIGHT(T67,1)),0),IF(T67="",0,IF(EXACT(T67,VLOOKUP(T67,T$6:T66,1,0)),0,0)))</f>
        <v>0</v>
      </c>
      <c r="AF67" s="32">
        <f>IF(AND(U67&lt;&gt;"",OR(RIGHT(U67,1)&lt;&gt;"R",ISERROR(VLOOKUP(U67,U$6:U66,1,0)))),VLOOKUP(LEFT(U67,SEARCH("-",U67)-1),'Ceníky Ubytování'!$A$27:$AJ$80,$H67+IF(RIGHT(U67,1)="R",6,RIGHT(U67,1)),0),IF(U67="",0,IF(EXACT(U67,VLOOKUP(U67,U$6:U66,1,0)),0,0)))</f>
        <v>0</v>
      </c>
      <c r="AG67" s="32">
        <f>IF(AND(V67&lt;&gt;"",OR(RIGHT(V67,1)&lt;&gt;"R",ISERROR(VLOOKUP(V67,V$6:V66,1,0)))),VLOOKUP(LEFT(V67,SEARCH("-",V67)-1),'Ceníky Ubytování'!$A$27:$AJ$80,$H67+IF(RIGHT(V67,1)="R",6,RIGHT(V67,1)),0),IF(V67="",0,IF(EXACT(V67,VLOOKUP(V67,V$6:V66,1,0)),0,0)))</f>
        <v>0</v>
      </c>
      <c r="AH67" s="32">
        <f>IF(AND(W67&lt;&gt;"",OR(RIGHT(W67,1)&lt;&gt;"R",ISERROR(VLOOKUP(W67,W$6:W66,1,0)))),VLOOKUP(LEFT(W67,SEARCH("-",W67)-1),'Ceníky Ubytování'!$A$27:$AJ$80,$H67+IF(RIGHT(W67,1)="R",6,RIGHT(W67,1)),0),IF(W67="",0,IF(EXACT(W67,VLOOKUP(W67,W$6:W66,1,0)),0,0)))</f>
        <v>0</v>
      </c>
      <c r="AI67" s="32">
        <f>IF(AND(X67&lt;&gt;"",OR(RIGHT(X67,1)&lt;&gt;"R",ISERROR(VLOOKUP(X67,X$6:X66,1,0)))),VLOOKUP(LEFT(X67,SEARCH("-",X67)-1),'Ceníky Ubytování'!$A$27:$AJ$80,$H67+IF(RIGHT(X67,1)="R",6,RIGHT(X67,1)),0),IF(X67="",0,IF(EXACT(X67,VLOOKUP(X67,X$6:X66,1,0)),0,0)))</f>
        <v>0</v>
      </c>
      <c r="AJ67" s="32">
        <f>IF(AND(Y67&lt;&gt;"",OR(RIGHT(Y67,1)&lt;&gt;"R",ISERROR(VLOOKUP(Y67,Y$6:Y66,1,0)))),VLOOKUP(LEFT(Y67,SEARCH("-",Y67)-1),'Ceníky Ubytování'!$A$27:$AJ$80,$H67+IF(RIGHT(Y67,1)="R",6,RIGHT(Y67,1)),0),IF(Y67="",0,IF(EXACT(Y67,VLOOKUP(Y67,Y$6:Y66,1,0)),0,0)))</f>
        <v>0</v>
      </c>
      <c r="AK67" s="32">
        <f>IF(AND(Z67&lt;&gt;"",OR(RIGHT(Z67,1)&lt;&gt;"R",ISERROR(VLOOKUP(Z67,Z$6:Z66,1,0)))),VLOOKUP(LEFT(Z67,SEARCH("-",Z67)-1),'Ceníky Ubytování'!$A$27:$AJ$80,$H67+IF(RIGHT(Z67,1)="R",6,RIGHT(Z67,1)),0),IF(Z67="",0,IF(EXACT(Z67,VLOOKUP(Z67,Z$6:Z66,1,0)),0,0)))</f>
        <v>0</v>
      </c>
      <c r="AL67" s="32">
        <f>IF(AND(AA67&lt;&gt;"",OR(RIGHT(AA67,1)&lt;&gt;"R",ISERROR(VLOOKUP(AA67,AA$6:AA66,1,0)))),VLOOKUP(LEFT(AA67,SEARCH("-",AA67)-1),'Ceníky Ubytování'!$A$27:$AJ$80,$H67+IF(RIGHT(AA67,1)="R",6,RIGHT(AA67,1)),0),IF(AA67="",0,IF(EXACT(AA67,VLOOKUP(AA67,AA$6:AA66,1,0)),0,0)))</f>
        <v>0</v>
      </c>
      <c r="AM67" s="32">
        <f>IF(AND(AB67&lt;&gt;"",OR(RIGHT(AB67,1)&lt;&gt;"R",ISERROR(VLOOKUP(AB67,AB$6:AB66,1,0)))),VLOOKUP(LEFT(AB67,SEARCH("-",AB67)-1),'Ceníky Ubytování'!$A$27:$AJ$80,$H67+IF(RIGHT(AB67,1)="R",6,RIGHT(AB67,1)),0),IF(AB67="",0,IF(EXACT(AB67,VLOOKUP(AB67,AB$6:AB66,1,0)),0,0)))</f>
        <v>0</v>
      </c>
      <c r="AN67" s="32">
        <f>IF(AND(AC67&lt;&gt;"",OR(RIGHT(AC67,1)&lt;&gt;"R",ISERROR(VLOOKUP(AC67,AC$6:AC66,1,0)))),VLOOKUP(LEFT(AC67,SEARCH("-",AC67)-1),'Ceníky Ubytování'!$A$27:$AJ$80,$H67+IF(RIGHT(AC67,1)="R",6,RIGHT(AC67,1)),0),IF(AC67="",0,IF(EXACT(AC67,VLOOKUP(AC67,AC$6:AC66,1,0)),0,0)))</f>
        <v>0</v>
      </c>
      <c r="AO67" s="8"/>
      <c r="AP67" s="8"/>
      <c r="AQ67" s="8" t="str">
        <f t="shared" ref="AQ67:AZ67" si="199">IF(ISERROR(LEFT(T67,SEARCH("-",T67)-1)),"",LEFT(T67,SEARCH("-",T67)-1))</f>
        <v/>
      </c>
      <c r="AR67" s="8" t="str">
        <f t="shared" si="199"/>
        <v/>
      </c>
      <c r="AS67" s="8" t="str">
        <f t="shared" si="199"/>
        <v/>
      </c>
      <c r="AT67" s="8" t="str">
        <f t="shared" si="199"/>
        <v/>
      </c>
      <c r="AU67" s="8" t="str">
        <f t="shared" si="199"/>
        <v/>
      </c>
      <c r="AV67" s="8" t="str">
        <f t="shared" si="199"/>
        <v/>
      </c>
      <c r="AW67" s="8" t="str">
        <f t="shared" si="199"/>
        <v/>
      </c>
      <c r="AX67" s="8" t="str">
        <f t="shared" si="199"/>
        <v/>
      </c>
      <c r="AY67" s="8" t="str">
        <f t="shared" si="199"/>
        <v/>
      </c>
      <c r="AZ67" s="8" t="str">
        <f t="shared" si="199"/>
        <v/>
      </c>
      <c r="BA67" s="8"/>
      <c r="BB67" s="8"/>
      <c r="BC67" s="8"/>
      <c r="BD67" s="8"/>
      <c r="BE67" s="8"/>
      <c r="BF67" s="8"/>
      <c r="BG67" s="8"/>
      <c r="BH67" s="8"/>
      <c r="BI67" s="8"/>
      <c r="BJ67" s="8"/>
    </row>
    <row r="68" spans="1:62" s="151" customFormat="1" ht="15.75" customHeight="1">
      <c r="A68" s="152">
        <f>+VSTUP!A72</f>
        <v>63</v>
      </c>
      <c r="B68" s="152">
        <f>+VSTUP!B72</f>
        <v>0</v>
      </c>
      <c r="C68" s="152">
        <f>+VSTUP!C72</f>
        <v>0</v>
      </c>
      <c r="D68" s="152">
        <f>+VSTUP!G72</f>
        <v>0</v>
      </c>
      <c r="E68" s="152" t="str">
        <f>+VSTUP!K72</f>
        <v>nic</v>
      </c>
      <c r="F68" s="152">
        <f t="shared" si="11"/>
        <v>0</v>
      </c>
      <c r="G68" s="152" t="str">
        <f>+IF(VSTUP!$B$6="ANO",IF(F68&gt;5,$F$3,IF(F68&gt;2,$F$4,$F$2)),IF(F68=1,$F$2,$B$1))</f>
        <v>Ceník víkend standard</v>
      </c>
      <c r="H68" s="152">
        <f>+VLOOKUP(G68,'Ceníky Ubytování'!$B$84:$C$88,2,0)</f>
        <v>9</v>
      </c>
      <c r="I68" s="152" t="str">
        <f t="shared" ref="I68:R68" si="200">+IF($D68&gt;=I$3,IF($E68=0,"",$E68),"")</f>
        <v/>
      </c>
      <c r="J68" s="152" t="str">
        <f t="shared" si="200"/>
        <v/>
      </c>
      <c r="K68" s="152" t="str">
        <f t="shared" si="200"/>
        <v/>
      </c>
      <c r="L68" s="152" t="str">
        <f t="shared" si="200"/>
        <v/>
      </c>
      <c r="M68" s="152" t="str">
        <f t="shared" si="200"/>
        <v/>
      </c>
      <c r="N68" s="152" t="str">
        <f t="shared" si="200"/>
        <v/>
      </c>
      <c r="O68" s="152" t="str">
        <f t="shared" si="200"/>
        <v/>
      </c>
      <c r="P68" s="152" t="str">
        <f t="shared" si="200"/>
        <v/>
      </c>
      <c r="Q68" s="152" t="str">
        <f t="shared" si="200"/>
        <v/>
      </c>
      <c r="R68" s="152" t="str">
        <f t="shared" si="200"/>
        <v/>
      </c>
      <c r="S68" s="8"/>
      <c r="T68" s="152" t="str">
        <f t="shared" ref="T68:AC68" si="201">+IF(RIGHT(I68,1)="R",I68,IF(I68="","",IF(OR(I68=$S$1,I68=$S$2,I68=$S$3,I68=$S$4),I68&amp;"-1",I68&amp;"-"&amp;COUNTIF(I$6:I$999,I68))))</f>
        <v/>
      </c>
      <c r="U68" s="152" t="str">
        <f t="shared" si="201"/>
        <v/>
      </c>
      <c r="V68" s="152" t="str">
        <f t="shared" si="201"/>
        <v/>
      </c>
      <c r="W68" s="152" t="str">
        <f t="shared" si="201"/>
        <v/>
      </c>
      <c r="X68" s="152" t="str">
        <f t="shared" si="201"/>
        <v/>
      </c>
      <c r="Y68" s="152" t="str">
        <f t="shared" si="201"/>
        <v/>
      </c>
      <c r="Z68" s="152" t="str">
        <f t="shared" si="201"/>
        <v/>
      </c>
      <c r="AA68" s="152" t="str">
        <f t="shared" si="201"/>
        <v/>
      </c>
      <c r="AB68" s="152" t="str">
        <f t="shared" si="201"/>
        <v/>
      </c>
      <c r="AC68" s="152" t="str">
        <f t="shared" si="201"/>
        <v/>
      </c>
      <c r="AD68" s="31">
        <f t="shared" si="180"/>
        <v>0</v>
      </c>
      <c r="AE68" s="153">
        <f>IF(AND(T68&lt;&gt;"",OR(RIGHT(T68,1)&lt;&gt;"R",ISERROR(VLOOKUP(T68,T$6:T67,1,0)))),VLOOKUP(LEFT(T68,SEARCH("-",T68)-1),'Ceníky Ubytování'!$A$27:$AJ$80,$H68+IF(RIGHT(T68,1)="R",6,RIGHT(T68,1)),0),IF(T68="",0,IF(EXACT(T68,VLOOKUP(T68,T$6:T67,1,0)),0,0)))</f>
        <v>0</v>
      </c>
      <c r="AF68" s="153">
        <f>IF(AND(U68&lt;&gt;"",OR(RIGHT(U68,1)&lt;&gt;"R",ISERROR(VLOOKUP(U68,U$6:U67,1,0)))),VLOOKUP(LEFT(U68,SEARCH("-",U68)-1),'Ceníky Ubytování'!$A$27:$AJ$80,$H68+IF(RIGHT(U68,1)="R",6,RIGHT(U68,1)),0),IF(U68="",0,IF(EXACT(U68,VLOOKUP(U68,U$6:U67,1,0)),0,0)))</f>
        <v>0</v>
      </c>
      <c r="AG68" s="153">
        <f>IF(AND(V68&lt;&gt;"",OR(RIGHT(V68,1)&lt;&gt;"R",ISERROR(VLOOKUP(V68,V$6:V67,1,0)))),VLOOKUP(LEFT(V68,SEARCH("-",V68)-1),'Ceníky Ubytování'!$A$27:$AJ$80,$H68+IF(RIGHT(V68,1)="R",6,RIGHT(V68,1)),0),IF(V68="",0,IF(EXACT(V68,VLOOKUP(V68,V$6:V67,1,0)),0,0)))</f>
        <v>0</v>
      </c>
      <c r="AH68" s="153">
        <f>IF(AND(W68&lt;&gt;"",OR(RIGHT(W68,1)&lt;&gt;"R",ISERROR(VLOOKUP(W68,W$6:W67,1,0)))),VLOOKUP(LEFT(W68,SEARCH("-",W68)-1),'Ceníky Ubytování'!$A$27:$AJ$80,$H68+IF(RIGHT(W68,1)="R",6,RIGHT(W68,1)),0),IF(W68="",0,IF(EXACT(W68,VLOOKUP(W68,W$6:W67,1,0)),0,0)))</f>
        <v>0</v>
      </c>
      <c r="AI68" s="153">
        <f>IF(AND(X68&lt;&gt;"",OR(RIGHT(X68,1)&lt;&gt;"R",ISERROR(VLOOKUP(X68,X$6:X67,1,0)))),VLOOKUP(LEFT(X68,SEARCH("-",X68)-1),'Ceníky Ubytování'!$A$27:$AJ$80,$H68+IF(RIGHT(X68,1)="R",6,RIGHT(X68,1)),0),IF(X68="",0,IF(EXACT(X68,VLOOKUP(X68,X$6:X67,1,0)),0,0)))</f>
        <v>0</v>
      </c>
      <c r="AJ68" s="153">
        <f>IF(AND(Y68&lt;&gt;"",OR(RIGHT(Y68,1)&lt;&gt;"R",ISERROR(VLOOKUP(Y68,Y$6:Y67,1,0)))),VLOOKUP(LEFT(Y68,SEARCH("-",Y68)-1),'Ceníky Ubytování'!$A$27:$AJ$80,$H68+IF(RIGHT(Y68,1)="R",6,RIGHT(Y68,1)),0),IF(Y68="",0,IF(EXACT(Y68,VLOOKUP(Y68,Y$6:Y67,1,0)),0,0)))</f>
        <v>0</v>
      </c>
      <c r="AK68" s="153">
        <f>IF(AND(Z68&lt;&gt;"",OR(RIGHT(Z68,1)&lt;&gt;"R",ISERROR(VLOOKUP(Z68,Z$6:Z67,1,0)))),VLOOKUP(LEFT(Z68,SEARCH("-",Z68)-1),'Ceníky Ubytování'!$A$27:$AJ$80,$H68+IF(RIGHT(Z68,1)="R",6,RIGHT(Z68,1)),0),IF(Z68="",0,IF(EXACT(Z68,VLOOKUP(Z68,Z$6:Z67,1,0)),0,0)))</f>
        <v>0</v>
      </c>
      <c r="AL68" s="153">
        <f>IF(AND(AA68&lt;&gt;"",OR(RIGHT(AA68,1)&lt;&gt;"R",ISERROR(VLOOKUP(AA68,AA$6:AA67,1,0)))),VLOOKUP(LEFT(AA68,SEARCH("-",AA68)-1),'Ceníky Ubytování'!$A$27:$AJ$80,$H68+IF(RIGHT(AA68,1)="R",6,RIGHT(AA68,1)),0),IF(AA68="",0,IF(EXACT(AA68,VLOOKUP(AA68,AA$6:AA67,1,0)),0,0)))</f>
        <v>0</v>
      </c>
      <c r="AM68" s="153">
        <f>IF(AND(AB68&lt;&gt;"",OR(RIGHT(AB68,1)&lt;&gt;"R",ISERROR(VLOOKUP(AB68,AB$6:AB67,1,0)))),VLOOKUP(LEFT(AB68,SEARCH("-",AB68)-1),'Ceníky Ubytování'!$A$27:$AJ$80,$H68+IF(RIGHT(AB68,1)="R",6,RIGHT(AB68,1)),0),IF(AB68="",0,IF(EXACT(AB68,VLOOKUP(AB68,AB$6:AB67,1,0)),0,0)))</f>
        <v>0</v>
      </c>
      <c r="AN68" s="153">
        <f>IF(AND(AC68&lt;&gt;"",OR(RIGHT(AC68,1)&lt;&gt;"R",ISERROR(VLOOKUP(AC68,AC$6:AC67,1,0)))),VLOOKUP(LEFT(AC68,SEARCH("-",AC68)-1),'Ceníky Ubytování'!$A$27:$AJ$80,$H68+IF(RIGHT(AC68,1)="R",6,RIGHT(AC68,1)),0),IF(AC68="",0,IF(EXACT(AC68,VLOOKUP(AC68,AC$6:AC67,1,0)),0,0)))</f>
        <v>0</v>
      </c>
      <c r="AO68" s="152"/>
      <c r="AP68" s="152"/>
      <c r="AQ68" s="152" t="str">
        <f t="shared" ref="AQ68:AZ68" si="202">IF(ISERROR(LEFT(T68,SEARCH("-",T68)-1)),"",LEFT(T68,SEARCH("-",T68)-1))</f>
        <v/>
      </c>
      <c r="AR68" s="152" t="str">
        <f t="shared" si="202"/>
        <v/>
      </c>
      <c r="AS68" s="152" t="str">
        <f t="shared" si="202"/>
        <v/>
      </c>
      <c r="AT68" s="152" t="str">
        <f t="shared" si="202"/>
        <v/>
      </c>
      <c r="AU68" s="152" t="str">
        <f t="shared" si="202"/>
        <v/>
      </c>
      <c r="AV68" s="152" t="str">
        <f t="shared" si="202"/>
        <v/>
      </c>
      <c r="AW68" s="152" t="str">
        <f t="shared" si="202"/>
        <v/>
      </c>
      <c r="AX68" s="152" t="str">
        <f t="shared" si="202"/>
        <v/>
      </c>
      <c r="AY68" s="152" t="str">
        <f t="shared" si="202"/>
        <v/>
      </c>
      <c r="AZ68" s="152" t="str">
        <f t="shared" si="202"/>
        <v/>
      </c>
      <c r="BA68" s="152"/>
      <c r="BB68" s="152"/>
      <c r="BC68" s="152"/>
      <c r="BD68" s="152"/>
      <c r="BE68" s="152"/>
      <c r="BF68" s="152"/>
      <c r="BG68" s="152"/>
      <c r="BH68" s="152"/>
      <c r="BI68" s="152"/>
      <c r="BJ68" s="152"/>
    </row>
    <row r="69" spans="1:62" ht="15.75" customHeight="1">
      <c r="A69" s="8">
        <f>+VSTUP!A73</f>
        <v>64</v>
      </c>
      <c r="B69" s="8">
        <f>+VSTUP!B73</f>
        <v>0</v>
      </c>
      <c r="C69" s="8">
        <f>+VSTUP!C73</f>
        <v>0</v>
      </c>
      <c r="D69" s="8">
        <f>+VSTUP!G73</f>
        <v>0</v>
      </c>
      <c r="E69" s="8" t="str">
        <f>+VSTUP!K73</f>
        <v>nic</v>
      </c>
      <c r="F69" s="8">
        <f t="shared" si="11"/>
        <v>0</v>
      </c>
      <c r="G69" s="8" t="str">
        <f>+IF(VSTUP!$B$6="ANO",IF(F69&gt;5,$F$3,IF(F69&gt;2,$F$4,$F$2)),IF(F69=1,$F$2,$B$1))</f>
        <v>Ceník víkend standard</v>
      </c>
      <c r="H69" s="8">
        <f>+VLOOKUP(G69,'Ceníky Ubytování'!$B$84:$C$88,2,0)</f>
        <v>9</v>
      </c>
      <c r="I69" s="8" t="str">
        <f t="shared" ref="I69:R69" si="203">+IF($D69&gt;=I$3,IF($E69=0,"",$E69),"")</f>
        <v/>
      </c>
      <c r="J69" s="8" t="str">
        <f t="shared" si="203"/>
        <v/>
      </c>
      <c r="K69" s="8" t="str">
        <f t="shared" si="203"/>
        <v/>
      </c>
      <c r="L69" s="8" t="str">
        <f t="shared" si="203"/>
        <v/>
      </c>
      <c r="M69" s="8" t="str">
        <f t="shared" si="203"/>
        <v/>
      </c>
      <c r="N69" s="8" t="str">
        <f t="shared" si="203"/>
        <v/>
      </c>
      <c r="O69" s="8" t="str">
        <f t="shared" si="203"/>
        <v/>
      </c>
      <c r="P69" s="8" t="str">
        <f t="shared" si="203"/>
        <v/>
      </c>
      <c r="Q69" s="8" t="str">
        <f t="shared" si="203"/>
        <v/>
      </c>
      <c r="R69" s="8" t="str">
        <f t="shared" si="203"/>
        <v/>
      </c>
      <c r="S69" s="8"/>
      <c r="T69" s="8" t="str">
        <f t="shared" ref="T69:AC69" si="204">+IF(RIGHT(I69,1)="R",I69,IF(I69="","",IF(OR(I69=$S$1,I69=$S$2,I69=$S$3,I69=$S$4),I69&amp;"-1",I69&amp;"-"&amp;COUNTIF(I$6:I$999,I69))))</f>
        <v/>
      </c>
      <c r="U69" s="8" t="str">
        <f t="shared" si="204"/>
        <v/>
      </c>
      <c r="V69" s="8" t="str">
        <f t="shared" si="204"/>
        <v/>
      </c>
      <c r="W69" s="8" t="str">
        <f t="shared" si="204"/>
        <v/>
      </c>
      <c r="X69" s="8" t="str">
        <f t="shared" si="204"/>
        <v/>
      </c>
      <c r="Y69" s="8" t="str">
        <f t="shared" si="204"/>
        <v/>
      </c>
      <c r="Z69" s="8" t="str">
        <f t="shared" si="204"/>
        <v/>
      </c>
      <c r="AA69" s="8" t="str">
        <f t="shared" si="204"/>
        <v/>
      </c>
      <c r="AB69" s="8" t="str">
        <f t="shared" si="204"/>
        <v/>
      </c>
      <c r="AC69" s="8" t="str">
        <f t="shared" si="204"/>
        <v/>
      </c>
      <c r="AD69" s="31">
        <f t="shared" si="180"/>
        <v>0</v>
      </c>
      <c r="AE69" s="32">
        <f>IF(AND(T69&lt;&gt;"",OR(RIGHT(T69,1)&lt;&gt;"R",ISERROR(VLOOKUP(T69,T$6:T68,1,0)))),VLOOKUP(LEFT(T69,SEARCH("-",T69)-1),'Ceníky Ubytování'!$A$27:$AJ$80,$H69+IF(RIGHT(T69,1)="R",6,RIGHT(T69,1)),0),IF(T69="",0,IF(EXACT(T69,VLOOKUP(T69,T$6:T68,1,0)),0,0)))</f>
        <v>0</v>
      </c>
      <c r="AF69" s="32">
        <f>IF(AND(U69&lt;&gt;"",OR(RIGHT(U69,1)&lt;&gt;"R",ISERROR(VLOOKUP(U69,U$6:U68,1,0)))),VLOOKUP(LEFT(U69,SEARCH("-",U69)-1),'Ceníky Ubytování'!$A$27:$AJ$80,$H69+IF(RIGHT(U69,1)="R",6,RIGHT(U69,1)),0),IF(U69="",0,IF(EXACT(U69,VLOOKUP(U69,U$6:U68,1,0)),0,0)))</f>
        <v>0</v>
      </c>
      <c r="AG69" s="32">
        <f>IF(AND(V69&lt;&gt;"",OR(RIGHT(V69,1)&lt;&gt;"R",ISERROR(VLOOKUP(V69,V$6:V68,1,0)))),VLOOKUP(LEFT(V69,SEARCH("-",V69)-1),'Ceníky Ubytování'!$A$27:$AJ$80,$H69+IF(RIGHT(V69,1)="R",6,RIGHT(V69,1)),0),IF(V69="",0,IF(EXACT(V69,VLOOKUP(V69,V$6:V68,1,0)),0,0)))</f>
        <v>0</v>
      </c>
      <c r="AH69" s="32">
        <f>IF(AND(W69&lt;&gt;"",OR(RIGHT(W69,1)&lt;&gt;"R",ISERROR(VLOOKUP(W69,W$6:W68,1,0)))),VLOOKUP(LEFT(W69,SEARCH("-",W69)-1),'Ceníky Ubytování'!$A$27:$AJ$80,$H69+IF(RIGHT(W69,1)="R",6,RIGHT(W69,1)),0),IF(W69="",0,IF(EXACT(W69,VLOOKUP(W69,W$6:W68,1,0)),0,0)))</f>
        <v>0</v>
      </c>
      <c r="AI69" s="32">
        <f>IF(AND(X69&lt;&gt;"",OR(RIGHT(X69,1)&lt;&gt;"R",ISERROR(VLOOKUP(X69,X$6:X68,1,0)))),VLOOKUP(LEFT(X69,SEARCH("-",X69)-1),'Ceníky Ubytování'!$A$27:$AJ$80,$H69+IF(RIGHT(X69,1)="R",6,RIGHT(X69,1)),0),IF(X69="",0,IF(EXACT(X69,VLOOKUP(X69,X$6:X68,1,0)),0,0)))</f>
        <v>0</v>
      </c>
      <c r="AJ69" s="32">
        <f>IF(AND(Y69&lt;&gt;"",OR(RIGHT(Y69,1)&lt;&gt;"R",ISERROR(VLOOKUP(Y69,Y$6:Y68,1,0)))),VLOOKUP(LEFT(Y69,SEARCH("-",Y69)-1),'Ceníky Ubytování'!$A$27:$AJ$80,$H69+IF(RIGHT(Y69,1)="R",6,RIGHT(Y69,1)),0),IF(Y69="",0,IF(EXACT(Y69,VLOOKUP(Y69,Y$6:Y68,1,0)),0,0)))</f>
        <v>0</v>
      </c>
      <c r="AK69" s="32">
        <f>IF(AND(Z69&lt;&gt;"",OR(RIGHT(Z69,1)&lt;&gt;"R",ISERROR(VLOOKUP(Z69,Z$6:Z68,1,0)))),VLOOKUP(LEFT(Z69,SEARCH("-",Z69)-1),'Ceníky Ubytování'!$A$27:$AJ$80,$H69+IF(RIGHT(Z69,1)="R",6,RIGHT(Z69,1)),0),IF(Z69="",0,IF(EXACT(Z69,VLOOKUP(Z69,Z$6:Z68,1,0)),0,0)))</f>
        <v>0</v>
      </c>
      <c r="AL69" s="32">
        <f>IF(AND(AA69&lt;&gt;"",OR(RIGHT(AA69,1)&lt;&gt;"R",ISERROR(VLOOKUP(AA69,AA$6:AA68,1,0)))),VLOOKUP(LEFT(AA69,SEARCH("-",AA69)-1),'Ceníky Ubytování'!$A$27:$AJ$80,$H69+IF(RIGHT(AA69,1)="R",6,RIGHT(AA69,1)),0),IF(AA69="",0,IF(EXACT(AA69,VLOOKUP(AA69,AA$6:AA68,1,0)),0,0)))</f>
        <v>0</v>
      </c>
      <c r="AM69" s="32">
        <f>IF(AND(AB69&lt;&gt;"",OR(RIGHT(AB69,1)&lt;&gt;"R",ISERROR(VLOOKUP(AB69,AB$6:AB68,1,0)))),VLOOKUP(LEFT(AB69,SEARCH("-",AB69)-1),'Ceníky Ubytování'!$A$27:$AJ$80,$H69+IF(RIGHT(AB69,1)="R",6,RIGHT(AB69,1)),0),IF(AB69="",0,IF(EXACT(AB69,VLOOKUP(AB69,AB$6:AB68,1,0)),0,0)))</f>
        <v>0</v>
      </c>
      <c r="AN69" s="32">
        <f>IF(AND(AC69&lt;&gt;"",OR(RIGHT(AC69,1)&lt;&gt;"R",ISERROR(VLOOKUP(AC69,AC$6:AC68,1,0)))),VLOOKUP(LEFT(AC69,SEARCH("-",AC69)-1),'Ceníky Ubytování'!$A$27:$AJ$80,$H69+IF(RIGHT(AC69,1)="R",6,RIGHT(AC69,1)),0),IF(AC69="",0,IF(EXACT(AC69,VLOOKUP(AC69,AC$6:AC68,1,0)),0,0)))</f>
        <v>0</v>
      </c>
      <c r="AO69" s="8"/>
      <c r="AP69" s="8"/>
      <c r="AQ69" s="8" t="str">
        <f t="shared" ref="AQ69:AZ69" si="205">IF(ISERROR(LEFT(T69,SEARCH("-",T69)-1)),"",LEFT(T69,SEARCH("-",T69)-1))</f>
        <v/>
      </c>
      <c r="AR69" s="8" t="str">
        <f t="shared" si="205"/>
        <v/>
      </c>
      <c r="AS69" s="8" t="str">
        <f t="shared" si="205"/>
        <v/>
      </c>
      <c r="AT69" s="8" t="str">
        <f t="shared" si="205"/>
        <v/>
      </c>
      <c r="AU69" s="8" t="str">
        <f t="shared" si="205"/>
        <v/>
      </c>
      <c r="AV69" s="8" t="str">
        <f t="shared" si="205"/>
        <v/>
      </c>
      <c r="AW69" s="8" t="str">
        <f t="shared" si="205"/>
        <v/>
      </c>
      <c r="AX69" s="8" t="str">
        <f t="shared" si="205"/>
        <v/>
      </c>
      <c r="AY69" s="8" t="str">
        <f t="shared" si="205"/>
        <v/>
      </c>
      <c r="AZ69" s="8" t="str">
        <f t="shared" si="205"/>
        <v/>
      </c>
      <c r="BA69" s="8"/>
      <c r="BB69" s="8"/>
      <c r="BC69" s="8"/>
      <c r="BD69" s="8"/>
      <c r="BE69" s="8"/>
      <c r="BF69" s="8"/>
      <c r="BG69" s="8"/>
      <c r="BH69" s="8"/>
      <c r="BI69" s="8"/>
      <c r="BJ69" s="8"/>
    </row>
    <row r="70" spans="1:62" s="151" customFormat="1" ht="15.75" customHeight="1">
      <c r="A70" s="152">
        <f>+VSTUP!A74</f>
        <v>65</v>
      </c>
      <c r="B70" s="152">
        <f>+VSTUP!B74</f>
        <v>0</v>
      </c>
      <c r="C70" s="152">
        <f>+VSTUP!C74</f>
        <v>0</v>
      </c>
      <c r="D70" s="152">
        <f>+VSTUP!G74</f>
        <v>0</v>
      </c>
      <c r="E70" s="152" t="str">
        <f>+VSTUP!K74</f>
        <v>nic</v>
      </c>
      <c r="F70" s="152">
        <f t="shared" si="11"/>
        <v>0</v>
      </c>
      <c r="G70" s="152" t="str">
        <f>+IF(VSTUP!$B$6="ANO",IF(F70&gt;5,$F$3,IF(F70&gt;2,$F$4,$F$2)),IF(F70=1,$F$2,$B$1))</f>
        <v>Ceník víkend standard</v>
      </c>
      <c r="H70" s="152">
        <f>+VLOOKUP(G70,'Ceníky Ubytování'!$B$84:$C$88,2,0)</f>
        <v>9</v>
      </c>
      <c r="I70" s="152" t="str">
        <f t="shared" ref="I70:R70" si="206">+IF($D70&gt;=I$3,IF($E70=0,"",$E70),"")</f>
        <v/>
      </c>
      <c r="J70" s="152" t="str">
        <f t="shared" si="206"/>
        <v/>
      </c>
      <c r="K70" s="152" t="str">
        <f t="shared" si="206"/>
        <v/>
      </c>
      <c r="L70" s="152" t="str">
        <f t="shared" si="206"/>
        <v/>
      </c>
      <c r="M70" s="152" t="str">
        <f t="shared" si="206"/>
        <v/>
      </c>
      <c r="N70" s="152" t="str">
        <f t="shared" si="206"/>
        <v/>
      </c>
      <c r="O70" s="152" t="str">
        <f t="shared" si="206"/>
        <v/>
      </c>
      <c r="P70" s="152" t="str">
        <f t="shared" si="206"/>
        <v/>
      </c>
      <c r="Q70" s="152" t="str">
        <f t="shared" si="206"/>
        <v/>
      </c>
      <c r="R70" s="152" t="str">
        <f t="shared" si="206"/>
        <v/>
      </c>
      <c r="S70" s="8"/>
      <c r="T70" s="152" t="str">
        <f t="shared" ref="T70:AC70" si="207">+IF(RIGHT(I70,1)="R",I70,IF(I70="","",IF(OR(I70=$S$1,I70=$S$2,I70=$S$3,I70=$S$4),I70&amp;"-1",I70&amp;"-"&amp;COUNTIF(I$6:I$999,I70))))</f>
        <v/>
      </c>
      <c r="U70" s="152" t="str">
        <f t="shared" si="207"/>
        <v/>
      </c>
      <c r="V70" s="152" t="str">
        <f t="shared" si="207"/>
        <v/>
      </c>
      <c r="W70" s="152" t="str">
        <f t="shared" si="207"/>
        <v/>
      </c>
      <c r="X70" s="152" t="str">
        <f t="shared" si="207"/>
        <v/>
      </c>
      <c r="Y70" s="152" t="str">
        <f t="shared" si="207"/>
        <v/>
      </c>
      <c r="Z70" s="152" t="str">
        <f t="shared" si="207"/>
        <v/>
      </c>
      <c r="AA70" s="152" t="str">
        <f t="shared" si="207"/>
        <v/>
      </c>
      <c r="AB70" s="152" t="str">
        <f t="shared" si="207"/>
        <v/>
      </c>
      <c r="AC70" s="152" t="str">
        <f t="shared" si="207"/>
        <v/>
      </c>
      <c r="AD70" s="31">
        <f t="shared" si="180"/>
        <v>0</v>
      </c>
      <c r="AE70" s="153">
        <f>IF(AND(T70&lt;&gt;"",OR(RIGHT(T70,1)&lt;&gt;"R",ISERROR(VLOOKUP(T70,T$6:T69,1,0)))),VLOOKUP(LEFT(T70,SEARCH("-",T70)-1),'Ceníky Ubytování'!$A$27:$AJ$80,$H70+IF(RIGHT(T70,1)="R",6,RIGHT(T70,1)),0),IF(T70="",0,IF(EXACT(T70,VLOOKUP(T70,T$6:T69,1,0)),0,0)))</f>
        <v>0</v>
      </c>
      <c r="AF70" s="153">
        <f>IF(AND(U70&lt;&gt;"",OR(RIGHT(U70,1)&lt;&gt;"R",ISERROR(VLOOKUP(U70,U$6:U69,1,0)))),VLOOKUP(LEFT(U70,SEARCH("-",U70)-1),'Ceníky Ubytování'!$A$27:$AJ$80,$H70+IF(RIGHT(U70,1)="R",6,RIGHT(U70,1)),0),IF(U70="",0,IF(EXACT(U70,VLOOKUP(U70,U$6:U69,1,0)),0,0)))</f>
        <v>0</v>
      </c>
      <c r="AG70" s="153">
        <f>IF(AND(V70&lt;&gt;"",OR(RIGHT(V70,1)&lt;&gt;"R",ISERROR(VLOOKUP(V70,V$6:V69,1,0)))),VLOOKUP(LEFT(V70,SEARCH("-",V70)-1),'Ceníky Ubytování'!$A$27:$AJ$80,$H70+IF(RIGHT(V70,1)="R",6,RIGHT(V70,1)),0),IF(V70="",0,IF(EXACT(V70,VLOOKUP(V70,V$6:V69,1,0)),0,0)))</f>
        <v>0</v>
      </c>
      <c r="AH70" s="153">
        <f>IF(AND(W70&lt;&gt;"",OR(RIGHT(W70,1)&lt;&gt;"R",ISERROR(VLOOKUP(W70,W$6:W69,1,0)))),VLOOKUP(LEFT(W70,SEARCH("-",W70)-1),'Ceníky Ubytování'!$A$27:$AJ$80,$H70+IF(RIGHT(W70,1)="R",6,RIGHT(W70,1)),0),IF(W70="",0,IF(EXACT(W70,VLOOKUP(W70,W$6:W69,1,0)),0,0)))</f>
        <v>0</v>
      </c>
      <c r="AI70" s="153">
        <f>IF(AND(X70&lt;&gt;"",OR(RIGHT(X70,1)&lt;&gt;"R",ISERROR(VLOOKUP(X70,X$6:X69,1,0)))),VLOOKUP(LEFT(X70,SEARCH("-",X70)-1),'Ceníky Ubytování'!$A$27:$AJ$80,$H70+IF(RIGHT(X70,1)="R",6,RIGHT(X70,1)),0),IF(X70="",0,IF(EXACT(X70,VLOOKUP(X70,X$6:X69,1,0)),0,0)))</f>
        <v>0</v>
      </c>
      <c r="AJ70" s="153">
        <f>IF(AND(Y70&lt;&gt;"",OR(RIGHT(Y70,1)&lt;&gt;"R",ISERROR(VLOOKUP(Y70,Y$6:Y69,1,0)))),VLOOKUP(LEFT(Y70,SEARCH("-",Y70)-1),'Ceníky Ubytování'!$A$27:$AJ$80,$H70+IF(RIGHT(Y70,1)="R",6,RIGHT(Y70,1)),0),IF(Y70="",0,IF(EXACT(Y70,VLOOKUP(Y70,Y$6:Y69,1,0)),0,0)))</f>
        <v>0</v>
      </c>
      <c r="AK70" s="153">
        <f>IF(AND(Z70&lt;&gt;"",OR(RIGHT(Z70,1)&lt;&gt;"R",ISERROR(VLOOKUP(Z70,Z$6:Z69,1,0)))),VLOOKUP(LEFT(Z70,SEARCH("-",Z70)-1),'Ceníky Ubytování'!$A$27:$AJ$80,$H70+IF(RIGHT(Z70,1)="R",6,RIGHT(Z70,1)),0),IF(Z70="",0,IF(EXACT(Z70,VLOOKUP(Z70,Z$6:Z69,1,0)),0,0)))</f>
        <v>0</v>
      </c>
      <c r="AL70" s="153">
        <f>IF(AND(AA70&lt;&gt;"",OR(RIGHT(AA70,1)&lt;&gt;"R",ISERROR(VLOOKUP(AA70,AA$6:AA69,1,0)))),VLOOKUP(LEFT(AA70,SEARCH("-",AA70)-1),'Ceníky Ubytování'!$A$27:$AJ$80,$H70+IF(RIGHT(AA70,1)="R",6,RIGHT(AA70,1)),0),IF(AA70="",0,IF(EXACT(AA70,VLOOKUP(AA70,AA$6:AA69,1,0)),0,0)))</f>
        <v>0</v>
      </c>
      <c r="AM70" s="153">
        <f>IF(AND(AB70&lt;&gt;"",OR(RIGHT(AB70,1)&lt;&gt;"R",ISERROR(VLOOKUP(AB70,AB$6:AB69,1,0)))),VLOOKUP(LEFT(AB70,SEARCH("-",AB70)-1),'Ceníky Ubytování'!$A$27:$AJ$80,$H70+IF(RIGHT(AB70,1)="R",6,RIGHT(AB70,1)),0),IF(AB70="",0,IF(EXACT(AB70,VLOOKUP(AB70,AB$6:AB69,1,0)),0,0)))</f>
        <v>0</v>
      </c>
      <c r="AN70" s="153">
        <f>IF(AND(AC70&lt;&gt;"",OR(RIGHT(AC70,1)&lt;&gt;"R",ISERROR(VLOOKUP(AC70,AC$6:AC69,1,0)))),VLOOKUP(LEFT(AC70,SEARCH("-",AC70)-1),'Ceníky Ubytování'!$A$27:$AJ$80,$H70+IF(RIGHT(AC70,1)="R",6,RIGHT(AC70,1)),0),IF(AC70="",0,IF(EXACT(AC70,VLOOKUP(AC70,AC$6:AC69,1,0)),0,0)))</f>
        <v>0</v>
      </c>
      <c r="AO70" s="152"/>
      <c r="AP70" s="152"/>
      <c r="AQ70" s="152" t="str">
        <f t="shared" ref="AQ70:AZ70" si="208">IF(ISERROR(LEFT(T70,SEARCH("-",T70)-1)),"",LEFT(T70,SEARCH("-",T70)-1))</f>
        <v/>
      </c>
      <c r="AR70" s="152" t="str">
        <f t="shared" si="208"/>
        <v/>
      </c>
      <c r="AS70" s="152" t="str">
        <f t="shared" si="208"/>
        <v/>
      </c>
      <c r="AT70" s="152" t="str">
        <f t="shared" si="208"/>
        <v/>
      </c>
      <c r="AU70" s="152" t="str">
        <f t="shared" si="208"/>
        <v/>
      </c>
      <c r="AV70" s="152" t="str">
        <f t="shared" si="208"/>
        <v/>
      </c>
      <c r="AW70" s="152" t="str">
        <f t="shared" si="208"/>
        <v/>
      </c>
      <c r="AX70" s="152" t="str">
        <f t="shared" si="208"/>
        <v/>
      </c>
      <c r="AY70" s="152" t="str">
        <f t="shared" si="208"/>
        <v/>
      </c>
      <c r="AZ70" s="152" t="str">
        <f t="shared" si="208"/>
        <v/>
      </c>
      <c r="BA70" s="152"/>
      <c r="BB70" s="152"/>
      <c r="BC70" s="152"/>
      <c r="BD70" s="152"/>
      <c r="BE70" s="152"/>
      <c r="BF70" s="152"/>
      <c r="BG70" s="152"/>
      <c r="BH70" s="152"/>
      <c r="BI70" s="152"/>
      <c r="BJ70" s="152"/>
    </row>
    <row r="71" spans="1:62" ht="15.75" customHeight="1">
      <c r="A71" s="8">
        <f>+VSTUP!A75</f>
        <v>66</v>
      </c>
      <c r="B71" s="8">
        <f>+VSTUP!B75</f>
        <v>0</v>
      </c>
      <c r="C71" s="8">
        <f>+VSTUP!C75</f>
        <v>0</v>
      </c>
      <c r="D71" s="8">
        <f>+VSTUP!G75</f>
        <v>0</v>
      </c>
      <c r="E71" s="8" t="str">
        <f>+VSTUP!K75</f>
        <v>nic</v>
      </c>
      <c r="F71" s="8">
        <f t="shared" si="11"/>
        <v>0</v>
      </c>
      <c r="G71" s="8" t="str">
        <f>+IF(VSTUP!$B$6="ANO",IF(F71&gt;5,$F$3,IF(F71&gt;2,$F$4,$F$2)),IF(F71=1,$F$2,$B$1))</f>
        <v>Ceník víkend standard</v>
      </c>
      <c r="H71" s="8">
        <f>+VLOOKUP(G71,'Ceníky Ubytování'!$B$84:$C$88,2,0)</f>
        <v>9</v>
      </c>
      <c r="I71" s="8" t="str">
        <f t="shared" ref="I71:R71" si="209">+IF($D71&gt;=I$3,IF($E71=0,"",$E71),"")</f>
        <v/>
      </c>
      <c r="J71" s="8" t="str">
        <f t="shared" si="209"/>
        <v/>
      </c>
      <c r="K71" s="8" t="str">
        <f t="shared" si="209"/>
        <v/>
      </c>
      <c r="L71" s="8" t="str">
        <f t="shared" si="209"/>
        <v/>
      </c>
      <c r="M71" s="8" t="str">
        <f t="shared" si="209"/>
        <v/>
      </c>
      <c r="N71" s="8" t="str">
        <f t="shared" si="209"/>
        <v/>
      </c>
      <c r="O71" s="8" t="str">
        <f t="shared" si="209"/>
        <v/>
      </c>
      <c r="P71" s="8" t="str">
        <f t="shared" si="209"/>
        <v/>
      </c>
      <c r="Q71" s="8" t="str">
        <f t="shared" si="209"/>
        <v/>
      </c>
      <c r="R71" s="8" t="str">
        <f t="shared" si="209"/>
        <v/>
      </c>
      <c r="S71" s="8"/>
      <c r="T71" s="8" t="str">
        <f t="shared" ref="T71:AC71" si="210">+IF(RIGHT(I71,1)="R",I71,IF(I71="","",IF(OR(I71=$S$1,I71=$S$2,I71=$S$3,I71=$S$4),I71&amp;"-1",I71&amp;"-"&amp;COUNTIF(I$6:I$999,I71))))</f>
        <v/>
      </c>
      <c r="U71" s="8" t="str">
        <f t="shared" si="210"/>
        <v/>
      </c>
      <c r="V71" s="8" t="str">
        <f t="shared" si="210"/>
        <v/>
      </c>
      <c r="W71" s="8" t="str">
        <f t="shared" si="210"/>
        <v/>
      </c>
      <c r="X71" s="8" t="str">
        <f t="shared" si="210"/>
        <v/>
      </c>
      <c r="Y71" s="8" t="str">
        <f t="shared" si="210"/>
        <v/>
      </c>
      <c r="Z71" s="8" t="str">
        <f t="shared" si="210"/>
        <v/>
      </c>
      <c r="AA71" s="8" t="str">
        <f t="shared" si="210"/>
        <v/>
      </c>
      <c r="AB71" s="8" t="str">
        <f t="shared" si="210"/>
        <v/>
      </c>
      <c r="AC71" s="8" t="str">
        <f t="shared" si="210"/>
        <v/>
      </c>
      <c r="AD71" s="31">
        <f t="shared" si="180"/>
        <v>0</v>
      </c>
      <c r="AE71" s="32">
        <f>IF(AND(T71&lt;&gt;"",OR(RIGHT(T71,1)&lt;&gt;"R",ISERROR(VLOOKUP(T71,T$6:T70,1,0)))),VLOOKUP(LEFT(T71,SEARCH("-",T71)-1),'Ceníky Ubytování'!$A$27:$AJ$80,$H71+IF(RIGHT(T71,1)="R",6,RIGHT(T71,1)),0),IF(T71="",0,IF(EXACT(T71,VLOOKUP(T71,T$6:T70,1,0)),0,0)))</f>
        <v>0</v>
      </c>
      <c r="AF71" s="32">
        <f>IF(AND(U71&lt;&gt;"",OR(RIGHT(U71,1)&lt;&gt;"R",ISERROR(VLOOKUP(U71,U$6:U70,1,0)))),VLOOKUP(LEFT(U71,SEARCH("-",U71)-1),'Ceníky Ubytování'!$A$27:$AJ$80,$H71+IF(RIGHT(U71,1)="R",6,RIGHT(U71,1)),0),IF(U71="",0,IF(EXACT(U71,VLOOKUP(U71,U$6:U70,1,0)),0,0)))</f>
        <v>0</v>
      </c>
      <c r="AG71" s="32">
        <f>IF(AND(V71&lt;&gt;"",OR(RIGHT(V71,1)&lt;&gt;"R",ISERROR(VLOOKUP(V71,V$6:V70,1,0)))),VLOOKUP(LEFT(V71,SEARCH("-",V71)-1),'Ceníky Ubytování'!$A$27:$AJ$80,$H71+IF(RIGHT(V71,1)="R",6,RIGHT(V71,1)),0),IF(V71="",0,IF(EXACT(V71,VLOOKUP(V71,V$6:V70,1,0)),0,0)))</f>
        <v>0</v>
      </c>
      <c r="AH71" s="32">
        <f>IF(AND(W71&lt;&gt;"",OR(RIGHT(W71,1)&lt;&gt;"R",ISERROR(VLOOKUP(W71,W$6:W70,1,0)))),VLOOKUP(LEFT(W71,SEARCH("-",W71)-1),'Ceníky Ubytování'!$A$27:$AJ$80,$H71+IF(RIGHT(W71,1)="R",6,RIGHT(W71,1)),0),IF(W71="",0,IF(EXACT(W71,VLOOKUP(W71,W$6:W70,1,0)),0,0)))</f>
        <v>0</v>
      </c>
      <c r="AI71" s="32">
        <f>IF(AND(X71&lt;&gt;"",OR(RIGHT(X71,1)&lt;&gt;"R",ISERROR(VLOOKUP(X71,X$6:X70,1,0)))),VLOOKUP(LEFT(X71,SEARCH("-",X71)-1),'Ceníky Ubytování'!$A$27:$AJ$80,$H71+IF(RIGHT(X71,1)="R",6,RIGHT(X71,1)),0),IF(X71="",0,IF(EXACT(X71,VLOOKUP(X71,X$6:X70,1,0)),0,0)))</f>
        <v>0</v>
      </c>
      <c r="AJ71" s="32">
        <f>IF(AND(Y71&lt;&gt;"",OR(RIGHT(Y71,1)&lt;&gt;"R",ISERROR(VLOOKUP(Y71,Y$6:Y70,1,0)))),VLOOKUP(LEFT(Y71,SEARCH("-",Y71)-1),'Ceníky Ubytování'!$A$27:$AJ$80,$H71+IF(RIGHT(Y71,1)="R",6,RIGHT(Y71,1)),0),IF(Y71="",0,IF(EXACT(Y71,VLOOKUP(Y71,Y$6:Y70,1,0)),0,0)))</f>
        <v>0</v>
      </c>
      <c r="AK71" s="32">
        <f>IF(AND(Z71&lt;&gt;"",OR(RIGHT(Z71,1)&lt;&gt;"R",ISERROR(VLOOKUP(Z71,Z$6:Z70,1,0)))),VLOOKUP(LEFT(Z71,SEARCH("-",Z71)-1),'Ceníky Ubytování'!$A$27:$AJ$80,$H71+IF(RIGHT(Z71,1)="R",6,RIGHT(Z71,1)),0),IF(Z71="",0,IF(EXACT(Z71,VLOOKUP(Z71,Z$6:Z70,1,0)),0,0)))</f>
        <v>0</v>
      </c>
      <c r="AL71" s="32">
        <f>IF(AND(AA71&lt;&gt;"",OR(RIGHT(AA71,1)&lt;&gt;"R",ISERROR(VLOOKUP(AA71,AA$6:AA70,1,0)))),VLOOKUP(LEFT(AA71,SEARCH("-",AA71)-1),'Ceníky Ubytování'!$A$27:$AJ$80,$H71+IF(RIGHT(AA71,1)="R",6,RIGHT(AA71,1)),0),IF(AA71="",0,IF(EXACT(AA71,VLOOKUP(AA71,AA$6:AA70,1,0)),0,0)))</f>
        <v>0</v>
      </c>
      <c r="AM71" s="32">
        <f>IF(AND(AB71&lt;&gt;"",OR(RIGHT(AB71,1)&lt;&gt;"R",ISERROR(VLOOKUP(AB71,AB$6:AB70,1,0)))),VLOOKUP(LEFT(AB71,SEARCH("-",AB71)-1),'Ceníky Ubytování'!$A$27:$AJ$80,$H71+IF(RIGHT(AB71,1)="R",6,RIGHT(AB71,1)),0),IF(AB71="",0,IF(EXACT(AB71,VLOOKUP(AB71,AB$6:AB70,1,0)),0,0)))</f>
        <v>0</v>
      </c>
      <c r="AN71" s="32">
        <f>IF(AND(AC71&lt;&gt;"",OR(RIGHT(AC71,1)&lt;&gt;"R",ISERROR(VLOOKUP(AC71,AC$6:AC70,1,0)))),VLOOKUP(LEFT(AC71,SEARCH("-",AC71)-1),'Ceníky Ubytování'!$A$27:$AJ$80,$H71+IF(RIGHT(AC71,1)="R",6,RIGHT(AC71,1)),0),IF(AC71="",0,IF(EXACT(AC71,VLOOKUP(AC71,AC$6:AC70,1,0)),0,0)))</f>
        <v>0</v>
      </c>
      <c r="AO71" s="8"/>
      <c r="AP71" s="8"/>
      <c r="AQ71" s="8" t="str">
        <f t="shared" ref="AQ71:AZ71" si="211">IF(ISERROR(LEFT(T71,SEARCH("-",T71)-1)),"",LEFT(T71,SEARCH("-",T71)-1))</f>
        <v/>
      </c>
      <c r="AR71" s="8" t="str">
        <f t="shared" si="211"/>
        <v/>
      </c>
      <c r="AS71" s="8" t="str">
        <f t="shared" si="211"/>
        <v/>
      </c>
      <c r="AT71" s="8" t="str">
        <f t="shared" si="211"/>
        <v/>
      </c>
      <c r="AU71" s="8" t="str">
        <f t="shared" si="211"/>
        <v/>
      </c>
      <c r="AV71" s="8" t="str">
        <f t="shared" si="211"/>
        <v/>
      </c>
      <c r="AW71" s="8" t="str">
        <f t="shared" si="211"/>
        <v/>
      </c>
      <c r="AX71" s="8" t="str">
        <f t="shared" si="211"/>
        <v/>
      </c>
      <c r="AY71" s="8" t="str">
        <f t="shared" si="211"/>
        <v/>
      </c>
      <c r="AZ71" s="8" t="str">
        <f t="shared" si="211"/>
        <v/>
      </c>
      <c r="BA71" s="8"/>
      <c r="BB71" s="8"/>
      <c r="BC71" s="8"/>
      <c r="BD71" s="8"/>
      <c r="BE71" s="8"/>
      <c r="BF71" s="8"/>
      <c r="BG71" s="8"/>
      <c r="BH71" s="8"/>
      <c r="BI71" s="8"/>
      <c r="BJ71" s="8"/>
    </row>
    <row r="72" spans="1:62" s="151" customFormat="1" ht="15.75" customHeight="1">
      <c r="A72" s="152">
        <f>+VSTUP!A76</f>
        <v>67</v>
      </c>
      <c r="B72" s="152">
        <f>+VSTUP!B76</f>
        <v>0</v>
      </c>
      <c r="C72" s="152">
        <f>+VSTUP!C76</f>
        <v>0</v>
      </c>
      <c r="D72" s="152">
        <f>+VSTUP!G76</f>
        <v>0</v>
      </c>
      <c r="E72" s="152" t="str">
        <f>+VSTUP!K76</f>
        <v>nic</v>
      </c>
      <c r="F72" s="152">
        <f t="shared" si="11"/>
        <v>0</v>
      </c>
      <c r="G72" s="152" t="str">
        <f>+IF(VSTUP!$B$6="ANO",IF(F72&gt;5,$F$3,IF(F72&gt;2,$F$4,$F$2)),IF(F72=1,$F$2,$B$1))</f>
        <v>Ceník víkend standard</v>
      </c>
      <c r="H72" s="152">
        <f>+VLOOKUP(G72,'Ceníky Ubytování'!$B$84:$C$88,2,0)</f>
        <v>9</v>
      </c>
      <c r="I72" s="152" t="str">
        <f t="shared" ref="I72:R72" si="212">+IF($D72&gt;=I$3,IF($E72=0,"",$E72),"")</f>
        <v/>
      </c>
      <c r="J72" s="152" t="str">
        <f t="shared" si="212"/>
        <v/>
      </c>
      <c r="K72" s="152" t="str">
        <f t="shared" si="212"/>
        <v/>
      </c>
      <c r="L72" s="152" t="str">
        <f t="shared" si="212"/>
        <v/>
      </c>
      <c r="M72" s="152" t="str">
        <f t="shared" si="212"/>
        <v/>
      </c>
      <c r="N72" s="152" t="str">
        <f t="shared" si="212"/>
        <v/>
      </c>
      <c r="O72" s="152" t="str">
        <f t="shared" si="212"/>
        <v/>
      </c>
      <c r="P72" s="152" t="str">
        <f t="shared" si="212"/>
        <v/>
      </c>
      <c r="Q72" s="152" t="str">
        <f t="shared" si="212"/>
        <v/>
      </c>
      <c r="R72" s="152" t="str">
        <f t="shared" si="212"/>
        <v/>
      </c>
      <c r="S72" s="8"/>
      <c r="T72" s="152" t="str">
        <f t="shared" ref="T72:AC72" si="213">+IF(RIGHT(I72,1)="R",I72,IF(I72="","",IF(OR(I72=$S$1,I72=$S$2,I72=$S$3,I72=$S$4),I72&amp;"-1",I72&amp;"-"&amp;COUNTIF(I$6:I$999,I72))))</f>
        <v/>
      </c>
      <c r="U72" s="152" t="str">
        <f t="shared" si="213"/>
        <v/>
      </c>
      <c r="V72" s="152" t="str">
        <f t="shared" si="213"/>
        <v/>
      </c>
      <c r="W72" s="152" t="str">
        <f t="shared" si="213"/>
        <v/>
      </c>
      <c r="X72" s="152" t="str">
        <f t="shared" si="213"/>
        <v/>
      </c>
      <c r="Y72" s="152" t="str">
        <f t="shared" si="213"/>
        <v/>
      </c>
      <c r="Z72" s="152" t="str">
        <f t="shared" si="213"/>
        <v/>
      </c>
      <c r="AA72" s="152" t="str">
        <f t="shared" si="213"/>
        <v/>
      </c>
      <c r="AB72" s="152" t="str">
        <f t="shared" si="213"/>
        <v/>
      </c>
      <c r="AC72" s="152" t="str">
        <f t="shared" si="213"/>
        <v/>
      </c>
      <c r="AD72" s="31">
        <f t="shared" si="180"/>
        <v>0</v>
      </c>
      <c r="AE72" s="153">
        <f>IF(AND(T72&lt;&gt;"",OR(RIGHT(T72,1)&lt;&gt;"R",ISERROR(VLOOKUP(T72,T$6:T71,1,0)))),VLOOKUP(LEFT(T72,SEARCH("-",T72)-1),'Ceníky Ubytování'!$A$27:$AJ$80,$H72+IF(RIGHT(T72,1)="R",6,RIGHT(T72,1)),0),IF(T72="",0,IF(EXACT(T72,VLOOKUP(T72,T$6:T71,1,0)),0,0)))</f>
        <v>0</v>
      </c>
      <c r="AF72" s="153">
        <f>IF(AND(U72&lt;&gt;"",OR(RIGHT(U72,1)&lt;&gt;"R",ISERROR(VLOOKUP(U72,U$6:U71,1,0)))),VLOOKUP(LEFT(U72,SEARCH("-",U72)-1),'Ceníky Ubytování'!$A$27:$AJ$80,$H72+IF(RIGHT(U72,1)="R",6,RIGHT(U72,1)),0),IF(U72="",0,IF(EXACT(U72,VLOOKUP(U72,U$6:U71,1,0)),0,0)))</f>
        <v>0</v>
      </c>
      <c r="AG72" s="153">
        <f>IF(AND(V72&lt;&gt;"",OR(RIGHT(V72,1)&lt;&gt;"R",ISERROR(VLOOKUP(V72,V$6:V71,1,0)))),VLOOKUP(LEFT(V72,SEARCH("-",V72)-1),'Ceníky Ubytování'!$A$27:$AJ$80,$H72+IF(RIGHT(V72,1)="R",6,RIGHT(V72,1)),0),IF(V72="",0,IF(EXACT(V72,VLOOKUP(V72,V$6:V71,1,0)),0,0)))</f>
        <v>0</v>
      </c>
      <c r="AH72" s="153">
        <f>IF(AND(W72&lt;&gt;"",OR(RIGHT(W72,1)&lt;&gt;"R",ISERROR(VLOOKUP(W72,W$6:W71,1,0)))),VLOOKUP(LEFT(W72,SEARCH("-",W72)-1),'Ceníky Ubytování'!$A$27:$AJ$80,$H72+IF(RIGHT(W72,1)="R",6,RIGHT(W72,1)),0),IF(W72="",0,IF(EXACT(W72,VLOOKUP(W72,W$6:W71,1,0)),0,0)))</f>
        <v>0</v>
      </c>
      <c r="AI72" s="153">
        <f>IF(AND(X72&lt;&gt;"",OR(RIGHT(X72,1)&lt;&gt;"R",ISERROR(VLOOKUP(X72,X$6:X71,1,0)))),VLOOKUP(LEFT(X72,SEARCH("-",X72)-1),'Ceníky Ubytování'!$A$27:$AJ$80,$H72+IF(RIGHT(X72,1)="R",6,RIGHT(X72,1)),0),IF(X72="",0,IF(EXACT(X72,VLOOKUP(X72,X$6:X71,1,0)),0,0)))</f>
        <v>0</v>
      </c>
      <c r="AJ72" s="153">
        <f>IF(AND(Y72&lt;&gt;"",OR(RIGHT(Y72,1)&lt;&gt;"R",ISERROR(VLOOKUP(Y72,Y$6:Y71,1,0)))),VLOOKUP(LEFT(Y72,SEARCH("-",Y72)-1),'Ceníky Ubytování'!$A$27:$AJ$80,$H72+IF(RIGHT(Y72,1)="R",6,RIGHT(Y72,1)),0),IF(Y72="",0,IF(EXACT(Y72,VLOOKUP(Y72,Y$6:Y71,1,0)),0,0)))</f>
        <v>0</v>
      </c>
      <c r="AK72" s="153">
        <f>IF(AND(Z72&lt;&gt;"",OR(RIGHT(Z72,1)&lt;&gt;"R",ISERROR(VLOOKUP(Z72,Z$6:Z71,1,0)))),VLOOKUP(LEFT(Z72,SEARCH("-",Z72)-1),'Ceníky Ubytování'!$A$27:$AJ$80,$H72+IF(RIGHT(Z72,1)="R",6,RIGHT(Z72,1)),0),IF(Z72="",0,IF(EXACT(Z72,VLOOKUP(Z72,Z$6:Z71,1,0)),0,0)))</f>
        <v>0</v>
      </c>
      <c r="AL72" s="153">
        <f>IF(AND(AA72&lt;&gt;"",OR(RIGHT(AA72,1)&lt;&gt;"R",ISERROR(VLOOKUP(AA72,AA$6:AA71,1,0)))),VLOOKUP(LEFT(AA72,SEARCH("-",AA72)-1),'Ceníky Ubytování'!$A$27:$AJ$80,$H72+IF(RIGHT(AA72,1)="R",6,RIGHT(AA72,1)),0),IF(AA72="",0,IF(EXACT(AA72,VLOOKUP(AA72,AA$6:AA71,1,0)),0,0)))</f>
        <v>0</v>
      </c>
      <c r="AM72" s="153">
        <f>IF(AND(AB72&lt;&gt;"",OR(RIGHT(AB72,1)&lt;&gt;"R",ISERROR(VLOOKUP(AB72,AB$6:AB71,1,0)))),VLOOKUP(LEFT(AB72,SEARCH("-",AB72)-1),'Ceníky Ubytování'!$A$27:$AJ$80,$H72+IF(RIGHT(AB72,1)="R",6,RIGHT(AB72,1)),0),IF(AB72="",0,IF(EXACT(AB72,VLOOKUP(AB72,AB$6:AB71,1,0)),0,0)))</f>
        <v>0</v>
      </c>
      <c r="AN72" s="153">
        <f>IF(AND(AC72&lt;&gt;"",OR(RIGHT(AC72,1)&lt;&gt;"R",ISERROR(VLOOKUP(AC72,AC$6:AC71,1,0)))),VLOOKUP(LEFT(AC72,SEARCH("-",AC72)-1),'Ceníky Ubytování'!$A$27:$AJ$80,$H72+IF(RIGHT(AC72,1)="R",6,RIGHT(AC72,1)),0),IF(AC72="",0,IF(EXACT(AC72,VLOOKUP(AC72,AC$6:AC71,1,0)),0,0)))</f>
        <v>0</v>
      </c>
      <c r="AO72" s="152"/>
      <c r="AP72" s="152"/>
      <c r="AQ72" s="152" t="str">
        <f t="shared" ref="AQ72:AZ72" si="214">IF(ISERROR(LEFT(T72,SEARCH("-",T72)-1)),"",LEFT(T72,SEARCH("-",T72)-1))</f>
        <v/>
      </c>
      <c r="AR72" s="152" t="str">
        <f t="shared" si="214"/>
        <v/>
      </c>
      <c r="AS72" s="152" t="str">
        <f t="shared" si="214"/>
        <v/>
      </c>
      <c r="AT72" s="152" t="str">
        <f t="shared" si="214"/>
        <v/>
      </c>
      <c r="AU72" s="152" t="str">
        <f t="shared" si="214"/>
        <v/>
      </c>
      <c r="AV72" s="152" t="str">
        <f t="shared" si="214"/>
        <v/>
      </c>
      <c r="AW72" s="152" t="str">
        <f t="shared" si="214"/>
        <v/>
      </c>
      <c r="AX72" s="152" t="str">
        <f t="shared" si="214"/>
        <v/>
      </c>
      <c r="AY72" s="152" t="str">
        <f t="shared" si="214"/>
        <v/>
      </c>
      <c r="AZ72" s="152" t="str">
        <f t="shared" si="214"/>
        <v/>
      </c>
      <c r="BA72" s="152"/>
      <c r="BB72" s="152"/>
      <c r="BC72" s="152"/>
      <c r="BD72" s="152"/>
      <c r="BE72" s="152"/>
      <c r="BF72" s="152"/>
      <c r="BG72" s="152"/>
      <c r="BH72" s="152"/>
      <c r="BI72" s="152"/>
      <c r="BJ72" s="152"/>
    </row>
    <row r="73" spans="1:62" ht="15.75" customHeight="1">
      <c r="A73" s="8">
        <f>+VSTUP!A77</f>
        <v>68</v>
      </c>
      <c r="B73" s="8">
        <f>+VSTUP!B77</f>
        <v>0</v>
      </c>
      <c r="C73" s="8">
        <f>+VSTUP!C77</f>
        <v>0</v>
      </c>
      <c r="D73" s="8">
        <f>+VSTUP!G77</f>
        <v>0</v>
      </c>
      <c r="E73" s="8" t="str">
        <f>+VSTUP!K77</f>
        <v>nic</v>
      </c>
      <c r="F73" s="8">
        <f t="shared" si="11"/>
        <v>0</v>
      </c>
      <c r="G73" s="8" t="str">
        <f>+IF(VSTUP!$B$6="ANO",IF(F73&gt;5,$F$3,IF(F73&gt;2,$F$4,$F$2)),IF(F73=1,$F$2,$B$1))</f>
        <v>Ceník víkend standard</v>
      </c>
      <c r="H73" s="8">
        <f>+VLOOKUP(G73,'Ceníky Ubytování'!$B$84:$C$88,2,0)</f>
        <v>9</v>
      </c>
      <c r="I73" s="8" t="str">
        <f t="shared" ref="I73:R73" si="215">+IF($D73&gt;=I$3,IF($E73=0,"",$E73),"")</f>
        <v/>
      </c>
      <c r="J73" s="8" t="str">
        <f t="shared" si="215"/>
        <v/>
      </c>
      <c r="K73" s="8" t="str">
        <f t="shared" si="215"/>
        <v/>
      </c>
      <c r="L73" s="8" t="str">
        <f t="shared" si="215"/>
        <v/>
      </c>
      <c r="M73" s="8" t="str">
        <f t="shared" si="215"/>
        <v/>
      </c>
      <c r="N73" s="8" t="str">
        <f t="shared" si="215"/>
        <v/>
      </c>
      <c r="O73" s="8" t="str">
        <f t="shared" si="215"/>
        <v/>
      </c>
      <c r="P73" s="8" t="str">
        <f t="shared" si="215"/>
        <v/>
      </c>
      <c r="Q73" s="8" t="str">
        <f t="shared" si="215"/>
        <v/>
      </c>
      <c r="R73" s="8" t="str">
        <f t="shared" si="215"/>
        <v/>
      </c>
      <c r="S73" s="8"/>
      <c r="T73" s="8" t="str">
        <f t="shared" ref="T73:AC73" si="216">+IF(RIGHT(I73,1)="R",I73,IF(I73="","",IF(OR(I73=$S$1,I73=$S$2,I73=$S$3,I73=$S$4),I73&amp;"-1",I73&amp;"-"&amp;COUNTIF(I$6:I$999,I73))))</f>
        <v/>
      </c>
      <c r="U73" s="8" t="str">
        <f t="shared" si="216"/>
        <v/>
      </c>
      <c r="V73" s="8" t="str">
        <f t="shared" si="216"/>
        <v/>
      </c>
      <c r="W73" s="8" t="str">
        <f t="shared" si="216"/>
        <v/>
      </c>
      <c r="X73" s="8" t="str">
        <f t="shared" si="216"/>
        <v/>
      </c>
      <c r="Y73" s="8" t="str">
        <f t="shared" si="216"/>
        <v/>
      </c>
      <c r="Z73" s="8" t="str">
        <f t="shared" si="216"/>
        <v/>
      </c>
      <c r="AA73" s="8" t="str">
        <f t="shared" si="216"/>
        <v/>
      </c>
      <c r="AB73" s="8" t="str">
        <f t="shared" si="216"/>
        <v/>
      </c>
      <c r="AC73" s="8" t="str">
        <f t="shared" si="216"/>
        <v/>
      </c>
      <c r="AD73" s="31">
        <f t="shared" si="180"/>
        <v>0</v>
      </c>
      <c r="AE73" s="32">
        <f>IF(AND(T73&lt;&gt;"",OR(RIGHT(T73,1)&lt;&gt;"R",ISERROR(VLOOKUP(T73,T$6:T72,1,0)))),VLOOKUP(LEFT(T73,SEARCH("-",T73)-1),'Ceníky Ubytování'!$A$27:$AJ$80,$H73+IF(RIGHT(T73,1)="R",6,RIGHT(T73,1)),0),IF(T73="",0,IF(EXACT(T73,VLOOKUP(T73,T$6:T72,1,0)),0,0)))</f>
        <v>0</v>
      </c>
      <c r="AF73" s="32">
        <f>IF(AND(U73&lt;&gt;"",OR(RIGHT(U73,1)&lt;&gt;"R",ISERROR(VLOOKUP(U73,U$6:U72,1,0)))),VLOOKUP(LEFT(U73,SEARCH("-",U73)-1),'Ceníky Ubytování'!$A$27:$AJ$80,$H73+IF(RIGHT(U73,1)="R",6,RIGHT(U73,1)),0),IF(U73="",0,IF(EXACT(U73,VLOOKUP(U73,U$6:U72,1,0)),0,0)))</f>
        <v>0</v>
      </c>
      <c r="AG73" s="32">
        <f>IF(AND(V73&lt;&gt;"",OR(RIGHT(V73,1)&lt;&gt;"R",ISERROR(VLOOKUP(V73,V$6:V72,1,0)))),VLOOKUP(LEFT(V73,SEARCH("-",V73)-1),'Ceníky Ubytování'!$A$27:$AJ$80,$H73+IF(RIGHT(V73,1)="R",6,RIGHT(V73,1)),0),IF(V73="",0,IF(EXACT(V73,VLOOKUP(V73,V$6:V72,1,0)),0,0)))</f>
        <v>0</v>
      </c>
      <c r="AH73" s="32">
        <f>IF(AND(W73&lt;&gt;"",OR(RIGHT(W73,1)&lt;&gt;"R",ISERROR(VLOOKUP(W73,W$6:W72,1,0)))),VLOOKUP(LEFT(W73,SEARCH("-",W73)-1),'Ceníky Ubytování'!$A$27:$AJ$80,$H73+IF(RIGHT(W73,1)="R",6,RIGHT(W73,1)),0),IF(W73="",0,IF(EXACT(W73,VLOOKUP(W73,W$6:W72,1,0)),0,0)))</f>
        <v>0</v>
      </c>
      <c r="AI73" s="32">
        <f>IF(AND(X73&lt;&gt;"",OR(RIGHT(X73,1)&lt;&gt;"R",ISERROR(VLOOKUP(X73,X$6:X72,1,0)))),VLOOKUP(LEFT(X73,SEARCH("-",X73)-1),'Ceníky Ubytování'!$A$27:$AJ$80,$H73+IF(RIGHT(X73,1)="R",6,RIGHT(X73,1)),0),IF(X73="",0,IF(EXACT(X73,VLOOKUP(X73,X$6:X72,1,0)),0,0)))</f>
        <v>0</v>
      </c>
      <c r="AJ73" s="32">
        <f>IF(AND(Y73&lt;&gt;"",OR(RIGHT(Y73,1)&lt;&gt;"R",ISERROR(VLOOKUP(Y73,Y$6:Y72,1,0)))),VLOOKUP(LEFT(Y73,SEARCH("-",Y73)-1),'Ceníky Ubytování'!$A$27:$AJ$80,$H73+IF(RIGHT(Y73,1)="R",6,RIGHT(Y73,1)),0),IF(Y73="",0,IF(EXACT(Y73,VLOOKUP(Y73,Y$6:Y72,1,0)),0,0)))</f>
        <v>0</v>
      </c>
      <c r="AK73" s="32">
        <f>IF(AND(Z73&lt;&gt;"",OR(RIGHT(Z73,1)&lt;&gt;"R",ISERROR(VLOOKUP(Z73,Z$6:Z72,1,0)))),VLOOKUP(LEFT(Z73,SEARCH("-",Z73)-1),'Ceníky Ubytování'!$A$27:$AJ$80,$H73+IF(RIGHT(Z73,1)="R",6,RIGHT(Z73,1)),0),IF(Z73="",0,IF(EXACT(Z73,VLOOKUP(Z73,Z$6:Z72,1,0)),0,0)))</f>
        <v>0</v>
      </c>
      <c r="AL73" s="32">
        <f>IF(AND(AA73&lt;&gt;"",OR(RIGHT(AA73,1)&lt;&gt;"R",ISERROR(VLOOKUP(AA73,AA$6:AA72,1,0)))),VLOOKUP(LEFT(AA73,SEARCH("-",AA73)-1),'Ceníky Ubytování'!$A$27:$AJ$80,$H73+IF(RIGHT(AA73,1)="R",6,RIGHT(AA73,1)),0),IF(AA73="",0,IF(EXACT(AA73,VLOOKUP(AA73,AA$6:AA72,1,0)),0,0)))</f>
        <v>0</v>
      </c>
      <c r="AM73" s="32">
        <f>IF(AND(AB73&lt;&gt;"",OR(RIGHT(AB73,1)&lt;&gt;"R",ISERROR(VLOOKUP(AB73,AB$6:AB72,1,0)))),VLOOKUP(LEFT(AB73,SEARCH("-",AB73)-1),'Ceníky Ubytování'!$A$27:$AJ$80,$H73+IF(RIGHT(AB73,1)="R",6,RIGHT(AB73,1)),0),IF(AB73="",0,IF(EXACT(AB73,VLOOKUP(AB73,AB$6:AB72,1,0)),0,0)))</f>
        <v>0</v>
      </c>
      <c r="AN73" s="32">
        <f>IF(AND(AC73&lt;&gt;"",OR(RIGHT(AC73,1)&lt;&gt;"R",ISERROR(VLOOKUP(AC73,AC$6:AC72,1,0)))),VLOOKUP(LEFT(AC73,SEARCH("-",AC73)-1),'Ceníky Ubytování'!$A$27:$AJ$80,$H73+IF(RIGHT(AC73,1)="R",6,RIGHT(AC73,1)),0),IF(AC73="",0,IF(EXACT(AC73,VLOOKUP(AC73,AC$6:AC72,1,0)),0,0)))</f>
        <v>0</v>
      </c>
      <c r="AO73" s="8"/>
      <c r="AP73" s="8"/>
      <c r="AQ73" s="8" t="str">
        <f t="shared" ref="AQ73:AZ73" si="217">IF(ISERROR(LEFT(T73,SEARCH("-",T73)-1)),"",LEFT(T73,SEARCH("-",T73)-1))</f>
        <v/>
      </c>
      <c r="AR73" s="8" t="str">
        <f t="shared" si="217"/>
        <v/>
      </c>
      <c r="AS73" s="8" t="str">
        <f t="shared" si="217"/>
        <v/>
      </c>
      <c r="AT73" s="8" t="str">
        <f t="shared" si="217"/>
        <v/>
      </c>
      <c r="AU73" s="8" t="str">
        <f t="shared" si="217"/>
        <v/>
      </c>
      <c r="AV73" s="8" t="str">
        <f t="shared" si="217"/>
        <v/>
      </c>
      <c r="AW73" s="8" t="str">
        <f t="shared" si="217"/>
        <v/>
      </c>
      <c r="AX73" s="8" t="str">
        <f t="shared" si="217"/>
        <v/>
      </c>
      <c r="AY73" s="8" t="str">
        <f t="shared" si="217"/>
        <v/>
      </c>
      <c r="AZ73" s="8" t="str">
        <f t="shared" si="217"/>
        <v/>
      </c>
      <c r="BA73" s="8"/>
      <c r="BB73" s="8"/>
      <c r="BC73" s="8"/>
      <c r="BD73" s="8"/>
      <c r="BE73" s="8"/>
      <c r="BF73" s="8"/>
      <c r="BG73" s="8"/>
      <c r="BH73" s="8"/>
      <c r="BI73" s="8"/>
      <c r="BJ73" s="8"/>
    </row>
    <row r="74" spans="1:62" s="151" customFormat="1" ht="15.75" customHeight="1">
      <c r="A74" s="152">
        <f>+VSTUP!A78</f>
        <v>69</v>
      </c>
      <c r="B74" s="152">
        <f>+VSTUP!B78</f>
        <v>0</v>
      </c>
      <c r="C74" s="152">
        <f>+VSTUP!C78</f>
        <v>0</v>
      </c>
      <c r="D74" s="152">
        <f>+VSTUP!G78</f>
        <v>0</v>
      </c>
      <c r="E74" s="152" t="str">
        <f>+VSTUP!K78</f>
        <v>nic</v>
      </c>
      <c r="F74" s="152">
        <f t="shared" si="11"/>
        <v>0</v>
      </c>
      <c r="G74" s="152" t="str">
        <f>+IF(VSTUP!$B$6="ANO",IF(F74&gt;5,$F$3,IF(F74&gt;2,$F$4,$F$2)),IF(F74=1,$F$2,$B$1))</f>
        <v>Ceník víkend standard</v>
      </c>
      <c r="H74" s="152">
        <f>+VLOOKUP(G74,'Ceníky Ubytování'!$B$84:$C$88,2,0)</f>
        <v>9</v>
      </c>
      <c r="I74" s="152" t="str">
        <f t="shared" ref="I74:R74" si="218">+IF($D74&gt;=I$3,IF($E74=0,"",$E74),"")</f>
        <v/>
      </c>
      <c r="J74" s="152" t="str">
        <f t="shared" si="218"/>
        <v/>
      </c>
      <c r="K74" s="152" t="str">
        <f t="shared" si="218"/>
        <v/>
      </c>
      <c r="L74" s="152" t="str">
        <f t="shared" si="218"/>
        <v/>
      </c>
      <c r="M74" s="152" t="str">
        <f t="shared" si="218"/>
        <v/>
      </c>
      <c r="N74" s="152" t="str">
        <f t="shared" si="218"/>
        <v/>
      </c>
      <c r="O74" s="152" t="str">
        <f t="shared" si="218"/>
        <v/>
      </c>
      <c r="P74" s="152" t="str">
        <f t="shared" si="218"/>
        <v/>
      </c>
      <c r="Q74" s="152" t="str">
        <f t="shared" si="218"/>
        <v/>
      </c>
      <c r="R74" s="152" t="str">
        <f t="shared" si="218"/>
        <v/>
      </c>
      <c r="S74" s="8"/>
      <c r="T74" s="152" t="str">
        <f t="shared" ref="T74:AC74" si="219">+IF(RIGHT(I74,1)="R",I74,IF(I74="","",IF(OR(I74=$S$1,I74=$S$2,I74=$S$3,I74=$S$4),I74&amp;"-1",I74&amp;"-"&amp;COUNTIF(I$6:I$999,I74))))</f>
        <v/>
      </c>
      <c r="U74" s="152" t="str">
        <f t="shared" si="219"/>
        <v/>
      </c>
      <c r="V74" s="152" t="str">
        <f t="shared" si="219"/>
        <v/>
      </c>
      <c r="W74" s="152" t="str">
        <f t="shared" si="219"/>
        <v/>
      </c>
      <c r="X74" s="152" t="str">
        <f t="shared" si="219"/>
        <v/>
      </c>
      <c r="Y74" s="152" t="str">
        <f t="shared" si="219"/>
        <v/>
      </c>
      <c r="Z74" s="152" t="str">
        <f t="shared" si="219"/>
        <v/>
      </c>
      <c r="AA74" s="152" t="str">
        <f t="shared" si="219"/>
        <v/>
      </c>
      <c r="AB74" s="152" t="str">
        <f t="shared" si="219"/>
        <v/>
      </c>
      <c r="AC74" s="152" t="str">
        <f t="shared" si="219"/>
        <v/>
      </c>
      <c r="AD74" s="31">
        <f t="shared" si="180"/>
        <v>0</v>
      </c>
      <c r="AE74" s="153">
        <f>IF(AND(T74&lt;&gt;"",OR(RIGHT(T74,1)&lt;&gt;"R",ISERROR(VLOOKUP(T74,T$6:T73,1,0)))),VLOOKUP(LEFT(T74,SEARCH("-",T74)-1),'Ceníky Ubytování'!$A$27:$AJ$80,$H74+IF(RIGHT(T74,1)="R",6,RIGHT(T74,1)),0),IF(T74="",0,IF(EXACT(T74,VLOOKUP(T74,T$6:T73,1,0)),0,0)))</f>
        <v>0</v>
      </c>
      <c r="AF74" s="153">
        <f>IF(AND(U74&lt;&gt;"",OR(RIGHT(U74,1)&lt;&gt;"R",ISERROR(VLOOKUP(U74,U$6:U73,1,0)))),VLOOKUP(LEFT(U74,SEARCH("-",U74)-1),'Ceníky Ubytování'!$A$27:$AJ$80,$H74+IF(RIGHT(U74,1)="R",6,RIGHT(U74,1)),0),IF(U74="",0,IF(EXACT(U74,VLOOKUP(U74,U$6:U73,1,0)),0,0)))</f>
        <v>0</v>
      </c>
      <c r="AG74" s="153">
        <f>IF(AND(V74&lt;&gt;"",OR(RIGHT(V74,1)&lt;&gt;"R",ISERROR(VLOOKUP(V74,V$6:V73,1,0)))),VLOOKUP(LEFT(V74,SEARCH("-",V74)-1),'Ceníky Ubytování'!$A$27:$AJ$80,$H74+IF(RIGHT(V74,1)="R",6,RIGHT(V74,1)),0),IF(V74="",0,IF(EXACT(V74,VLOOKUP(V74,V$6:V73,1,0)),0,0)))</f>
        <v>0</v>
      </c>
      <c r="AH74" s="153">
        <f>IF(AND(W74&lt;&gt;"",OR(RIGHT(W74,1)&lt;&gt;"R",ISERROR(VLOOKUP(W74,W$6:W73,1,0)))),VLOOKUP(LEFT(W74,SEARCH("-",W74)-1),'Ceníky Ubytování'!$A$27:$AJ$80,$H74+IF(RIGHT(W74,1)="R",6,RIGHT(W74,1)),0),IF(W74="",0,IF(EXACT(W74,VLOOKUP(W74,W$6:W73,1,0)),0,0)))</f>
        <v>0</v>
      </c>
      <c r="AI74" s="153">
        <f>IF(AND(X74&lt;&gt;"",OR(RIGHT(X74,1)&lt;&gt;"R",ISERROR(VLOOKUP(X74,X$6:X73,1,0)))),VLOOKUP(LEFT(X74,SEARCH("-",X74)-1),'Ceníky Ubytování'!$A$27:$AJ$80,$H74+IF(RIGHT(X74,1)="R",6,RIGHT(X74,1)),0),IF(X74="",0,IF(EXACT(X74,VLOOKUP(X74,X$6:X73,1,0)),0,0)))</f>
        <v>0</v>
      </c>
      <c r="AJ74" s="153">
        <f>IF(AND(Y74&lt;&gt;"",OR(RIGHT(Y74,1)&lt;&gt;"R",ISERROR(VLOOKUP(Y74,Y$6:Y73,1,0)))),VLOOKUP(LEFT(Y74,SEARCH("-",Y74)-1),'Ceníky Ubytování'!$A$27:$AJ$80,$H74+IF(RIGHT(Y74,1)="R",6,RIGHT(Y74,1)),0),IF(Y74="",0,IF(EXACT(Y74,VLOOKUP(Y74,Y$6:Y73,1,0)),0,0)))</f>
        <v>0</v>
      </c>
      <c r="AK74" s="153">
        <f>IF(AND(Z74&lt;&gt;"",OR(RIGHT(Z74,1)&lt;&gt;"R",ISERROR(VLOOKUP(Z74,Z$6:Z73,1,0)))),VLOOKUP(LEFT(Z74,SEARCH("-",Z74)-1),'Ceníky Ubytování'!$A$27:$AJ$80,$H74+IF(RIGHT(Z74,1)="R",6,RIGHT(Z74,1)),0),IF(Z74="",0,IF(EXACT(Z74,VLOOKUP(Z74,Z$6:Z73,1,0)),0,0)))</f>
        <v>0</v>
      </c>
      <c r="AL74" s="153">
        <f>IF(AND(AA74&lt;&gt;"",OR(RIGHT(AA74,1)&lt;&gt;"R",ISERROR(VLOOKUP(AA74,AA$6:AA73,1,0)))),VLOOKUP(LEFT(AA74,SEARCH("-",AA74)-1),'Ceníky Ubytování'!$A$27:$AJ$80,$H74+IF(RIGHT(AA74,1)="R",6,RIGHT(AA74,1)),0),IF(AA74="",0,IF(EXACT(AA74,VLOOKUP(AA74,AA$6:AA73,1,0)),0,0)))</f>
        <v>0</v>
      </c>
      <c r="AM74" s="153">
        <f>IF(AND(AB74&lt;&gt;"",OR(RIGHT(AB74,1)&lt;&gt;"R",ISERROR(VLOOKUP(AB74,AB$6:AB73,1,0)))),VLOOKUP(LEFT(AB74,SEARCH("-",AB74)-1),'Ceníky Ubytování'!$A$27:$AJ$80,$H74+IF(RIGHT(AB74,1)="R",6,RIGHT(AB74,1)),0),IF(AB74="",0,IF(EXACT(AB74,VLOOKUP(AB74,AB$6:AB73,1,0)),0,0)))</f>
        <v>0</v>
      </c>
      <c r="AN74" s="153">
        <f>IF(AND(AC74&lt;&gt;"",OR(RIGHT(AC74,1)&lt;&gt;"R",ISERROR(VLOOKUP(AC74,AC$6:AC73,1,0)))),VLOOKUP(LEFT(AC74,SEARCH("-",AC74)-1),'Ceníky Ubytování'!$A$27:$AJ$80,$H74+IF(RIGHT(AC74,1)="R",6,RIGHT(AC74,1)),0),IF(AC74="",0,IF(EXACT(AC74,VLOOKUP(AC74,AC$6:AC73,1,0)),0,0)))</f>
        <v>0</v>
      </c>
      <c r="AO74" s="152"/>
      <c r="AP74" s="152"/>
      <c r="AQ74" s="152" t="str">
        <f t="shared" ref="AQ74:AZ74" si="220">IF(ISERROR(LEFT(T74,SEARCH("-",T74)-1)),"",LEFT(T74,SEARCH("-",T74)-1))</f>
        <v/>
      </c>
      <c r="AR74" s="152" t="str">
        <f t="shared" si="220"/>
        <v/>
      </c>
      <c r="AS74" s="152" t="str">
        <f t="shared" si="220"/>
        <v/>
      </c>
      <c r="AT74" s="152" t="str">
        <f t="shared" si="220"/>
        <v/>
      </c>
      <c r="AU74" s="152" t="str">
        <f t="shared" si="220"/>
        <v/>
      </c>
      <c r="AV74" s="152" t="str">
        <f t="shared" si="220"/>
        <v/>
      </c>
      <c r="AW74" s="152" t="str">
        <f t="shared" si="220"/>
        <v/>
      </c>
      <c r="AX74" s="152" t="str">
        <f t="shared" si="220"/>
        <v/>
      </c>
      <c r="AY74" s="152" t="str">
        <f t="shared" si="220"/>
        <v/>
      </c>
      <c r="AZ74" s="152" t="str">
        <f t="shared" si="220"/>
        <v/>
      </c>
      <c r="BA74" s="152"/>
      <c r="BB74" s="152"/>
      <c r="BC74" s="152"/>
      <c r="BD74" s="152"/>
      <c r="BE74" s="152"/>
      <c r="BF74" s="152"/>
      <c r="BG74" s="152"/>
      <c r="BH74" s="152"/>
      <c r="BI74" s="152"/>
      <c r="BJ74" s="152"/>
    </row>
    <row r="75" spans="1:62" ht="15.75" customHeight="1">
      <c r="A75" s="8">
        <f>+VSTUP!A79</f>
        <v>70</v>
      </c>
      <c r="B75" s="8">
        <f>+VSTUP!B79</f>
        <v>0</v>
      </c>
      <c r="C75" s="8">
        <f>+VSTUP!C79</f>
        <v>0</v>
      </c>
      <c r="D75" s="8">
        <f>+VSTUP!G79</f>
        <v>0</v>
      </c>
      <c r="E75" s="8" t="str">
        <f>+VSTUP!K79</f>
        <v>nic</v>
      </c>
      <c r="F75" s="8">
        <f t="shared" si="11"/>
        <v>0</v>
      </c>
      <c r="G75" s="8" t="str">
        <f>+IF(VSTUP!$B$6="ANO",IF(F75&gt;5,$F$3,IF(F75&gt;2,$F$4,$F$2)),IF(F75=1,$F$2,$B$1))</f>
        <v>Ceník víkend standard</v>
      </c>
      <c r="H75" s="8">
        <f>+VLOOKUP(G75,'Ceníky Ubytování'!$B$84:$C$88,2,0)</f>
        <v>9</v>
      </c>
      <c r="I75" s="8" t="str">
        <f t="shared" ref="I75:R75" si="221">+IF($D75&gt;=I$3,IF($E75=0,"",$E75),"")</f>
        <v/>
      </c>
      <c r="J75" s="8" t="str">
        <f t="shared" si="221"/>
        <v/>
      </c>
      <c r="K75" s="8" t="str">
        <f t="shared" si="221"/>
        <v/>
      </c>
      <c r="L75" s="8" t="str">
        <f t="shared" si="221"/>
        <v/>
      </c>
      <c r="M75" s="8" t="str">
        <f t="shared" si="221"/>
        <v/>
      </c>
      <c r="N75" s="8" t="str">
        <f t="shared" si="221"/>
        <v/>
      </c>
      <c r="O75" s="8" t="str">
        <f t="shared" si="221"/>
        <v/>
      </c>
      <c r="P75" s="8" t="str">
        <f t="shared" si="221"/>
        <v/>
      </c>
      <c r="Q75" s="8" t="str">
        <f t="shared" si="221"/>
        <v/>
      </c>
      <c r="R75" s="8" t="str">
        <f t="shared" si="221"/>
        <v/>
      </c>
      <c r="S75" s="8"/>
      <c r="T75" s="8" t="str">
        <f t="shared" ref="T75:AC75" si="222">+IF(RIGHT(I75,1)="R",I75,IF(I75="","",IF(OR(I75=$S$1,I75=$S$2,I75=$S$3,I75=$S$4),I75&amp;"-1",I75&amp;"-"&amp;COUNTIF(I$6:I$999,I75))))</f>
        <v/>
      </c>
      <c r="U75" s="8" t="str">
        <f t="shared" si="222"/>
        <v/>
      </c>
      <c r="V75" s="8" t="str">
        <f t="shared" si="222"/>
        <v/>
      </c>
      <c r="W75" s="8" t="str">
        <f t="shared" si="222"/>
        <v/>
      </c>
      <c r="X75" s="8" t="str">
        <f t="shared" si="222"/>
        <v/>
      </c>
      <c r="Y75" s="8" t="str">
        <f t="shared" si="222"/>
        <v/>
      </c>
      <c r="Z75" s="8" t="str">
        <f t="shared" si="222"/>
        <v/>
      </c>
      <c r="AA75" s="8" t="str">
        <f t="shared" si="222"/>
        <v/>
      </c>
      <c r="AB75" s="8" t="str">
        <f t="shared" si="222"/>
        <v/>
      </c>
      <c r="AC75" s="8" t="str">
        <f t="shared" si="222"/>
        <v/>
      </c>
      <c r="AD75" s="31">
        <f t="shared" si="180"/>
        <v>0</v>
      </c>
      <c r="AE75" s="32">
        <f>IF(AND(T75&lt;&gt;"",OR(RIGHT(T75,1)&lt;&gt;"R",ISERROR(VLOOKUP(T75,T$6:T74,1,0)))),VLOOKUP(LEFT(T75,SEARCH("-",T75)-1),'Ceníky Ubytování'!$A$27:$AJ$80,$H75+IF(RIGHT(T75,1)="R",6,RIGHT(T75,1)),0),IF(T75="",0,IF(EXACT(T75,VLOOKUP(T75,T$6:T74,1,0)),0,0)))</f>
        <v>0</v>
      </c>
      <c r="AF75" s="32">
        <f>IF(AND(U75&lt;&gt;"",OR(RIGHT(U75,1)&lt;&gt;"R",ISERROR(VLOOKUP(U75,U$6:U74,1,0)))),VLOOKUP(LEFT(U75,SEARCH("-",U75)-1),'Ceníky Ubytování'!$A$27:$AJ$80,$H75+IF(RIGHT(U75,1)="R",6,RIGHT(U75,1)),0),IF(U75="",0,IF(EXACT(U75,VLOOKUP(U75,U$6:U74,1,0)),0,0)))</f>
        <v>0</v>
      </c>
      <c r="AG75" s="32">
        <f>IF(AND(V75&lt;&gt;"",OR(RIGHT(V75,1)&lt;&gt;"R",ISERROR(VLOOKUP(V75,V$6:V74,1,0)))),VLOOKUP(LEFT(V75,SEARCH("-",V75)-1),'Ceníky Ubytování'!$A$27:$AJ$80,$H75+IF(RIGHT(V75,1)="R",6,RIGHT(V75,1)),0),IF(V75="",0,IF(EXACT(V75,VLOOKUP(V75,V$6:V74,1,0)),0,0)))</f>
        <v>0</v>
      </c>
      <c r="AH75" s="32">
        <f>IF(AND(W75&lt;&gt;"",OR(RIGHT(W75,1)&lt;&gt;"R",ISERROR(VLOOKUP(W75,W$6:W74,1,0)))),VLOOKUP(LEFT(W75,SEARCH("-",W75)-1),'Ceníky Ubytování'!$A$27:$AJ$80,$H75+IF(RIGHT(W75,1)="R",6,RIGHT(W75,1)),0),IF(W75="",0,IF(EXACT(W75,VLOOKUP(W75,W$6:W74,1,0)),0,0)))</f>
        <v>0</v>
      </c>
      <c r="AI75" s="32">
        <f>IF(AND(X75&lt;&gt;"",OR(RIGHT(X75,1)&lt;&gt;"R",ISERROR(VLOOKUP(X75,X$6:X74,1,0)))),VLOOKUP(LEFT(X75,SEARCH("-",X75)-1),'Ceníky Ubytování'!$A$27:$AJ$80,$H75+IF(RIGHT(X75,1)="R",6,RIGHT(X75,1)),0),IF(X75="",0,IF(EXACT(X75,VLOOKUP(X75,X$6:X74,1,0)),0,0)))</f>
        <v>0</v>
      </c>
      <c r="AJ75" s="32">
        <f>IF(AND(Y75&lt;&gt;"",OR(RIGHT(Y75,1)&lt;&gt;"R",ISERROR(VLOOKUP(Y75,Y$6:Y74,1,0)))),VLOOKUP(LEFT(Y75,SEARCH("-",Y75)-1),'Ceníky Ubytování'!$A$27:$AJ$80,$H75+IF(RIGHT(Y75,1)="R",6,RIGHT(Y75,1)),0),IF(Y75="",0,IF(EXACT(Y75,VLOOKUP(Y75,Y$6:Y74,1,0)),0,0)))</f>
        <v>0</v>
      </c>
      <c r="AK75" s="32">
        <f>IF(AND(Z75&lt;&gt;"",OR(RIGHT(Z75,1)&lt;&gt;"R",ISERROR(VLOOKUP(Z75,Z$6:Z74,1,0)))),VLOOKUP(LEFT(Z75,SEARCH("-",Z75)-1),'Ceníky Ubytování'!$A$27:$AJ$80,$H75+IF(RIGHT(Z75,1)="R",6,RIGHT(Z75,1)),0),IF(Z75="",0,IF(EXACT(Z75,VLOOKUP(Z75,Z$6:Z74,1,0)),0,0)))</f>
        <v>0</v>
      </c>
      <c r="AL75" s="32">
        <f>IF(AND(AA75&lt;&gt;"",OR(RIGHT(AA75,1)&lt;&gt;"R",ISERROR(VLOOKUP(AA75,AA$6:AA74,1,0)))),VLOOKUP(LEFT(AA75,SEARCH("-",AA75)-1),'Ceníky Ubytování'!$A$27:$AJ$80,$H75+IF(RIGHT(AA75,1)="R",6,RIGHT(AA75,1)),0),IF(AA75="",0,IF(EXACT(AA75,VLOOKUP(AA75,AA$6:AA74,1,0)),0,0)))</f>
        <v>0</v>
      </c>
      <c r="AM75" s="32">
        <f>IF(AND(AB75&lt;&gt;"",OR(RIGHT(AB75,1)&lt;&gt;"R",ISERROR(VLOOKUP(AB75,AB$6:AB74,1,0)))),VLOOKUP(LEFT(AB75,SEARCH("-",AB75)-1),'Ceníky Ubytování'!$A$27:$AJ$80,$H75+IF(RIGHT(AB75,1)="R",6,RIGHT(AB75,1)),0),IF(AB75="",0,IF(EXACT(AB75,VLOOKUP(AB75,AB$6:AB74,1,0)),0,0)))</f>
        <v>0</v>
      </c>
      <c r="AN75" s="32">
        <f>IF(AND(AC75&lt;&gt;"",OR(RIGHT(AC75,1)&lt;&gt;"R",ISERROR(VLOOKUP(AC75,AC$6:AC74,1,0)))),VLOOKUP(LEFT(AC75,SEARCH("-",AC75)-1),'Ceníky Ubytování'!$A$27:$AJ$80,$H75+IF(RIGHT(AC75,1)="R",6,RIGHT(AC75,1)),0),IF(AC75="",0,IF(EXACT(AC75,VLOOKUP(AC75,AC$6:AC74,1,0)),0,0)))</f>
        <v>0</v>
      </c>
      <c r="AO75" s="8"/>
      <c r="AP75" s="8"/>
      <c r="AQ75" s="8" t="str">
        <f t="shared" ref="AQ75:AZ75" si="223">IF(ISERROR(LEFT(T75,SEARCH("-",T75)-1)),"",LEFT(T75,SEARCH("-",T75)-1))</f>
        <v/>
      </c>
      <c r="AR75" s="8" t="str">
        <f t="shared" si="223"/>
        <v/>
      </c>
      <c r="AS75" s="8" t="str">
        <f t="shared" si="223"/>
        <v/>
      </c>
      <c r="AT75" s="8" t="str">
        <f t="shared" si="223"/>
        <v/>
      </c>
      <c r="AU75" s="8" t="str">
        <f t="shared" si="223"/>
        <v/>
      </c>
      <c r="AV75" s="8" t="str">
        <f t="shared" si="223"/>
        <v/>
      </c>
      <c r="AW75" s="8" t="str">
        <f t="shared" si="223"/>
        <v/>
      </c>
      <c r="AX75" s="8" t="str">
        <f t="shared" si="223"/>
        <v/>
      </c>
      <c r="AY75" s="8" t="str">
        <f t="shared" si="223"/>
        <v/>
      </c>
      <c r="AZ75" s="8" t="str">
        <f t="shared" si="223"/>
        <v/>
      </c>
      <c r="BA75" s="8"/>
      <c r="BB75" s="8"/>
      <c r="BC75" s="8"/>
      <c r="BD75" s="8"/>
      <c r="BE75" s="8"/>
      <c r="BF75" s="8"/>
      <c r="BG75" s="8"/>
      <c r="BH75" s="8"/>
      <c r="BI75" s="8"/>
      <c r="BJ75" s="8"/>
    </row>
    <row r="76" spans="1:62" s="151" customFormat="1" ht="15.75" customHeight="1">
      <c r="A76" s="152">
        <f>+VSTUP!A80</f>
        <v>71</v>
      </c>
      <c r="B76" s="152">
        <f>+VSTUP!B80</f>
        <v>0</v>
      </c>
      <c r="C76" s="152">
        <f>+VSTUP!C80</f>
        <v>0</v>
      </c>
      <c r="D76" s="152">
        <f>+VSTUP!G80</f>
        <v>0</v>
      </c>
      <c r="E76" s="152" t="str">
        <f>+VSTUP!K80</f>
        <v>nic</v>
      </c>
      <c r="F76" s="152">
        <f t="shared" si="11"/>
        <v>0</v>
      </c>
      <c r="G76" s="152" t="str">
        <f>+IF(VSTUP!$B$6="ANO",IF(F76&gt;5,$F$3,IF(F76&gt;2,$F$4,$F$2)),IF(F76=1,$F$2,$B$1))</f>
        <v>Ceník víkend standard</v>
      </c>
      <c r="H76" s="152">
        <f>+VLOOKUP(G76,'Ceníky Ubytování'!$B$84:$C$88,2,0)</f>
        <v>9</v>
      </c>
      <c r="I76" s="152" t="str">
        <f t="shared" ref="I76:R76" si="224">+IF($D76&gt;=I$3,IF($E76=0,"",$E76),"")</f>
        <v/>
      </c>
      <c r="J76" s="152" t="str">
        <f t="shared" si="224"/>
        <v/>
      </c>
      <c r="K76" s="152" t="str">
        <f t="shared" si="224"/>
        <v/>
      </c>
      <c r="L76" s="152" t="str">
        <f t="shared" si="224"/>
        <v/>
      </c>
      <c r="M76" s="152" t="str">
        <f t="shared" si="224"/>
        <v/>
      </c>
      <c r="N76" s="152" t="str">
        <f t="shared" si="224"/>
        <v/>
      </c>
      <c r="O76" s="152" t="str">
        <f t="shared" si="224"/>
        <v/>
      </c>
      <c r="P76" s="152" t="str">
        <f t="shared" si="224"/>
        <v/>
      </c>
      <c r="Q76" s="152" t="str">
        <f t="shared" si="224"/>
        <v/>
      </c>
      <c r="R76" s="152" t="str">
        <f t="shared" si="224"/>
        <v/>
      </c>
      <c r="S76" s="8"/>
      <c r="T76" s="152" t="str">
        <f t="shared" ref="T76:AC76" si="225">+IF(RIGHT(I76,1)="R",I76,IF(I76="","",IF(OR(I76=$S$1,I76=$S$2,I76=$S$3,I76=$S$4),I76&amp;"-1",I76&amp;"-"&amp;COUNTIF(I$6:I$999,I76))))</f>
        <v/>
      </c>
      <c r="U76" s="152" t="str">
        <f t="shared" si="225"/>
        <v/>
      </c>
      <c r="V76" s="152" t="str">
        <f t="shared" si="225"/>
        <v/>
      </c>
      <c r="W76" s="152" t="str">
        <f t="shared" si="225"/>
        <v/>
      </c>
      <c r="X76" s="152" t="str">
        <f t="shared" si="225"/>
        <v/>
      </c>
      <c r="Y76" s="152" t="str">
        <f t="shared" si="225"/>
        <v/>
      </c>
      <c r="Z76" s="152" t="str">
        <f t="shared" si="225"/>
        <v/>
      </c>
      <c r="AA76" s="152" t="str">
        <f t="shared" si="225"/>
        <v/>
      </c>
      <c r="AB76" s="152" t="str">
        <f t="shared" si="225"/>
        <v/>
      </c>
      <c r="AC76" s="152" t="str">
        <f t="shared" si="225"/>
        <v/>
      </c>
      <c r="AD76" s="31">
        <f t="shared" si="180"/>
        <v>0</v>
      </c>
      <c r="AE76" s="153">
        <f>IF(AND(T76&lt;&gt;"",OR(RIGHT(T76,1)&lt;&gt;"R",ISERROR(VLOOKUP(T76,T$6:T75,1,0)))),VLOOKUP(LEFT(T76,SEARCH("-",T76)-1),'Ceníky Ubytování'!$A$27:$AJ$80,$H76+IF(RIGHT(T76,1)="R",6,RIGHT(T76,1)),0),IF(T76="",0,IF(EXACT(T76,VLOOKUP(T76,T$6:T75,1,0)),0,0)))</f>
        <v>0</v>
      </c>
      <c r="AF76" s="153">
        <f>IF(AND(U76&lt;&gt;"",OR(RIGHT(U76,1)&lt;&gt;"R",ISERROR(VLOOKUP(U76,U$6:U75,1,0)))),VLOOKUP(LEFT(U76,SEARCH("-",U76)-1),'Ceníky Ubytování'!$A$27:$AJ$80,$H76+IF(RIGHT(U76,1)="R",6,RIGHT(U76,1)),0),IF(U76="",0,IF(EXACT(U76,VLOOKUP(U76,U$6:U75,1,0)),0,0)))</f>
        <v>0</v>
      </c>
      <c r="AG76" s="153">
        <f>IF(AND(V76&lt;&gt;"",OR(RIGHT(V76,1)&lt;&gt;"R",ISERROR(VLOOKUP(V76,V$6:V75,1,0)))),VLOOKUP(LEFT(V76,SEARCH("-",V76)-1),'Ceníky Ubytování'!$A$27:$AJ$80,$H76+IF(RIGHT(V76,1)="R",6,RIGHT(V76,1)),0),IF(V76="",0,IF(EXACT(V76,VLOOKUP(V76,V$6:V75,1,0)),0,0)))</f>
        <v>0</v>
      </c>
      <c r="AH76" s="153">
        <f>IF(AND(W76&lt;&gt;"",OR(RIGHT(W76,1)&lt;&gt;"R",ISERROR(VLOOKUP(W76,W$6:W75,1,0)))),VLOOKUP(LEFT(W76,SEARCH("-",W76)-1),'Ceníky Ubytování'!$A$27:$AJ$80,$H76+IF(RIGHT(W76,1)="R",6,RIGHT(W76,1)),0),IF(W76="",0,IF(EXACT(W76,VLOOKUP(W76,W$6:W75,1,0)),0,0)))</f>
        <v>0</v>
      </c>
      <c r="AI76" s="153">
        <f>IF(AND(X76&lt;&gt;"",OR(RIGHT(X76,1)&lt;&gt;"R",ISERROR(VLOOKUP(X76,X$6:X75,1,0)))),VLOOKUP(LEFT(X76,SEARCH("-",X76)-1),'Ceníky Ubytování'!$A$27:$AJ$80,$H76+IF(RIGHT(X76,1)="R",6,RIGHT(X76,1)),0),IF(X76="",0,IF(EXACT(X76,VLOOKUP(X76,X$6:X75,1,0)),0,0)))</f>
        <v>0</v>
      </c>
      <c r="AJ76" s="153">
        <f>IF(AND(Y76&lt;&gt;"",OR(RIGHT(Y76,1)&lt;&gt;"R",ISERROR(VLOOKUP(Y76,Y$6:Y75,1,0)))),VLOOKUP(LEFT(Y76,SEARCH("-",Y76)-1),'Ceníky Ubytování'!$A$27:$AJ$80,$H76+IF(RIGHT(Y76,1)="R",6,RIGHT(Y76,1)),0),IF(Y76="",0,IF(EXACT(Y76,VLOOKUP(Y76,Y$6:Y75,1,0)),0,0)))</f>
        <v>0</v>
      </c>
      <c r="AK76" s="153">
        <f>IF(AND(Z76&lt;&gt;"",OR(RIGHT(Z76,1)&lt;&gt;"R",ISERROR(VLOOKUP(Z76,Z$6:Z75,1,0)))),VLOOKUP(LEFT(Z76,SEARCH("-",Z76)-1),'Ceníky Ubytování'!$A$27:$AJ$80,$H76+IF(RIGHT(Z76,1)="R",6,RIGHT(Z76,1)),0),IF(Z76="",0,IF(EXACT(Z76,VLOOKUP(Z76,Z$6:Z75,1,0)),0,0)))</f>
        <v>0</v>
      </c>
      <c r="AL76" s="153">
        <f>IF(AND(AA76&lt;&gt;"",OR(RIGHT(AA76,1)&lt;&gt;"R",ISERROR(VLOOKUP(AA76,AA$6:AA75,1,0)))),VLOOKUP(LEFT(AA76,SEARCH("-",AA76)-1),'Ceníky Ubytování'!$A$27:$AJ$80,$H76+IF(RIGHT(AA76,1)="R",6,RIGHT(AA76,1)),0),IF(AA76="",0,IF(EXACT(AA76,VLOOKUP(AA76,AA$6:AA75,1,0)),0,0)))</f>
        <v>0</v>
      </c>
      <c r="AM76" s="153">
        <f>IF(AND(AB76&lt;&gt;"",OR(RIGHT(AB76,1)&lt;&gt;"R",ISERROR(VLOOKUP(AB76,AB$6:AB75,1,0)))),VLOOKUP(LEFT(AB76,SEARCH("-",AB76)-1),'Ceníky Ubytování'!$A$27:$AJ$80,$H76+IF(RIGHT(AB76,1)="R",6,RIGHT(AB76,1)),0),IF(AB76="",0,IF(EXACT(AB76,VLOOKUP(AB76,AB$6:AB75,1,0)),0,0)))</f>
        <v>0</v>
      </c>
      <c r="AN76" s="153">
        <f>IF(AND(AC76&lt;&gt;"",OR(RIGHT(AC76,1)&lt;&gt;"R",ISERROR(VLOOKUP(AC76,AC$6:AC75,1,0)))),VLOOKUP(LEFT(AC76,SEARCH("-",AC76)-1),'Ceníky Ubytování'!$A$27:$AJ$80,$H76+IF(RIGHT(AC76,1)="R",6,RIGHT(AC76,1)),0),IF(AC76="",0,IF(EXACT(AC76,VLOOKUP(AC76,AC$6:AC75,1,0)),0,0)))</f>
        <v>0</v>
      </c>
      <c r="AO76" s="152"/>
      <c r="AP76" s="152"/>
      <c r="AQ76" s="152" t="str">
        <f t="shared" ref="AQ76:AZ76" si="226">IF(ISERROR(LEFT(T76,SEARCH("-",T76)-1)),"",LEFT(T76,SEARCH("-",T76)-1))</f>
        <v/>
      </c>
      <c r="AR76" s="152" t="str">
        <f t="shared" si="226"/>
        <v/>
      </c>
      <c r="AS76" s="152" t="str">
        <f t="shared" si="226"/>
        <v/>
      </c>
      <c r="AT76" s="152" t="str">
        <f t="shared" si="226"/>
        <v/>
      </c>
      <c r="AU76" s="152" t="str">
        <f t="shared" si="226"/>
        <v/>
      </c>
      <c r="AV76" s="152" t="str">
        <f t="shared" si="226"/>
        <v/>
      </c>
      <c r="AW76" s="152" t="str">
        <f t="shared" si="226"/>
        <v/>
      </c>
      <c r="AX76" s="152" t="str">
        <f t="shared" si="226"/>
        <v/>
      </c>
      <c r="AY76" s="152" t="str">
        <f t="shared" si="226"/>
        <v/>
      </c>
      <c r="AZ76" s="152" t="str">
        <f t="shared" si="226"/>
        <v/>
      </c>
      <c r="BA76" s="152"/>
      <c r="BB76" s="152"/>
      <c r="BC76" s="152"/>
      <c r="BD76" s="152"/>
      <c r="BE76" s="152"/>
      <c r="BF76" s="152"/>
      <c r="BG76" s="152"/>
      <c r="BH76" s="152"/>
      <c r="BI76" s="152"/>
      <c r="BJ76" s="152"/>
    </row>
    <row r="77" spans="1:62" ht="15.75" customHeight="1">
      <c r="A77" s="8">
        <f>+VSTUP!A81</f>
        <v>72</v>
      </c>
      <c r="B77" s="8">
        <f>+VSTUP!B81</f>
        <v>0</v>
      </c>
      <c r="C77" s="8">
        <f>+VSTUP!C81</f>
        <v>0</v>
      </c>
      <c r="D77" s="8">
        <f>+VSTUP!G81</f>
        <v>0</v>
      </c>
      <c r="E77" s="8" t="str">
        <f>+VSTUP!K81</f>
        <v>nic</v>
      </c>
      <c r="F77" s="8">
        <f t="shared" si="11"/>
        <v>0</v>
      </c>
      <c r="G77" s="8" t="str">
        <f>+IF(VSTUP!$B$6="ANO",IF(F77&gt;5,$F$3,IF(F77&gt;2,$F$4,$F$2)),IF(F77=1,$F$2,$B$1))</f>
        <v>Ceník víkend standard</v>
      </c>
      <c r="H77" s="8">
        <f>+VLOOKUP(G77,'Ceníky Ubytování'!$B$84:$C$88,2,0)</f>
        <v>9</v>
      </c>
      <c r="I77" s="8" t="str">
        <f t="shared" ref="I77:R77" si="227">+IF($D77&gt;=I$3,IF($E77=0,"",$E77),"")</f>
        <v/>
      </c>
      <c r="J77" s="8" t="str">
        <f t="shared" si="227"/>
        <v/>
      </c>
      <c r="K77" s="8" t="str">
        <f t="shared" si="227"/>
        <v/>
      </c>
      <c r="L77" s="8" t="str">
        <f t="shared" si="227"/>
        <v/>
      </c>
      <c r="M77" s="8" t="str">
        <f t="shared" si="227"/>
        <v/>
      </c>
      <c r="N77" s="8" t="str">
        <f t="shared" si="227"/>
        <v/>
      </c>
      <c r="O77" s="8" t="str">
        <f t="shared" si="227"/>
        <v/>
      </c>
      <c r="P77" s="8" t="str">
        <f t="shared" si="227"/>
        <v/>
      </c>
      <c r="Q77" s="8" t="str">
        <f t="shared" si="227"/>
        <v/>
      </c>
      <c r="R77" s="8" t="str">
        <f t="shared" si="227"/>
        <v/>
      </c>
      <c r="S77" s="8"/>
      <c r="T77" s="8" t="str">
        <f t="shared" ref="T77:AC77" si="228">+IF(RIGHT(I77,1)="R",I77,IF(I77="","",IF(OR(I77=$S$1,I77=$S$2,I77=$S$3,I77=$S$4),I77&amp;"-1",I77&amp;"-"&amp;COUNTIF(I$6:I$999,I77))))</f>
        <v/>
      </c>
      <c r="U77" s="8" t="str">
        <f t="shared" si="228"/>
        <v/>
      </c>
      <c r="V77" s="8" t="str">
        <f t="shared" si="228"/>
        <v/>
      </c>
      <c r="W77" s="8" t="str">
        <f t="shared" si="228"/>
        <v/>
      </c>
      <c r="X77" s="8" t="str">
        <f t="shared" si="228"/>
        <v/>
      </c>
      <c r="Y77" s="8" t="str">
        <f t="shared" si="228"/>
        <v/>
      </c>
      <c r="Z77" s="8" t="str">
        <f t="shared" si="228"/>
        <v/>
      </c>
      <c r="AA77" s="8" t="str">
        <f t="shared" si="228"/>
        <v/>
      </c>
      <c r="AB77" s="8" t="str">
        <f t="shared" si="228"/>
        <v/>
      </c>
      <c r="AC77" s="8" t="str">
        <f t="shared" si="228"/>
        <v/>
      </c>
      <c r="AD77" s="31">
        <f t="shared" si="180"/>
        <v>0</v>
      </c>
      <c r="AE77" s="32">
        <f>IF(AND(T77&lt;&gt;"",OR(RIGHT(T77,1)&lt;&gt;"R",ISERROR(VLOOKUP(T77,T$6:T76,1,0)))),VLOOKUP(LEFT(T77,SEARCH("-",T77)-1),'Ceníky Ubytování'!$A$27:$AJ$80,$H77+IF(RIGHT(T77,1)="R",6,RIGHT(T77,1)),0),IF(T77="",0,IF(EXACT(T77,VLOOKUP(T77,T$6:T76,1,0)),0,0)))</f>
        <v>0</v>
      </c>
      <c r="AF77" s="32">
        <f>IF(AND(U77&lt;&gt;"",OR(RIGHT(U77,1)&lt;&gt;"R",ISERROR(VLOOKUP(U77,U$6:U76,1,0)))),VLOOKUP(LEFT(U77,SEARCH("-",U77)-1),'Ceníky Ubytování'!$A$27:$AJ$80,$H77+IF(RIGHT(U77,1)="R",6,RIGHT(U77,1)),0),IF(U77="",0,IF(EXACT(U77,VLOOKUP(U77,U$6:U76,1,0)),0,0)))</f>
        <v>0</v>
      </c>
      <c r="AG77" s="32">
        <f>IF(AND(V77&lt;&gt;"",OR(RIGHT(V77,1)&lt;&gt;"R",ISERROR(VLOOKUP(V77,V$6:V76,1,0)))),VLOOKUP(LEFT(V77,SEARCH("-",V77)-1),'Ceníky Ubytování'!$A$27:$AJ$80,$H77+IF(RIGHT(V77,1)="R",6,RIGHT(V77,1)),0),IF(V77="",0,IF(EXACT(V77,VLOOKUP(V77,V$6:V76,1,0)),0,0)))</f>
        <v>0</v>
      </c>
      <c r="AH77" s="32">
        <f>IF(AND(W77&lt;&gt;"",OR(RIGHT(W77,1)&lt;&gt;"R",ISERROR(VLOOKUP(W77,W$6:W76,1,0)))),VLOOKUP(LEFT(W77,SEARCH("-",W77)-1),'Ceníky Ubytování'!$A$27:$AJ$80,$H77+IF(RIGHT(W77,1)="R",6,RIGHT(W77,1)),0),IF(W77="",0,IF(EXACT(W77,VLOOKUP(W77,W$6:W76,1,0)),0,0)))</f>
        <v>0</v>
      </c>
      <c r="AI77" s="32">
        <f>IF(AND(X77&lt;&gt;"",OR(RIGHT(X77,1)&lt;&gt;"R",ISERROR(VLOOKUP(X77,X$6:X76,1,0)))),VLOOKUP(LEFT(X77,SEARCH("-",X77)-1),'Ceníky Ubytování'!$A$27:$AJ$80,$H77+IF(RIGHT(X77,1)="R",6,RIGHT(X77,1)),0),IF(X77="",0,IF(EXACT(X77,VLOOKUP(X77,X$6:X76,1,0)),0,0)))</f>
        <v>0</v>
      </c>
      <c r="AJ77" s="32">
        <f>IF(AND(Y77&lt;&gt;"",OR(RIGHT(Y77,1)&lt;&gt;"R",ISERROR(VLOOKUP(Y77,Y$6:Y76,1,0)))),VLOOKUP(LEFT(Y77,SEARCH("-",Y77)-1),'Ceníky Ubytování'!$A$27:$AJ$80,$H77+IF(RIGHT(Y77,1)="R",6,RIGHT(Y77,1)),0),IF(Y77="",0,IF(EXACT(Y77,VLOOKUP(Y77,Y$6:Y76,1,0)),0,0)))</f>
        <v>0</v>
      </c>
      <c r="AK77" s="32">
        <f>IF(AND(Z77&lt;&gt;"",OR(RIGHT(Z77,1)&lt;&gt;"R",ISERROR(VLOOKUP(Z77,Z$6:Z76,1,0)))),VLOOKUP(LEFT(Z77,SEARCH("-",Z77)-1),'Ceníky Ubytování'!$A$27:$AJ$80,$H77+IF(RIGHT(Z77,1)="R",6,RIGHT(Z77,1)),0),IF(Z77="",0,IF(EXACT(Z77,VLOOKUP(Z77,Z$6:Z76,1,0)),0,0)))</f>
        <v>0</v>
      </c>
      <c r="AL77" s="32">
        <f>IF(AND(AA77&lt;&gt;"",OR(RIGHT(AA77,1)&lt;&gt;"R",ISERROR(VLOOKUP(AA77,AA$6:AA76,1,0)))),VLOOKUP(LEFT(AA77,SEARCH("-",AA77)-1),'Ceníky Ubytování'!$A$27:$AJ$80,$H77+IF(RIGHT(AA77,1)="R",6,RIGHT(AA77,1)),0),IF(AA77="",0,IF(EXACT(AA77,VLOOKUP(AA77,AA$6:AA76,1,0)),0,0)))</f>
        <v>0</v>
      </c>
      <c r="AM77" s="32">
        <f>IF(AND(AB77&lt;&gt;"",OR(RIGHT(AB77,1)&lt;&gt;"R",ISERROR(VLOOKUP(AB77,AB$6:AB76,1,0)))),VLOOKUP(LEFT(AB77,SEARCH("-",AB77)-1),'Ceníky Ubytování'!$A$27:$AJ$80,$H77+IF(RIGHT(AB77,1)="R",6,RIGHT(AB77,1)),0),IF(AB77="",0,IF(EXACT(AB77,VLOOKUP(AB77,AB$6:AB76,1,0)),0,0)))</f>
        <v>0</v>
      </c>
      <c r="AN77" s="32">
        <f>IF(AND(AC77&lt;&gt;"",OR(RIGHT(AC77,1)&lt;&gt;"R",ISERROR(VLOOKUP(AC77,AC$6:AC76,1,0)))),VLOOKUP(LEFT(AC77,SEARCH("-",AC77)-1),'Ceníky Ubytování'!$A$27:$AJ$80,$H77+IF(RIGHT(AC77,1)="R",6,RIGHT(AC77,1)),0),IF(AC77="",0,IF(EXACT(AC77,VLOOKUP(AC77,AC$6:AC76,1,0)),0,0)))</f>
        <v>0</v>
      </c>
      <c r="AO77" s="8"/>
      <c r="AP77" s="8"/>
      <c r="AQ77" s="8" t="str">
        <f t="shared" ref="AQ77:AZ77" si="229">IF(ISERROR(LEFT(T77,SEARCH("-",T77)-1)),"",LEFT(T77,SEARCH("-",T77)-1))</f>
        <v/>
      </c>
      <c r="AR77" s="8" t="str">
        <f t="shared" si="229"/>
        <v/>
      </c>
      <c r="AS77" s="8" t="str">
        <f t="shared" si="229"/>
        <v/>
      </c>
      <c r="AT77" s="8" t="str">
        <f t="shared" si="229"/>
        <v/>
      </c>
      <c r="AU77" s="8" t="str">
        <f t="shared" si="229"/>
        <v/>
      </c>
      <c r="AV77" s="8" t="str">
        <f t="shared" si="229"/>
        <v/>
      </c>
      <c r="AW77" s="8" t="str">
        <f t="shared" si="229"/>
        <v/>
      </c>
      <c r="AX77" s="8" t="str">
        <f t="shared" si="229"/>
        <v/>
      </c>
      <c r="AY77" s="8" t="str">
        <f t="shared" si="229"/>
        <v/>
      </c>
      <c r="AZ77" s="8" t="str">
        <f t="shared" si="229"/>
        <v/>
      </c>
      <c r="BA77" s="8"/>
      <c r="BB77" s="8"/>
      <c r="BC77" s="8"/>
      <c r="BD77" s="8"/>
      <c r="BE77" s="8"/>
      <c r="BF77" s="8"/>
      <c r="BG77" s="8"/>
      <c r="BH77" s="8"/>
      <c r="BI77" s="8"/>
      <c r="BJ77" s="8"/>
    </row>
    <row r="78" spans="1:62" s="151" customFormat="1" ht="15.75" customHeight="1">
      <c r="A78" s="152">
        <f>+VSTUP!A82</f>
        <v>73</v>
      </c>
      <c r="B78" s="152">
        <f>+VSTUP!B82</f>
        <v>0</v>
      </c>
      <c r="C78" s="152">
        <f>+VSTUP!C82</f>
        <v>0</v>
      </c>
      <c r="D78" s="152">
        <f>+VSTUP!G82</f>
        <v>0</v>
      </c>
      <c r="E78" s="152" t="str">
        <f>+VSTUP!K82</f>
        <v>nic</v>
      </c>
      <c r="F78" s="152">
        <f t="shared" si="11"/>
        <v>0</v>
      </c>
      <c r="G78" s="152" t="str">
        <f>+IF(VSTUP!$B$6="ANO",IF(F78&gt;5,$F$3,IF(F78&gt;2,$F$4,$F$2)),IF(F78=1,$F$2,$B$1))</f>
        <v>Ceník víkend standard</v>
      </c>
      <c r="H78" s="152">
        <f>+VLOOKUP(G78,'Ceníky Ubytování'!$B$84:$C$88,2,0)</f>
        <v>9</v>
      </c>
      <c r="I78" s="152" t="str">
        <f t="shared" ref="I78:R78" si="230">+IF($D78&gt;=I$3,IF($E78=0,"",$E78),"")</f>
        <v/>
      </c>
      <c r="J78" s="152" t="str">
        <f t="shared" si="230"/>
        <v/>
      </c>
      <c r="K78" s="152" t="str">
        <f t="shared" si="230"/>
        <v/>
      </c>
      <c r="L78" s="152" t="str">
        <f t="shared" si="230"/>
        <v/>
      </c>
      <c r="M78" s="152" t="str">
        <f t="shared" si="230"/>
        <v/>
      </c>
      <c r="N78" s="152" t="str">
        <f t="shared" si="230"/>
        <v/>
      </c>
      <c r="O78" s="152" t="str">
        <f t="shared" si="230"/>
        <v/>
      </c>
      <c r="P78" s="152" t="str">
        <f t="shared" si="230"/>
        <v/>
      </c>
      <c r="Q78" s="152" t="str">
        <f t="shared" si="230"/>
        <v/>
      </c>
      <c r="R78" s="152" t="str">
        <f t="shared" si="230"/>
        <v/>
      </c>
      <c r="S78" s="8"/>
      <c r="T78" s="152" t="str">
        <f t="shared" ref="T78:AC78" si="231">+IF(RIGHT(I78,1)="R",I78,IF(I78="","",IF(OR(I78=$S$1,I78=$S$2,I78=$S$3,I78=$S$4),I78&amp;"-1",I78&amp;"-"&amp;COUNTIF(I$6:I$999,I78))))</f>
        <v/>
      </c>
      <c r="U78" s="152" t="str">
        <f t="shared" si="231"/>
        <v/>
      </c>
      <c r="V78" s="152" t="str">
        <f t="shared" si="231"/>
        <v/>
      </c>
      <c r="W78" s="152" t="str">
        <f t="shared" si="231"/>
        <v/>
      </c>
      <c r="X78" s="152" t="str">
        <f t="shared" si="231"/>
        <v/>
      </c>
      <c r="Y78" s="152" t="str">
        <f t="shared" si="231"/>
        <v/>
      </c>
      <c r="Z78" s="152" t="str">
        <f t="shared" si="231"/>
        <v/>
      </c>
      <c r="AA78" s="152" t="str">
        <f t="shared" si="231"/>
        <v/>
      </c>
      <c r="AB78" s="152" t="str">
        <f t="shared" si="231"/>
        <v/>
      </c>
      <c r="AC78" s="152" t="str">
        <f t="shared" si="231"/>
        <v/>
      </c>
      <c r="AD78" s="31">
        <f t="shared" si="180"/>
        <v>0</v>
      </c>
      <c r="AE78" s="153">
        <f>IF(AND(T78&lt;&gt;"",OR(RIGHT(T78,1)&lt;&gt;"R",ISERROR(VLOOKUP(T78,T$6:T77,1,0)))),VLOOKUP(LEFT(T78,SEARCH("-",T78)-1),'Ceníky Ubytování'!$A$27:$AJ$80,$H78+IF(RIGHT(T78,1)="R",6,RIGHT(T78,1)),0),IF(T78="",0,IF(EXACT(T78,VLOOKUP(T78,T$6:T77,1,0)),0,0)))</f>
        <v>0</v>
      </c>
      <c r="AF78" s="153">
        <f>IF(AND(U78&lt;&gt;"",OR(RIGHT(U78,1)&lt;&gt;"R",ISERROR(VLOOKUP(U78,U$6:U77,1,0)))),VLOOKUP(LEFT(U78,SEARCH("-",U78)-1),'Ceníky Ubytování'!$A$27:$AJ$80,$H78+IF(RIGHT(U78,1)="R",6,RIGHT(U78,1)),0),IF(U78="",0,IF(EXACT(U78,VLOOKUP(U78,U$6:U77,1,0)),0,0)))</f>
        <v>0</v>
      </c>
      <c r="AG78" s="153">
        <f>IF(AND(V78&lt;&gt;"",OR(RIGHT(V78,1)&lt;&gt;"R",ISERROR(VLOOKUP(V78,V$6:V77,1,0)))),VLOOKUP(LEFT(V78,SEARCH("-",V78)-1),'Ceníky Ubytování'!$A$27:$AJ$80,$H78+IF(RIGHT(V78,1)="R",6,RIGHT(V78,1)),0),IF(V78="",0,IF(EXACT(V78,VLOOKUP(V78,V$6:V77,1,0)),0,0)))</f>
        <v>0</v>
      </c>
      <c r="AH78" s="153">
        <f>IF(AND(W78&lt;&gt;"",OR(RIGHT(W78,1)&lt;&gt;"R",ISERROR(VLOOKUP(W78,W$6:W77,1,0)))),VLOOKUP(LEFT(W78,SEARCH("-",W78)-1),'Ceníky Ubytování'!$A$27:$AJ$80,$H78+IF(RIGHT(W78,1)="R",6,RIGHT(W78,1)),0),IF(W78="",0,IF(EXACT(W78,VLOOKUP(W78,W$6:W77,1,0)),0,0)))</f>
        <v>0</v>
      </c>
      <c r="AI78" s="153">
        <f>IF(AND(X78&lt;&gt;"",OR(RIGHT(X78,1)&lt;&gt;"R",ISERROR(VLOOKUP(X78,X$6:X77,1,0)))),VLOOKUP(LEFT(X78,SEARCH("-",X78)-1),'Ceníky Ubytování'!$A$27:$AJ$80,$H78+IF(RIGHT(X78,1)="R",6,RIGHT(X78,1)),0),IF(X78="",0,IF(EXACT(X78,VLOOKUP(X78,X$6:X77,1,0)),0,0)))</f>
        <v>0</v>
      </c>
      <c r="AJ78" s="153">
        <f>IF(AND(Y78&lt;&gt;"",OR(RIGHT(Y78,1)&lt;&gt;"R",ISERROR(VLOOKUP(Y78,Y$6:Y77,1,0)))),VLOOKUP(LEFT(Y78,SEARCH("-",Y78)-1),'Ceníky Ubytování'!$A$27:$AJ$80,$H78+IF(RIGHT(Y78,1)="R",6,RIGHT(Y78,1)),0),IF(Y78="",0,IF(EXACT(Y78,VLOOKUP(Y78,Y$6:Y77,1,0)),0,0)))</f>
        <v>0</v>
      </c>
      <c r="AK78" s="153">
        <f>IF(AND(Z78&lt;&gt;"",OR(RIGHT(Z78,1)&lt;&gt;"R",ISERROR(VLOOKUP(Z78,Z$6:Z77,1,0)))),VLOOKUP(LEFT(Z78,SEARCH("-",Z78)-1),'Ceníky Ubytování'!$A$27:$AJ$80,$H78+IF(RIGHT(Z78,1)="R",6,RIGHT(Z78,1)),0),IF(Z78="",0,IF(EXACT(Z78,VLOOKUP(Z78,Z$6:Z77,1,0)),0,0)))</f>
        <v>0</v>
      </c>
      <c r="AL78" s="153">
        <f>IF(AND(AA78&lt;&gt;"",OR(RIGHT(AA78,1)&lt;&gt;"R",ISERROR(VLOOKUP(AA78,AA$6:AA77,1,0)))),VLOOKUP(LEFT(AA78,SEARCH("-",AA78)-1),'Ceníky Ubytování'!$A$27:$AJ$80,$H78+IF(RIGHT(AA78,1)="R",6,RIGHT(AA78,1)),0),IF(AA78="",0,IF(EXACT(AA78,VLOOKUP(AA78,AA$6:AA77,1,0)),0,0)))</f>
        <v>0</v>
      </c>
      <c r="AM78" s="153">
        <f>IF(AND(AB78&lt;&gt;"",OR(RIGHT(AB78,1)&lt;&gt;"R",ISERROR(VLOOKUP(AB78,AB$6:AB77,1,0)))),VLOOKUP(LEFT(AB78,SEARCH("-",AB78)-1),'Ceníky Ubytování'!$A$27:$AJ$80,$H78+IF(RIGHT(AB78,1)="R",6,RIGHT(AB78,1)),0),IF(AB78="",0,IF(EXACT(AB78,VLOOKUP(AB78,AB$6:AB77,1,0)),0,0)))</f>
        <v>0</v>
      </c>
      <c r="AN78" s="153">
        <f>IF(AND(AC78&lt;&gt;"",OR(RIGHT(AC78,1)&lt;&gt;"R",ISERROR(VLOOKUP(AC78,AC$6:AC77,1,0)))),VLOOKUP(LEFT(AC78,SEARCH("-",AC78)-1),'Ceníky Ubytování'!$A$27:$AJ$80,$H78+IF(RIGHT(AC78,1)="R",6,RIGHT(AC78,1)),0),IF(AC78="",0,IF(EXACT(AC78,VLOOKUP(AC78,AC$6:AC77,1,0)),0,0)))</f>
        <v>0</v>
      </c>
      <c r="AO78" s="152"/>
      <c r="AP78" s="152"/>
      <c r="AQ78" s="152" t="str">
        <f t="shared" ref="AQ78:AZ78" si="232">IF(ISERROR(LEFT(T78,SEARCH("-",T78)-1)),"",LEFT(T78,SEARCH("-",T78)-1))</f>
        <v/>
      </c>
      <c r="AR78" s="152" t="str">
        <f t="shared" si="232"/>
        <v/>
      </c>
      <c r="AS78" s="152" t="str">
        <f t="shared" si="232"/>
        <v/>
      </c>
      <c r="AT78" s="152" t="str">
        <f t="shared" si="232"/>
        <v/>
      </c>
      <c r="AU78" s="152" t="str">
        <f t="shared" si="232"/>
        <v/>
      </c>
      <c r="AV78" s="152" t="str">
        <f t="shared" si="232"/>
        <v/>
      </c>
      <c r="AW78" s="152" t="str">
        <f t="shared" si="232"/>
        <v/>
      </c>
      <c r="AX78" s="152" t="str">
        <f t="shared" si="232"/>
        <v/>
      </c>
      <c r="AY78" s="152" t="str">
        <f t="shared" si="232"/>
        <v/>
      </c>
      <c r="AZ78" s="152" t="str">
        <f t="shared" si="232"/>
        <v/>
      </c>
      <c r="BA78" s="152"/>
      <c r="BB78" s="152"/>
      <c r="BC78" s="152"/>
      <c r="BD78" s="152"/>
      <c r="BE78" s="152"/>
      <c r="BF78" s="152"/>
      <c r="BG78" s="152"/>
      <c r="BH78" s="152"/>
      <c r="BI78" s="152"/>
      <c r="BJ78" s="152"/>
    </row>
    <row r="79" spans="1:62" ht="15.75" customHeight="1">
      <c r="A79" s="8">
        <f>+VSTUP!A83</f>
        <v>74</v>
      </c>
      <c r="B79" s="8">
        <f>+VSTUP!B83</f>
        <v>0</v>
      </c>
      <c r="C79" s="8">
        <f>+VSTUP!C83</f>
        <v>0</v>
      </c>
      <c r="D79" s="8">
        <f>+VSTUP!G83</f>
        <v>0</v>
      </c>
      <c r="E79" s="8" t="str">
        <f>+VSTUP!K83</f>
        <v>nic</v>
      </c>
      <c r="F79" s="8">
        <f t="shared" si="11"/>
        <v>0</v>
      </c>
      <c r="G79" s="8" t="str">
        <f>+IF(VSTUP!$B$6="ANO",IF(F79&gt;5,$F$3,IF(F79&gt;2,$F$4,$F$2)),IF(F79=1,$F$2,$B$1))</f>
        <v>Ceník víkend standard</v>
      </c>
      <c r="H79" s="8">
        <f>+VLOOKUP(G79,'Ceníky Ubytování'!$B$84:$C$88,2,0)</f>
        <v>9</v>
      </c>
      <c r="I79" s="8" t="str">
        <f t="shared" ref="I79:R79" si="233">+IF($D79&gt;=I$3,IF($E79=0,"",$E79),"")</f>
        <v/>
      </c>
      <c r="J79" s="8" t="str">
        <f t="shared" si="233"/>
        <v/>
      </c>
      <c r="K79" s="8" t="str">
        <f t="shared" si="233"/>
        <v/>
      </c>
      <c r="L79" s="8" t="str">
        <f t="shared" si="233"/>
        <v/>
      </c>
      <c r="M79" s="8" t="str">
        <f t="shared" si="233"/>
        <v/>
      </c>
      <c r="N79" s="8" t="str">
        <f t="shared" si="233"/>
        <v/>
      </c>
      <c r="O79" s="8" t="str">
        <f t="shared" si="233"/>
        <v/>
      </c>
      <c r="P79" s="8" t="str">
        <f t="shared" si="233"/>
        <v/>
      </c>
      <c r="Q79" s="8" t="str">
        <f t="shared" si="233"/>
        <v/>
      </c>
      <c r="R79" s="8" t="str">
        <f t="shared" si="233"/>
        <v/>
      </c>
      <c r="S79" s="8"/>
      <c r="T79" s="8" t="str">
        <f t="shared" ref="T79:AC79" si="234">+IF(RIGHT(I79,1)="R",I79,IF(I79="","",IF(OR(I79=$S$1,I79=$S$2,I79=$S$3,I79=$S$4),I79&amp;"-1",I79&amp;"-"&amp;COUNTIF(I$6:I$999,I79))))</f>
        <v/>
      </c>
      <c r="U79" s="8" t="str">
        <f t="shared" si="234"/>
        <v/>
      </c>
      <c r="V79" s="8" t="str">
        <f t="shared" si="234"/>
        <v/>
      </c>
      <c r="W79" s="8" t="str">
        <f t="shared" si="234"/>
        <v/>
      </c>
      <c r="X79" s="8" t="str">
        <f t="shared" si="234"/>
        <v/>
      </c>
      <c r="Y79" s="8" t="str">
        <f t="shared" si="234"/>
        <v/>
      </c>
      <c r="Z79" s="8" t="str">
        <f t="shared" si="234"/>
        <v/>
      </c>
      <c r="AA79" s="8" t="str">
        <f t="shared" si="234"/>
        <v/>
      </c>
      <c r="AB79" s="8" t="str">
        <f t="shared" si="234"/>
        <v/>
      </c>
      <c r="AC79" s="8" t="str">
        <f t="shared" si="234"/>
        <v/>
      </c>
      <c r="AD79" s="31">
        <f t="shared" si="180"/>
        <v>0</v>
      </c>
      <c r="AE79" s="32">
        <f>IF(AND(T79&lt;&gt;"",OR(RIGHT(T79,1)&lt;&gt;"R",ISERROR(VLOOKUP(T79,T$6:T78,1,0)))),VLOOKUP(LEFT(T79,SEARCH("-",T79)-1),'Ceníky Ubytování'!$A$27:$AJ$80,$H79+IF(RIGHT(T79,1)="R",6,RIGHT(T79,1)),0),IF(T79="",0,IF(EXACT(T79,VLOOKUP(T79,T$6:T78,1,0)),0,0)))</f>
        <v>0</v>
      </c>
      <c r="AF79" s="32">
        <f>IF(AND(U79&lt;&gt;"",OR(RIGHT(U79,1)&lt;&gt;"R",ISERROR(VLOOKUP(U79,U$6:U78,1,0)))),VLOOKUP(LEFT(U79,SEARCH("-",U79)-1),'Ceníky Ubytování'!$A$27:$AJ$80,$H79+IF(RIGHT(U79,1)="R",6,RIGHT(U79,1)),0),IF(U79="",0,IF(EXACT(U79,VLOOKUP(U79,U$6:U78,1,0)),0,0)))</f>
        <v>0</v>
      </c>
      <c r="AG79" s="32">
        <f>IF(AND(V79&lt;&gt;"",OR(RIGHT(V79,1)&lt;&gt;"R",ISERROR(VLOOKUP(V79,V$6:V78,1,0)))),VLOOKUP(LEFT(V79,SEARCH("-",V79)-1),'Ceníky Ubytování'!$A$27:$AJ$80,$H79+IF(RIGHT(V79,1)="R",6,RIGHT(V79,1)),0),IF(V79="",0,IF(EXACT(V79,VLOOKUP(V79,V$6:V78,1,0)),0,0)))</f>
        <v>0</v>
      </c>
      <c r="AH79" s="32">
        <f>IF(AND(W79&lt;&gt;"",OR(RIGHT(W79,1)&lt;&gt;"R",ISERROR(VLOOKUP(W79,W$6:W78,1,0)))),VLOOKUP(LEFT(W79,SEARCH("-",W79)-1),'Ceníky Ubytování'!$A$27:$AJ$80,$H79+IF(RIGHT(W79,1)="R",6,RIGHT(W79,1)),0),IF(W79="",0,IF(EXACT(W79,VLOOKUP(W79,W$6:W78,1,0)),0,0)))</f>
        <v>0</v>
      </c>
      <c r="AI79" s="32">
        <f>IF(AND(X79&lt;&gt;"",OR(RIGHT(X79,1)&lt;&gt;"R",ISERROR(VLOOKUP(X79,X$6:X78,1,0)))),VLOOKUP(LEFT(X79,SEARCH("-",X79)-1),'Ceníky Ubytování'!$A$27:$AJ$80,$H79+IF(RIGHT(X79,1)="R",6,RIGHT(X79,1)),0),IF(X79="",0,IF(EXACT(X79,VLOOKUP(X79,X$6:X78,1,0)),0,0)))</f>
        <v>0</v>
      </c>
      <c r="AJ79" s="32">
        <f>IF(AND(Y79&lt;&gt;"",OR(RIGHT(Y79,1)&lt;&gt;"R",ISERROR(VLOOKUP(Y79,Y$6:Y78,1,0)))),VLOOKUP(LEFT(Y79,SEARCH("-",Y79)-1),'Ceníky Ubytování'!$A$27:$AJ$80,$H79+IF(RIGHT(Y79,1)="R",6,RIGHT(Y79,1)),0),IF(Y79="",0,IF(EXACT(Y79,VLOOKUP(Y79,Y$6:Y78,1,0)),0,0)))</f>
        <v>0</v>
      </c>
      <c r="AK79" s="32">
        <f>IF(AND(Z79&lt;&gt;"",OR(RIGHT(Z79,1)&lt;&gt;"R",ISERROR(VLOOKUP(Z79,Z$6:Z78,1,0)))),VLOOKUP(LEFT(Z79,SEARCH("-",Z79)-1),'Ceníky Ubytování'!$A$27:$AJ$80,$H79+IF(RIGHT(Z79,1)="R",6,RIGHT(Z79,1)),0),IF(Z79="",0,IF(EXACT(Z79,VLOOKUP(Z79,Z$6:Z78,1,0)),0,0)))</f>
        <v>0</v>
      </c>
      <c r="AL79" s="32">
        <f>IF(AND(AA79&lt;&gt;"",OR(RIGHT(AA79,1)&lt;&gt;"R",ISERROR(VLOOKUP(AA79,AA$6:AA78,1,0)))),VLOOKUP(LEFT(AA79,SEARCH("-",AA79)-1),'Ceníky Ubytování'!$A$27:$AJ$80,$H79+IF(RIGHT(AA79,1)="R",6,RIGHT(AA79,1)),0),IF(AA79="",0,IF(EXACT(AA79,VLOOKUP(AA79,AA$6:AA78,1,0)),0,0)))</f>
        <v>0</v>
      </c>
      <c r="AM79" s="32">
        <f>IF(AND(AB79&lt;&gt;"",OR(RIGHT(AB79,1)&lt;&gt;"R",ISERROR(VLOOKUP(AB79,AB$6:AB78,1,0)))),VLOOKUP(LEFT(AB79,SEARCH("-",AB79)-1),'Ceníky Ubytování'!$A$27:$AJ$80,$H79+IF(RIGHT(AB79,1)="R",6,RIGHT(AB79,1)),0),IF(AB79="",0,IF(EXACT(AB79,VLOOKUP(AB79,AB$6:AB78,1,0)),0,0)))</f>
        <v>0</v>
      </c>
      <c r="AN79" s="32">
        <f>IF(AND(AC79&lt;&gt;"",OR(RIGHT(AC79,1)&lt;&gt;"R",ISERROR(VLOOKUP(AC79,AC$6:AC78,1,0)))),VLOOKUP(LEFT(AC79,SEARCH("-",AC79)-1),'Ceníky Ubytování'!$A$27:$AJ$80,$H79+IF(RIGHT(AC79,1)="R",6,RIGHT(AC79,1)),0),IF(AC79="",0,IF(EXACT(AC79,VLOOKUP(AC79,AC$6:AC78,1,0)),0,0)))</f>
        <v>0</v>
      </c>
      <c r="AO79" s="8"/>
      <c r="AP79" s="8"/>
      <c r="AQ79" s="8" t="str">
        <f t="shared" ref="AQ79:AZ79" si="235">IF(ISERROR(LEFT(T79,SEARCH("-",T79)-1)),"",LEFT(T79,SEARCH("-",T79)-1))</f>
        <v/>
      </c>
      <c r="AR79" s="8" t="str">
        <f t="shared" si="235"/>
        <v/>
      </c>
      <c r="AS79" s="8" t="str">
        <f t="shared" si="235"/>
        <v/>
      </c>
      <c r="AT79" s="8" t="str">
        <f t="shared" si="235"/>
        <v/>
      </c>
      <c r="AU79" s="8" t="str">
        <f t="shared" si="235"/>
        <v/>
      </c>
      <c r="AV79" s="8" t="str">
        <f t="shared" si="235"/>
        <v/>
      </c>
      <c r="AW79" s="8" t="str">
        <f t="shared" si="235"/>
        <v/>
      </c>
      <c r="AX79" s="8" t="str">
        <f t="shared" si="235"/>
        <v/>
      </c>
      <c r="AY79" s="8" t="str">
        <f t="shared" si="235"/>
        <v/>
      </c>
      <c r="AZ79" s="8" t="str">
        <f t="shared" si="235"/>
        <v/>
      </c>
      <c r="BA79" s="8"/>
      <c r="BB79" s="8"/>
      <c r="BC79" s="8"/>
      <c r="BD79" s="8"/>
      <c r="BE79" s="8"/>
      <c r="BF79" s="8"/>
      <c r="BG79" s="8"/>
      <c r="BH79" s="8"/>
      <c r="BI79" s="8"/>
      <c r="BJ79" s="8"/>
    </row>
    <row r="80" spans="1:62" s="151" customFormat="1" ht="15.75" customHeight="1">
      <c r="A80" s="152">
        <f>+VSTUP!A84</f>
        <v>75</v>
      </c>
      <c r="B80" s="152">
        <f>+VSTUP!B84</f>
        <v>0</v>
      </c>
      <c r="C80" s="152">
        <f>+VSTUP!C84</f>
        <v>0</v>
      </c>
      <c r="D80" s="152">
        <f>+VSTUP!G84</f>
        <v>0</v>
      </c>
      <c r="E80" s="152" t="str">
        <f>+VSTUP!K84</f>
        <v>nic</v>
      </c>
      <c r="F80" s="152">
        <f t="shared" si="11"/>
        <v>0</v>
      </c>
      <c r="G80" s="152" t="str">
        <f>+IF(VSTUP!$B$6="ANO",IF(F80&gt;5,$F$3,IF(F80&gt;2,$F$4,$F$2)),IF(F80=1,$F$2,$B$1))</f>
        <v>Ceník víkend standard</v>
      </c>
      <c r="H80" s="152">
        <f>+VLOOKUP(G80,'Ceníky Ubytování'!$B$84:$C$88,2,0)</f>
        <v>9</v>
      </c>
      <c r="I80" s="152" t="str">
        <f t="shared" ref="I80:R80" si="236">+IF($D80&gt;=I$3,IF($E80=0,"",$E80),"")</f>
        <v/>
      </c>
      <c r="J80" s="152" t="str">
        <f t="shared" si="236"/>
        <v/>
      </c>
      <c r="K80" s="152" t="str">
        <f t="shared" si="236"/>
        <v/>
      </c>
      <c r="L80" s="152" t="str">
        <f t="shared" si="236"/>
        <v/>
      </c>
      <c r="M80" s="152" t="str">
        <f t="shared" si="236"/>
        <v/>
      </c>
      <c r="N80" s="152" t="str">
        <f t="shared" si="236"/>
        <v/>
      </c>
      <c r="O80" s="152" t="str">
        <f t="shared" si="236"/>
        <v/>
      </c>
      <c r="P80" s="152" t="str">
        <f t="shared" si="236"/>
        <v/>
      </c>
      <c r="Q80" s="152" t="str">
        <f t="shared" si="236"/>
        <v/>
      </c>
      <c r="R80" s="152" t="str">
        <f t="shared" si="236"/>
        <v/>
      </c>
      <c r="S80" s="8"/>
      <c r="T80" s="152" t="str">
        <f t="shared" ref="T80:AC80" si="237">+IF(RIGHT(I80,1)="R",I80,IF(I80="","",IF(OR(I80=$S$1,I80=$S$2,I80=$S$3,I80=$S$4),I80&amp;"-1",I80&amp;"-"&amp;COUNTIF(I$6:I$999,I80))))</f>
        <v/>
      </c>
      <c r="U80" s="152" t="str">
        <f t="shared" si="237"/>
        <v/>
      </c>
      <c r="V80" s="152" t="str">
        <f t="shared" si="237"/>
        <v/>
      </c>
      <c r="W80" s="152" t="str">
        <f t="shared" si="237"/>
        <v/>
      </c>
      <c r="X80" s="152" t="str">
        <f t="shared" si="237"/>
        <v/>
      </c>
      <c r="Y80" s="152" t="str">
        <f t="shared" si="237"/>
        <v/>
      </c>
      <c r="Z80" s="152" t="str">
        <f t="shared" si="237"/>
        <v/>
      </c>
      <c r="AA80" s="152" t="str">
        <f t="shared" si="237"/>
        <v/>
      </c>
      <c r="AB80" s="152" t="str">
        <f t="shared" si="237"/>
        <v/>
      </c>
      <c r="AC80" s="152" t="str">
        <f t="shared" si="237"/>
        <v/>
      </c>
      <c r="AD80" s="31">
        <f t="shared" si="180"/>
        <v>0</v>
      </c>
      <c r="AE80" s="153">
        <f>IF(AND(T80&lt;&gt;"",OR(RIGHT(T80,1)&lt;&gt;"R",ISERROR(VLOOKUP(T80,T$6:T79,1,0)))),VLOOKUP(LEFT(T80,SEARCH("-",T80)-1),'Ceníky Ubytování'!$A$27:$AJ$80,$H80+IF(RIGHT(T80,1)="R",6,RIGHT(T80,1)),0),IF(T80="",0,IF(EXACT(T80,VLOOKUP(T80,T$6:T79,1,0)),0,0)))</f>
        <v>0</v>
      </c>
      <c r="AF80" s="153">
        <f>IF(AND(U80&lt;&gt;"",OR(RIGHT(U80,1)&lt;&gt;"R",ISERROR(VLOOKUP(U80,U$6:U79,1,0)))),VLOOKUP(LEFT(U80,SEARCH("-",U80)-1),'Ceníky Ubytování'!$A$27:$AJ$80,$H80+IF(RIGHT(U80,1)="R",6,RIGHT(U80,1)),0),IF(U80="",0,IF(EXACT(U80,VLOOKUP(U80,U$6:U79,1,0)),0,0)))</f>
        <v>0</v>
      </c>
      <c r="AG80" s="153">
        <f>IF(AND(V80&lt;&gt;"",OR(RIGHT(V80,1)&lt;&gt;"R",ISERROR(VLOOKUP(V80,V$6:V79,1,0)))),VLOOKUP(LEFT(V80,SEARCH("-",V80)-1),'Ceníky Ubytování'!$A$27:$AJ$80,$H80+IF(RIGHT(V80,1)="R",6,RIGHT(V80,1)),0),IF(V80="",0,IF(EXACT(V80,VLOOKUP(V80,V$6:V79,1,0)),0,0)))</f>
        <v>0</v>
      </c>
      <c r="AH80" s="153">
        <f>IF(AND(W80&lt;&gt;"",OR(RIGHT(W80,1)&lt;&gt;"R",ISERROR(VLOOKUP(W80,W$6:W79,1,0)))),VLOOKUP(LEFT(W80,SEARCH("-",W80)-1),'Ceníky Ubytování'!$A$27:$AJ$80,$H80+IF(RIGHT(W80,1)="R",6,RIGHT(W80,1)),0),IF(W80="",0,IF(EXACT(W80,VLOOKUP(W80,W$6:W79,1,0)),0,0)))</f>
        <v>0</v>
      </c>
      <c r="AI80" s="153">
        <f>IF(AND(X80&lt;&gt;"",OR(RIGHT(X80,1)&lt;&gt;"R",ISERROR(VLOOKUP(X80,X$6:X79,1,0)))),VLOOKUP(LEFT(X80,SEARCH("-",X80)-1),'Ceníky Ubytování'!$A$27:$AJ$80,$H80+IF(RIGHT(X80,1)="R",6,RIGHT(X80,1)),0),IF(X80="",0,IF(EXACT(X80,VLOOKUP(X80,X$6:X79,1,0)),0,0)))</f>
        <v>0</v>
      </c>
      <c r="AJ80" s="153">
        <f>IF(AND(Y80&lt;&gt;"",OR(RIGHT(Y80,1)&lt;&gt;"R",ISERROR(VLOOKUP(Y80,Y$6:Y79,1,0)))),VLOOKUP(LEFT(Y80,SEARCH("-",Y80)-1),'Ceníky Ubytování'!$A$27:$AJ$80,$H80+IF(RIGHT(Y80,1)="R",6,RIGHT(Y80,1)),0),IF(Y80="",0,IF(EXACT(Y80,VLOOKUP(Y80,Y$6:Y79,1,0)),0,0)))</f>
        <v>0</v>
      </c>
      <c r="AK80" s="153">
        <f>IF(AND(Z80&lt;&gt;"",OR(RIGHT(Z80,1)&lt;&gt;"R",ISERROR(VLOOKUP(Z80,Z$6:Z79,1,0)))),VLOOKUP(LEFT(Z80,SEARCH("-",Z80)-1),'Ceníky Ubytování'!$A$27:$AJ$80,$H80+IF(RIGHT(Z80,1)="R",6,RIGHT(Z80,1)),0),IF(Z80="",0,IF(EXACT(Z80,VLOOKUP(Z80,Z$6:Z79,1,0)),0,0)))</f>
        <v>0</v>
      </c>
      <c r="AL80" s="153">
        <f>IF(AND(AA80&lt;&gt;"",OR(RIGHT(AA80,1)&lt;&gt;"R",ISERROR(VLOOKUP(AA80,AA$6:AA79,1,0)))),VLOOKUP(LEFT(AA80,SEARCH("-",AA80)-1),'Ceníky Ubytování'!$A$27:$AJ$80,$H80+IF(RIGHT(AA80,1)="R",6,RIGHT(AA80,1)),0),IF(AA80="",0,IF(EXACT(AA80,VLOOKUP(AA80,AA$6:AA79,1,0)),0,0)))</f>
        <v>0</v>
      </c>
      <c r="AM80" s="153">
        <f>IF(AND(AB80&lt;&gt;"",OR(RIGHT(AB80,1)&lt;&gt;"R",ISERROR(VLOOKUP(AB80,AB$6:AB79,1,0)))),VLOOKUP(LEFT(AB80,SEARCH("-",AB80)-1),'Ceníky Ubytování'!$A$27:$AJ$80,$H80+IF(RIGHT(AB80,1)="R",6,RIGHT(AB80,1)),0),IF(AB80="",0,IF(EXACT(AB80,VLOOKUP(AB80,AB$6:AB79,1,0)),0,0)))</f>
        <v>0</v>
      </c>
      <c r="AN80" s="153">
        <f>IF(AND(AC80&lt;&gt;"",OR(RIGHT(AC80,1)&lt;&gt;"R",ISERROR(VLOOKUP(AC80,AC$6:AC79,1,0)))),VLOOKUP(LEFT(AC80,SEARCH("-",AC80)-1),'Ceníky Ubytování'!$A$27:$AJ$80,$H80+IF(RIGHT(AC80,1)="R",6,RIGHT(AC80,1)),0),IF(AC80="",0,IF(EXACT(AC80,VLOOKUP(AC80,AC$6:AC79,1,0)),0,0)))</f>
        <v>0</v>
      </c>
      <c r="AO80" s="152"/>
      <c r="AP80" s="152"/>
      <c r="AQ80" s="152" t="str">
        <f t="shared" ref="AQ80:AZ80" si="238">IF(ISERROR(LEFT(T80,SEARCH("-",T80)-1)),"",LEFT(T80,SEARCH("-",T80)-1))</f>
        <v/>
      </c>
      <c r="AR80" s="152" t="str">
        <f t="shared" si="238"/>
        <v/>
      </c>
      <c r="AS80" s="152" t="str">
        <f t="shared" si="238"/>
        <v/>
      </c>
      <c r="AT80" s="152" t="str">
        <f t="shared" si="238"/>
        <v/>
      </c>
      <c r="AU80" s="152" t="str">
        <f t="shared" si="238"/>
        <v/>
      </c>
      <c r="AV80" s="152" t="str">
        <f t="shared" si="238"/>
        <v/>
      </c>
      <c r="AW80" s="152" t="str">
        <f t="shared" si="238"/>
        <v/>
      </c>
      <c r="AX80" s="152" t="str">
        <f t="shared" si="238"/>
        <v/>
      </c>
      <c r="AY80" s="152" t="str">
        <f t="shared" si="238"/>
        <v/>
      </c>
      <c r="AZ80" s="152" t="str">
        <f t="shared" si="238"/>
        <v/>
      </c>
      <c r="BA80" s="152"/>
      <c r="BB80" s="152"/>
      <c r="BC80" s="152"/>
      <c r="BD80" s="152"/>
      <c r="BE80" s="152"/>
      <c r="BF80" s="152"/>
      <c r="BG80" s="152"/>
      <c r="BH80" s="152"/>
      <c r="BI80" s="152"/>
      <c r="BJ80" s="152"/>
    </row>
    <row r="81" spans="1:62" ht="15.75" customHeight="1">
      <c r="A81" s="8">
        <f>+VSTUP!A85</f>
        <v>76</v>
      </c>
      <c r="B81" s="8">
        <f>+VSTUP!B85</f>
        <v>0</v>
      </c>
      <c r="C81" s="8">
        <f>+VSTUP!C85</f>
        <v>0</v>
      </c>
      <c r="D81" s="8">
        <f>+VSTUP!G85</f>
        <v>0</v>
      </c>
      <c r="E81" s="8" t="str">
        <f>+VSTUP!K85</f>
        <v>nic</v>
      </c>
      <c r="F81" s="8">
        <f t="shared" si="11"/>
        <v>0</v>
      </c>
      <c r="G81" s="8" t="str">
        <f>+IF(VSTUP!$B$6="ANO",IF(F81&gt;5,$F$3,IF(F81&gt;2,$F$4,$F$2)),IF(F81=1,$F$2,$B$1))</f>
        <v>Ceník víkend standard</v>
      </c>
      <c r="H81" s="8">
        <f>+VLOOKUP(G81,'Ceníky Ubytování'!$B$84:$C$88,2,0)</f>
        <v>9</v>
      </c>
      <c r="I81" s="8" t="str">
        <f t="shared" ref="I81:R81" si="239">+IF($D81&gt;=I$3,IF($E81=0,"",$E81),"")</f>
        <v/>
      </c>
      <c r="J81" s="8" t="str">
        <f t="shared" si="239"/>
        <v/>
      </c>
      <c r="K81" s="8" t="str">
        <f t="shared" si="239"/>
        <v/>
      </c>
      <c r="L81" s="8" t="str">
        <f t="shared" si="239"/>
        <v/>
      </c>
      <c r="M81" s="8" t="str">
        <f t="shared" si="239"/>
        <v/>
      </c>
      <c r="N81" s="8" t="str">
        <f t="shared" si="239"/>
        <v/>
      </c>
      <c r="O81" s="8" t="str">
        <f t="shared" si="239"/>
        <v/>
      </c>
      <c r="P81" s="8" t="str">
        <f t="shared" si="239"/>
        <v/>
      </c>
      <c r="Q81" s="8" t="str">
        <f t="shared" si="239"/>
        <v/>
      </c>
      <c r="R81" s="8" t="str">
        <f t="shared" si="239"/>
        <v/>
      </c>
      <c r="S81" s="8"/>
      <c r="T81" s="8" t="str">
        <f t="shared" ref="T81:AC81" si="240">+IF(RIGHT(I81,1)="R",I81,IF(I81="","",IF(OR(I81=$S$1,I81=$S$2,I81=$S$3,I81=$S$4),I81&amp;"-1",I81&amp;"-"&amp;COUNTIF(I$6:I$999,I81))))</f>
        <v/>
      </c>
      <c r="U81" s="8" t="str">
        <f t="shared" si="240"/>
        <v/>
      </c>
      <c r="V81" s="8" t="str">
        <f t="shared" si="240"/>
        <v/>
      </c>
      <c r="W81" s="8" t="str">
        <f t="shared" si="240"/>
        <v/>
      </c>
      <c r="X81" s="8" t="str">
        <f t="shared" si="240"/>
        <v/>
      </c>
      <c r="Y81" s="8" t="str">
        <f t="shared" si="240"/>
        <v/>
      </c>
      <c r="Z81" s="8" t="str">
        <f t="shared" si="240"/>
        <v/>
      </c>
      <c r="AA81" s="8" t="str">
        <f t="shared" si="240"/>
        <v/>
      </c>
      <c r="AB81" s="8" t="str">
        <f t="shared" si="240"/>
        <v/>
      </c>
      <c r="AC81" s="8" t="str">
        <f t="shared" si="240"/>
        <v/>
      </c>
      <c r="AD81" s="31">
        <f t="shared" si="180"/>
        <v>0</v>
      </c>
      <c r="AE81" s="32">
        <f>IF(AND(T81&lt;&gt;"",OR(RIGHT(T81,1)&lt;&gt;"R",ISERROR(VLOOKUP(T81,T$6:T80,1,0)))),VLOOKUP(LEFT(T81,SEARCH("-",T81)-1),'Ceníky Ubytování'!$A$27:$AJ$80,$H81+IF(RIGHT(T81,1)="R",6,RIGHT(T81,1)),0),IF(T81="",0,IF(EXACT(T81,VLOOKUP(T81,T$6:T80,1,0)),0,0)))</f>
        <v>0</v>
      </c>
      <c r="AF81" s="32">
        <f>IF(AND(U81&lt;&gt;"",OR(RIGHT(U81,1)&lt;&gt;"R",ISERROR(VLOOKUP(U81,U$6:U80,1,0)))),VLOOKUP(LEFT(U81,SEARCH("-",U81)-1),'Ceníky Ubytování'!$A$27:$AJ$80,$H81+IF(RIGHT(U81,1)="R",6,RIGHT(U81,1)),0),IF(U81="",0,IF(EXACT(U81,VLOOKUP(U81,U$6:U80,1,0)),0,0)))</f>
        <v>0</v>
      </c>
      <c r="AG81" s="32">
        <f>IF(AND(V81&lt;&gt;"",OR(RIGHT(V81,1)&lt;&gt;"R",ISERROR(VLOOKUP(V81,V$6:V80,1,0)))),VLOOKUP(LEFT(V81,SEARCH("-",V81)-1),'Ceníky Ubytování'!$A$27:$AJ$80,$H81+IF(RIGHT(V81,1)="R",6,RIGHT(V81,1)),0),IF(V81="",0,IF(EXACT(V81,VLOOKUP(V81,V$6:V80,1,0)),0,0)))</f>
        <v>0</v>
      </c>
      <c r="AH81" s="32">
        <f>IF(AND(W81&lt;&gt;"",OR(RIGHT(W81,1)&lt;&gt;"R",ISERROR(VLOOKUP(W81,W$6:W80,1,0)))),VLOOKUP(LEFT(W81,SEARCH("-",W81)-1),'Ceníky Ubytování'!$A$27:$AJ$80,$H81+IF(RIGHT(W81,1)="R",6,RIGHT(W81,1)),0),IF(W81="",0,IF(EXACT(W81,VLOOKUP(W81,W$6:W80,1,0)),0,0)))</f>
        <v>0</v>
      </c>
      <c r="AI81" s="32">
        <f>IF(AND(X81&lt;&gt;"",OR(RIGHT(X81,1)&lt;&gt;"R",ISERROR(VLOOKUP(X81,X$6:X80,1,0)))),VLOOKUP(LEFT(X81,SEARCH("-",X81)-1),'Ceníky Ubytování'!$A$27:$AJ$80,$H81+IF(RIGHT(X81,1)="R",6,RIGHT(X81,1)),0),IF(X81="",0,IF(EXACT(X81,VLOOKUP(X81,X$6:X80,1,0)),0,0)))</f>
        <v>0</v>
      </c>
      <c r="AJ81" s="32">
        <f>IF(AND(Y81&lt;&gt;"",OR(RIGHT(Y81,1)&lt;&gt;"R",ISERROR(VLOOKUP(Y81,Y$6:Y80,1,0)))),VLOOKUP(LEFT(Y81,SEARCH("-",Y81)-1),'Ceníky Ubytování'!$A$27:$AJ$80,$H81+IF(RIGHT(Y81,1)="R",6,RIGHT(Y81,1)),0),IF(Y81="",0,IF(EXACT(Y81,VLOOKUP(Y81,Y$6:Y80,1,0)),0,0)))</f>
        <v>0</v>
      </c>
      <c r="AK81" s="32">
        <f>IF(AND(Z81&lt;&gt;"",OR(RIGHT(Z81,1)&lt;&gt;"R",ISERROR(VLOOKUP(Z81,Z$6:Z80,1,0)))),VLOOKUP(LEFT(Z81,SEARCH("-",Z81)-1),'Ceníky Ubytování'!$A$27:$AJ$80,$H81+IF(RIGHT(Z81,1)="R",6,RIGHT(Z81,1)),0),IF(Z81="",0,IF(EXACT(Z81,VLOOKUP(Z81,Z$6:Z80,1,0)),0,0)))</f>
        <v>0</v>
      </c>
      <c r="AL81" s="32">
        <f>IF(AND(AA81&lt;&gt;"",OR(RIGHT(AA81,1)&lt;&gt;"R",ISERROR(VLOOKUP(AA81,AA$6:AA80,1,0)))),VLOOKUP(LEFT(AA81,SEARCH("-",AA81)-1),'Ceníky Ubytování'!$A$27:$AJ$80,$H81+IF(RIGHT(AA81,1)="R",6,RIGHT(AA81,1)),0),IF(AA81="",0,IF(EXACT(AA81,VLOOKUP(AA81,AA$6:AA80,1,0)),0,0)))</f>
        <v>0</v>
      </c>
      <c r="AM81" s="32">
        <f>IF(AND(AB81&lt;&gt;"",OR(RIGHT(AB81,1)&lt;&gt;"R",ISERROR(VLOOKUP(AB81,AB$6:AB80,1,0)))),VLOOKUP(LEFT(AB81,SEARCH("-",AB81)-1),'Ceníky Ubytování'!$A$27:$AJ$80,$H81+IF(RIGHT(AB81,1)="R",6,RIGHT(AB81,1)),0),IF(AB81="",0,IF(EXACT(AB81,VLOOKUP(AB81,AB$6:AB80,1,0)),0,0)))</f>
        <v>0</v>
      </c>
      <c r="AN81" s="32">
        <f>IF(AND(AC81&lt;&gt;"",OR(RIGHT(AC81,1)&lt;&gt;"R",ISERROR(VLOOKUP(AC81,AC$6:AC80,1,0)))),VLOOKUP(LEFT(AC81,SEARCH("-",AC81)-1),'Ceníky Ubytování'!$A$27:$AJ$80,$H81+IF(RIGHT(AC81,1)="R",6,RIGHT(AC81,1)),0),IF(AC81="",0,IF(EXACT(AC81,VLOOKUP(AC81,AC$6:AC80,1,0)),0,0)))</f>
        <v>0</v>
      </c>
      <c r="AO81" s="8"/>
      <c r="AP81" s="8"/>
      <c r="AQ81" s="8" t="str">
        <f t="shared" ref="AQ81:AZ81" si="241">IF(ISERROR(LEFT(T81,SEARCH("-",T81)-1)),"",LEFT(T81,SEARCH("-",T81)-1))</f>
        <v/>
      </c>
      <c r="AR81" s="8" t="str">
        <f t="shared" si="241"/>
        <v/>
      </c>
      <c r="AS81" s="8" t="str">
        <f t="shared" si="241"/>
        <v/>
      </c>
      <c r="AT81" s="8" t="str">
        <f t="shared" si="241"/>
        <v/>
      </c>
      <c r="AU81" s="8" t="str">
        <f t="shared" si="241"/>
        <v/>
      </c>
      <c r="AV81" s="8" t="str">
        <f t="shared" si="241"/>
        <v/>
      </c>
      <c r="AW81" s="8" t="str">
        <f t="shared" si="241"/>
        <v/>
      </c>
      <c r="AX81" s="8" t="str">
        <f t="shared" si="241"/>
        <v/>
      </c>
      <c r="AY81" s="8" t="str">
        <f t="shared" si="241"/>
        <v/>
      </c>
      <c r="AZ81" s="8" t="str">
        <f t="shared" si="241"/>
        <v/>
      </c>
      <c r="BA81" s="8"/>
      <c r="BB81" s="8"/>
      <c r="BC81" s="8"/>
      <c r="BD81" s="8"/>
      <c r="BE81" s="8"/>
      <c r="BF81" s="8"/>
      <c r="BG81" s="8"/>
      <c r="BH81" s="8"/>
      <c r="BI81" s="8"/>
      <c r="BJ81" s="8"/>
    </row>
    <row r="82" spans="1:62" s="151" customFormat="1" ht="15.75" customHeight="1">
      <c r="A82" s="152">
        <f>+VSTUP!A86</f>
        <v>77</v>
      </c>
      <c r="B82" s="152">
        <f>+VSTUP!B86</f>
        <v>0</v>
      </c>
      <c r="C82" s="152">
        <f>+VSTUP!C86</f>
        <v>0</v>
      </c>
      <c r="D82" s="152">
        <f>+VSTUP!G86</f>
        <v>0</v>
      </c>
      <c r="E82" s="152" t="str">
        <f>+VSTUP!K86</f>
        <v>nic</v>
      </c>
      <c r="F82" s="152">
        <f t="shared" si="11"/>
        <v>0</v>
      </c>
      <c r="G82" s="152" t="str">
        <f>+IF(VSTUP!$B$6="ANO",IF(F82&gt;5,$F$3,IF(F82&gt;2,$F$4,$F$2)),IF(F82=1,$F$2,$B$1))</f>
        <v>Ceník víkend standard</v>
      </c>
      <c r="H82" s="152">
        <f>+VLOOKUP(G82,'Ceníky Ubytování'!$B$84:$C$88,2,0)</f>
        <v>9</v>
      </c>
      <c r="I82" s="152" t="str">
        <f t="shared" ref="I82:R82" si="242">+IF($D82&gt;=I$3,IF($E82=0,"",$E82),"")</f>
        <v/>
      </c>
      <c r="J82" s="152" t="str">
        <f t="shared" si="242"/>
        <v/>
      </c>
      <c r="K82" s="152" t="str">
        <f t="shared" si="242"/>
        <v/>
      </c>
      <c r="L82" s="152" t="str">
        <f t="shared" si="242"/>
        <v/>
      </c>
      <c r="M82" s="152" t="str">
        <f t="shared" si="242"/>
        <v/>
      </c>
      <c r="N82" s="152" t="str">
        <f t="shared" si="242"/>
        <v/>
      </c>
      <c r="O82" s="152" t="str">
        <f t="shared" si="242"/>
        <v/>
      </c>
      <c r="P82" s="152" t="str">
        <f t="shared" si="242"/>
        <v/>
      </c>
      <c r="Q82" s="152" t="str">
        <f t="shared" si="242"/>
        <v/>
      </c>
      <c r="R82" s="152" t="str">
        <f t="shared" si="242"/>
        <v/>
      </c>
      <c r="S82" s="8"/>
      <c r="T82" s="152" t="str">
        <f t="shared" ref="T82:AC82" si="243">+IF(RIGHT(I82,1)="R",I82,IF(I82="","",IF(OR(I82=$S$1,I82=$S$2,I82=$S$3,I82=$S$4),I82&amp;"-1",I82&amp;"-"&amp;COUNTIF(I$6:I$999,I82))))</f>
        <v/>
      </c>
      <c r="U82" s="152" t="str">
        <f t="shared" si="243"/>
        <v/>
      </c>
      <c r="V82" s="152" t="str">
        <f t="shared" si="243"/>
        <v/>
      </c>
      <c r="W82" s="152" t="str">
        <f t="shared" si="243"/>
        <v/>
      </c>
      <c r="X82" s="152" t="str">
        <f t="shared" si="243"/>
        <v/>
      </c>
      <c r="Y82" s="152" t="str">
        <f t="shared" si="243"/>
        <v/>
      </c>
      <c r="Z82" s="152" t="str">
        <f t="shared" si="243"/>
        <v/>
      </c>
      <c r="AA82" s="152" t="str">
        <f t="shared" si="243"/>
        <v/>
      </c>
      <c r="AB82" s="152" t="str">
        <f t="shared" si="243"/>
        <v/>
      </c>
      <c r="AC82" s="152" t="str">
        <f t="shared" si="243"/>
        <v/>
      </c>
      <c r="AD82" s="31">
        <f t="shared" si="180"/>
        <v>0</v>
      </c>
      <c r="AE82" s="153">
        <f>IF(AND(T82&lt;&gt;"",OR(RIGHT(T82,1)&lt;&gt;"R",ISERROR(VLOOKUP(T82,T$6:T81,1,0)))),VLOOKUP(LEFT(T82,SEARCH("-",T82)-1),'Ceníky Ubytování'!$A$27:$AJ$80,$H82+IF(RIGHT(T82,1)="R",6,RIGHT(T82,1)),0),IF(T82="",0,IF(EXACT(T82,VLOOKUP(T82,T$6:T81,1,0)),0,0)))</f>
        <v>0</v>
      </c>
      <c r="AF82" s="153">
        <f>IF(AND(U82&lt;&gt;"",OR(RIGHT(U82,1)&lt;&gt;"R",ISERROR(VLOOKUP(U82,U$6:U81,1,0)))),VLOOKUP(LEFT(U82,SEARCH("-",U82)-1),'Ceníky Ubytování'!$A$27:$AJ$80,$H82+IF(RIGHT(U82,1)="R",6,RIGHT(U82,1)),0),IF(U82="",0,IF(EXACT(U82,VLOOKUP(U82,U$6:U81,1,0)),0,0)))</f>
        <v>0</v>
      </c>
      <c r="AG82" s="153">
        <f>IF(AND(V82&lt;&gt;"",OR(RIGHT(V82,1)&lt;&gt;"R",ISERROR(VLOOKUP(V82,V$6:V81,1,0)))),VLOOKUP(LEFT(V82,SEARCH("-",V82)-1),'Ceníky Ubytování'!$A$27:$AJ$80,$H82+IF(RIGHT(V82,1)="R",6,RIGHT(V82,1)),0),IF(V82="",0,IF(EXACT(V82,VLOOKUP(V82,V$6:V81,1,0)),0,0)))</f>
        <v>0</v>
      </c>
      <c r="AH82" s="153">
        <f>IF(AND(W82&lt;&gt;"",OR(RIGHT(W82,1)&lt;&gt;"R",ISERROR(VLOOKUP(W82,W$6:W81,1,0)))),VLOOKUP(LEFT(W82,SEARCH("-",W82)-1),'Ceníky Ubytování'!$A$27:$AJ$80,$H82+IF(RIGHT(W82,1)="R",6,RIGHT(W82,1)),0),IF(W82="",0,IF(EXACT(W82,VLOOKUP(W82,W$6:W81,1,0)),0,0)))</f>
        <v>0</v>
      </c>
      <c r="AI82" s="153">
        <f>IF(AND(X82&lt;&gt;"",OR(RIGHT(X82,1)&lt;&gt;"R",ISERROR(VLOOKUP(X82,X$6:X81,1,0)))),VLOOKUP(LEFT(X82,SEARCH("-",X82)-1),'Ceníky Ubytování'!$A$27:$AJ$80,$H82+IF(RIGHT(X82,1)="R",6,RIGHT(X82,1)),0),IF(X82="",0,IF(EXACT(X82,VLOOKUP(X82,X$6:X81,1,0)),0,0)))</f>
        <v>0</v>
      </c>
      <c r="AJ82" s="153">
        <f>IF(AND(Y82&lt;&gt;"",OR(RIGHT(Y82,1)&lt;&gt;"R",ISERROR(VLOOKUP(Y82,Y$6:Y81,1,0)))),VLOOKUP(LEFT(Y82,SEARCH("-",Y82)-1),'Ceníky Ubytování'!$A$27:$AJ$80,$H82+IF(RIGHT(Y82,1)="R",6,RIGHT(Y82,1)),0),IF(Y82="",0,IF(EXACT(Y82,VLOOKUP(Y82,Y$6:Y81,1,0)),0,0)))</f>
        <v>0</v>
      </c>
      <c r="AK82" s="153">
        <f>IF(AND(Z82&lt;&gt;"",OR(RIGHT(Z82,1)&lt;&gt;"R",ISERROR(VLOOKUP(Z82,Z$6:Z81,1,0)))),VLOOKUP(LEFT(Z82,SEARCH("-",Z82)-1),'Ceníky Ubytování'!$A$27:$AJ$80,$H82+IF(RIGHT(Z82,1)="R",6,RIGHT(Z82,1)),0),IF(Z82="",0,IF(EXACT(Z82,VLOOKUP(Z82,Z$6:Z81,1,0)),0,0)))</f>
        <v>0</v>
      </c>
      <c r="AL82" s="153">
        <f>IF(AND(AA82&lt;&gt;"",OR(RIGHT(AA82,1)&lt;&gt;"R",ISERROR(VLOOKUP(AA82,AA$6:AA81,1,0)))),VLOOKUP(LEFT(AA82,SEARCH("-",AA82)-1),'Ceníky Ubytování'!$A$27:$AJ$80,$H82+IF(RIGHT(AA82,1)="R",6,RIGHT(AA82,1)),0),IF(AA82="",0,IF(EXACT(AA82,VLOOKUP(AA82,AA$6:AA81,1,0)),0,0)))</f>
        <v>0</v>
      </c>
      <c r="AM82" s="153">
        <f>IF(AND(AB82&lt;&gt;"",OR(RIGHT(AB82,1)&lt;&gt;"R",ISERROR(VLOOKUP(AB82,AB$6:AB81,1,0)))),VLOOKUP(LEFT(AB82,SEARCH("-",AB82)-1),'Ceníky Ubytování'!$A$27:$AJ$80,$H82+IF(RIGHT(AB82,1)="R",6,RIGHT(AB82,1)),0),IF(AB82="",0,IF(EXACT(AB82,VLOOKUP(AB82,AB$6:AB81,1,0)),0,0)))</f>
        <v>0</v>
      </c>
      <c r="AN82" s="153">
        <f>IF(AND(AC82&lt;&gt;"",OR(RIGHT(AC82,1)&lt;&gt;"R",ISERROR(VLOOKUP(AC82,AC$6:AC81,1,0)))),VLOOKUP(LEFT(AC82,SEARCH("-",AC82)-1),'Ceníky Ubytování'!$A$27:$AJ$80,$H82+IF(RIGHT(AC82,1)="R",6,RIGHT(AC82,1)),0),IF(AC82="",0,IF(EXACT(AC82,VLOOKUP(AC82,AC$6:AC81,1,0)),0,0)))</f>
        <v>0</v>
      </c>
      <c r="AO82" s="152"/>
      <c r="AP82" s="152"/>
      <c r="AQ82" s="152" t="str">
        <f t="shared" ref="AQ82:AZ82" si="244">IF(ISERROR(LEFT(T82,SEARCH("-",T82)-1)),"",LEFT(T82,SEARCH("-",T82)-1))</f>
        <v/>
      </c>
      <c r="AR82" s="152" t="str">
        <f t="shared" si="244"/>
        <v/>
      </c>
      <c r="AS82" s="152" t="str">
        <f t="shared" si="244"/>
        <v/>
      </c>
      <c r="AT82" s="152" t="str">
        <f t="shared" si="244"/>
        <v/>
      </c>
      <c r="AU82" s="152" t="str">
        <f t="shared" si="244"/>
        <v/>
      </c>
      <c r="AV82" s="152" t="str">
        <f t="shared" si="244"/>
        <v/>
      </c>
      <c r="AW82" s="152" t="str">
        <f t="shared" si="244"/>
        <v/>
      </c>
      <c r="AX82" s="152" t="str">
        <f t="shared" si="244"/>
        <v/>
      </c>
      <c r="AY82" s="152" t="str">
        <f t="shared" si="244"/>
        <v/>
      </c>
      <c r="AZ82" s="152" t="str">
        <f t="shared" si="244"/>
        <v/>
      </c>
      <c r="BA82" s="152"/>
      <c r="BB82" s="152"/>
      <c r="BC82" s="152"/>
      <c r="BD82" s="152"/>
      <c r="BE82" s="152"/>
      <c r="BF82" s="152"/>
      <c r="BG82" s="152"/>
      <c r="BH82" s="152"/>
      <c r="BI82" s="152"/>
      <c r="BJ82" s="152"/>
    </row>
    <row r="83" spans="1:62" ht="15.75" customHeight="1">
      <c r="A83" s="8">
        <f>+VSTUP!A87</f>
        <v>78</v>
      </c>
      <c r="B83" s="8">
        <f>+VSTUP!B87</f>
        <v>0</v>
      </c>
      <c r="C83" s="8">
        <f>+VSTUP!C87</f>
        <v>0</v>
      </c>
      <c r="D83" s="8">
        <f>+VSTUP!G87</f>
        <v>0</v>
      </c>
      <c r="E83" s="8" t="str">
        <f>+VSTUP!K87</f>
        <v>nic</v>
      </c>
      <c r="F83" s="8">
        <f t="shared" si="11"/>
        <v>0</v>
      </c>
      <c r="G83" s="8" t="str">
        <f>+IF(VSTUP!$B$6="ANO",IF(F83&gt;5,$F$3,IF(F83&gt;2,$F$4,$F$2)),IF(F83=1,$F$2,$B$1))</f>
        <v>Ceník víkend standard</v>
      </c>
      <c r="H83" s="8">
        <f>+VLOOKUP(G83,'Ceníky Ubytování'!$B$84:$C$88,2,0)</f>
        <v>9</v>
      </c>
      <c r="I83" s="8" t="str">
        <f t="shared" ref="I83:R83" si="245">+IF($D83&gt;=I$3,IF($E83=0,"",$E83),"")</f>
        <v/>
      </c>
      <c r="J83" s="8" t="str">
        <f t="shared" si="245"/>
        <v/>
      </c>
      <c r="K83" s="8" t="str">
        <f t="shared" si="245"/>
        <v/>
      </c>
      <c r="L83" s="8" t="str">
        <f t="shared" si="245"/>
        <v/>
      </c>
      <c r="M83" s="8" t="str">
        <f t="shared" si="245"/>
        <v/>
      </c>
      <c r="N83" s="8" t="str">
        <f t="shared" si="245"/>
        <v/>
      </c>
      <c r="O83" s="8" t="str">
        <f t="shared" si="245"/>
        <v/>
      </c>
      <c r="P83" s="8" t="str">
        <f t="shared" si="245"/>
        <v/>
      </c>
      <c r="Q83" s="8" t="str">
        <f t="shared" si="245"/>
        <v/>
      </c>
      <c r="R83" s="8" t="str">
        <f t="shared" si="245"/>
        <v/>
      </c>
      <c r="S83" s="8"/>
      <c r="T83" s="8" t="str">
        <f t="shared" ref="T83:AC83" si="246">+IF(RIGHT(I83,1)="R",I83,IF(I83="","",IF(OR(I83=$S$1,I83=$S$2,I83=$S$3,I83=$S$4),I83&amp;"-1",I83&amp;"-"&amp;COUNTIF(I$6:I$999,I83))))</f>
        <v/>
      </c>
      <c r="U83" s="8" t="str">
        <f t="shared" si="246"/>
        <v/>
      </c>
      <c r="V83" s="8" t="str">
        <f t="shared" si="246"/>
        <v/>
      </c>
      <c r="W83" s="8" t="str">
        <f t="shared" si="246"/>
        <v/>
      </c>
      <c r="X83" s="8" t="str">
        <f t="shared" si="246"/>
        <v/>
      </c>
      <c r="Y83" s="8" t="str">
        <f t="shared" si="246"/>
        <v/>
      </c>
      <c r="Z83" s="8" t="str">
        <f t="shared" si="246"/>
        <v/>
      </c>
      <c r="AA83" s="8" t="str">
        <f t="shared" si="246"/>
        <v/>
      </c>
      <c r="AB83" s="8" t="str">
        <f t="shared" si="246"/>
        <v/>
      </c>
      <c r="AC83" s="8" t="str">
        <f t="shared" si="246"/>
        <v/>
      </c>
      <c r="AD83" s="31">
        <f t="shared" si="180"/>
        <v>0</v>
      </c>
      <c r="AE83" s="32">
        <f>IF(AND(T83&lt;&gt;"",OR(RIGHT(T83,1)&lt;&gt;"R",ISERROR(VLOOKUP(T83,T$6:T82,1,0)))),VLOOKUP(LEFT(T83,SEARCH("-",T83)-1),'Ceníky Ubytování'!$A$27:$AJ$80,$H83+IF(RIGHT(T83,1)="R",6,RIGHT(T83,1)),0),IF(T83="",0,IF(EXACT(T83,VLOOKUP(T83,T$6:T82,1,0)),0,0)))</f>
        <v>0</v>
      </c>
      <c r="AF83" s="32">
        <f>IF(AND(U83&lt;&gt;"",OR(RIGHT(U83,1)&lt;&gt;"R",ISERROR(VLOOKUP(U83,U$6:U82,1,0)))),VLOOKUP(LEFT(U83,SEARCH("-",U83)-1),'Ceníky Ubytování'!$A$27:$AJ$80,$H83+IF(RIGHT(U83,1)="R",6,RIGHT(U83,1)),0),IF(U83="",0,IF(EXACT(U83,VLOOKUP(U83,U$6:U82,1,0)),0,0)))</f>
        <v>0</v>
      </c>
      <c r="AG83" s="32">
        <f>IF(AND(V83&lt;&gt;"",OR(RIGHT(V83,1)&lt;&gt;"R",ISERROR(VLOOKUP(V83,V$6:V82,1,0)))),VLOOKUP(LEFT(V83,SEARCH("-",V83)-1),'Ceníky Ubytování'!$A$27:$AJ$80,$H83+IF(RIGHT(V83,1)="R",6,RIGHT(V83,1)),0),IF(V83="",0,IF(EXACT(V83,VLOOKUP(V83,V$6:V82,1,0)),0,0)))</f>
        <v>0</v>
      </c>
      <c r="AH83" s="32">
        <f>IF(AND(W83&lt;&gt;"",OR(RIGHT(W83,1)&lt;&gt;"R",ISERROR(VLOOKUP(W83,W$6:W82,1,0)))),VLOOKUP(LEFT(W83,SEARCH("-",W83)-1),'Ceníky Ubytování'!$A$27:$AJ$80,$H83+IF(RIGHT(W83,1)="R",6,RIGHT(W83,1)),0),IF(W83="",0,IF(EXACT(W83,VLOOKUP(W83,W$6:W82,1,0)),0,0)))</f>
        <v>0</v>
      </c>
      <c r="AI83" s="32">
        <f>IF(AND(X83&lt;&gt;"",OR(RIGHT(X83,1)&lt;&gt;"R",ISERROR(VLOOKUP(X83,X$6:X82,1,0)))),VLOOKUP(LEFT(X83,SEARCH("-",X83)-1),'Ceníky Ubytování'!$A$27:$AJ$80,$H83+IF(RIGHT(X83,1)="R",6,RIGHT(X83,1)),0),IF(X83="",0,IF(EXACT(X83,VLOOKUP(X83,X$6:X82,1,0)),0,0)))</f>
        <v>0</v>
      </c>
      <c r="AJ83" s="32">
        <f>IF(AND(Y83&lt;&gt;"",OR(RIGHT(Y83,1)&lt;&gt;"R",ISERROR(VLOOKUP(Y83,Y$6:Y82,1,0)))),VLOOKUP(LEFT(Y83,SEARCH("-",Y83)-1),'Ceníky Ubytování'!$A$27:$AJ$80,$H83+IF(RIGHT(Y83,1)="R",6,RIGHT(Y83,1)),0),IF(Y83="",0,IF(EXACT(Y83,VLOOKUP(Y83,Y$6:Y82,1,0)),0,0)))</f>
        <v>0</v>
      </c>
      <c r="AK83" s="32">
        <f>IF(AND(Z83&lt;&gt;"",OR(RIGHT(Z83,1)&lt;&gt;"R",ISERROR(VLOOKUP(Z83,Z$6:Z82,1,0)))),VLOOKUP(LEFT(Z83,SEARCH("-",Z83)-1),'Ceníky Ubytování'!$A$27:$AJ$80,$H83+IF(RIGHT(Z83,1)="R",6,RIGHT(Z83,1)),0),IF(Z83="",0,IF(EXACT(Z83,VLOOKUP(Z83,Z$6:Z82,1,0)),0,0)))</f>
        <v>0</v>
      </c>
      <c r="AL83" s="32">
        <f>IF(AND(AA83&lt;&gt;"",OR(RIGHT(AA83,1)&lt;&gt;"R",ISERROR(VLOOKUP(AA83,AA$6:AA82,1,0)))),VLOOKUP(LEFT(AA83,SEARCH("-",AA83)-1),'Ceníky Ubytování'!$A$27:$AJ$80,$H83+IF(RIGHT(AA83,1)="R",6,RIGHT(AA83,1)),0),IF(AA83="",0,IF(EXACT(AA83,VLOOKUP(AA83,AA$6:AA82,1,0)),0,0)))</f>
        <v>0</v>
      </c>
      <c r="AM83" s="32">
        <f>IF(AND(AB83&lt;&gt;"",OR(RIGHT(AB83,1)&lt;&gt;"R",ISERROR(VLOOKUP(AB83,AB$6:AB82,1,0)))),VLOOKUP(LEFT(AB83,SEARCH("-",AB83)-1),'Ceníky Ubytování'!$A$27:$AJ$80,$H83+IF(RIGHT(AB83,1)="R",6,RIGHT(AB83,1)),0),IF(AB83="",0,IF(EXACT(AB83,VLOOKUP(AB83,AB$6:AB82,1,0)),0,0)))</f>
        <v>0</v>
      </c>
      <c r="AN83" s="32">
        <f>IF(AND(AC83&lt;&gt;"",OR(RIGHT(AC83,1)&lt;&gt;"R",ISERROR(VLOOKUP(AC83,AC$6:AC82,1,0)))),VLOOKUP(LEFT(AC83,SEARCH("-",AC83)-1),'Ceníky Ubytování'!$A$27:$AJ$80,$H83+IF(RIGHT(AC83,1)="R",6,RIGHT(AC83,1)),0),IF(AC83="",0,IF(EXACT(AC83,VLOOKUP(AC83,AC$6:AC82,1,0)),0,0)))</f>
        <v>0</v>
      </c>
      <c r="AO83" s="8"/>
      <c r="AP83" s="8"/>
      <c r="AQ83" s="8" t="str">
        <f t="shared" ref="AQ83:AZ83" si="247">IF(ISERROR(LEFT(T83,SEARCH("-",T83)-1)),"",LEFT(T83,SEARCH("-",T83)-1))</f>
        <v/>
      </c>
      <c r="AR83" s="8" t="str">
        <f t="shared" si="247"/>
        <v/>
      </c>
      <c r="AS83" s="8" t="str">
        <f t="shared" si="247"/>
        <v/>
      </c>
      <c r="AT83" s="8" t="str">
        <f t="shared" si="247"/>
        <v/>
      </c>
      <c r="AU83" s="8" t="str">
        <f t="shared" si="247"/>
        <v/>
      </c>
      <c r="AV83" s="8" t="str">
        <f t="shared" si="247"/>
        <v/>
      </c>
      <c r="AW83" s="8" t="str">
        <f t="shared" si="247"/>
        <v/>
      </c>
      <c r="AX83" s="8" t="str">
        <f t="shared" si="247"/>
        <v/>
      </c>
      <c r="AY83" s="8" t="str">
        <f t="shared" si="247"/>
        <v/>
      </c>
      <c r="AZ83" s="8" t="str">
        <f t="shared" si="247"/>
        <v/>
      </c>
      <c r="BA83" s="8"/>
      <c r="BB83" s="8"/>
      <c r="BC83" s="8"/>
      <c r="BD83" s="8"/>
      <c r="BE83" s="8"/>
      <c r="BF83" s="8"/>
      <c r="BG83" s="8"/>
      <c r="BH83" s="8"/>
      <c r="BI83" s="8"/>
      <c r="BJ83" s="8"/>
    </row>
    <row r="84" spans="1:62" s="151" customFormat="1" ht="15.75" customHeight="1">
      <c r="A84" s="152">
        <f>+VSTUP!A88</f>
        <v>79</v>
      </c>
      <c r="B84" s="152">
        <f>+VSTUP!B88</f>
        <v>0</v>
      </c>
      <c r="C84" s="152">
        <f>+VSTUP!C88</f>
        <v>0</v>
      </c>
      <c r="D84" s="152">
        <f>+VSTUP!G88</f>
        <v>0</v>
      </c>
      <c r="E84" s="152" t="str">
        <f>+VSTUP!K88</f>
        <v>nic</v>
      </c>
      <c r="F84" s="152">
        <f t="shared" si="11"/>
        <v>0</v>
      </c>
      <c r="G84" s="152" t="str">
        <f>+IF(VSTUP!$B$6="ANO",IF(F84&gt;5,$F$3,IF(F84&gt;2,$F$4,$F$2)),IF(F84=1,$F$2,$B$1))</f>
        <v>Ceník víkend standard</v>
      </c>
      <c r="H84" s="152">
        <f>+VLOOKUP(G84,'Ceníky Ubytování'!$B$84:$C$88,2,0)</f>
        <v>9</v>
      </c>
      <c r="I84" s="152" t="str">
        <f t="shared" ref="I84:R84" si="248">+IF($D84&gt;=I$3,IF($E84=0,"",$E84),"")</f>
        <v/>
      </c>
      <c r="J84" s="152" t="str">
        <f t="shared" si="248"/>
        <v/>
      </c>
      <c r="K84" s="152" t="str">
        <f t="shared" si="248"/>
        <v/>
      </c>
      <c r="L84" s="152" t="str">
        <f t="shared" si="248"/>
        <v/>
      </c>
      <c r="M84" s="152" t="str">
        <f t="shared" si="248"/>
        <v/>
      </c>
      <c r="N84" s="152" t="str">
        <f t="shared" si="248"/>
        <v/>
      </c>
      <c r="O84" s="152" t="str">
        <f t="shared" si="248"/>
        <v/>
      </c>
      <c r="P84" s="152" t="str">
        <f t="shared" si="248"/>
        <v/>
      </c>
      <c r="Q84" s="152" t="str">
        <f t="shared" si="248"/>
        <v/>
      </c>
      <c r="R84" s="152" t="str">
        <f t="shared" si="248"/>
        <v/>
      </c>
      <c r="S84" s="8"/>
      <c r="T84" s="152" t="str">
        <f t="shared" ref="T84:AC84" si="249">+IF(RIGHT(I84,1)="R",I84,IF(I84="","",IF(OR(I84=$S$1,I84=$S$2,I84=$S$3,I84=$S$4),I84&amp;"-1",I84&amp;"-"&amp;COUNTIF(I$6:I$999,I84))))</f>
        <v/>
      </c>
      <c r="U84" s="152" t="str">
        <f t="shared" si="249"/>
        <v/>
      </c>
      <c r="V84" s="152" t="str">
        <f t="shared" si="249"/>
        <v/>
      </c>
      <c r="W84" s="152" t="str">
        <f t="shared" si="249"/>
        <v/>
      </c>
      <c r="X84" s="152" t="str">
        <f t="shared" si="249"/>
        <v/>
      </c>
      <c r="Y84" s="152" t="str">
        <f t="shared" si="249"/>
        <v/>
      </c>
      <c r="Z84" s="152" t="str">
        <f t="shared" si="249"/>
        <v/>
      </c>
      <c r="AA84" s="152" t="str">
        <f t="shared" si="249"/>
        <v/>
      </c>
      <c r="AB84" s="152" t="str">
        <f t="shared" si="249"/>
        <v/>
      </c>
      <c r="AC84" s="152" t="str">
        <f t="shared" si="249"/>
        <v/>
      </c>
      <c r="AD84" s="31">
        <f t="shared" si="180"/>
        <v>0</v>
      </c>
      <c r="AE84" s="153">
        <f>IF(AND(T84&lt;&gt;"",OR(RIGHT(T84,1)&lt;&gt;"R",ISERROR(VLOOKUP(T84,T$6:T83,1,0)))),VLOOKUP(LEFT(T84,SEARCH("-",T84)-1),'Ceníky Ubytování'!$A$27:$AJ$80,$H84+IF(RIGHT(T84,1)="R",6,RIGHT(T84,1)),0),IF(T84="",0,IF(EXACT(T84,VLOOKUP(T84,T$6:T83,1,0)),0,0)))</f>
        <v>0</v>
      </c>
      <c r="AF84" s="153">
        <f>IF(AND(U84&lt;&gt;"",OR(RIGHT(U84,1)&lt;&gt;"R",ISERROR(VLOOKUP(U84,U$6:U83,1,0)))),VLOOKUP(LEFT(U84,SEARCH("-",U84)-1),'Ceníky Ubytování'!$A$27:$AJ$80,$H84+IF(RIGHT(U84,1)="R",6,RIGHT(U84,1)),0),IF(U84="",0,IF(EXACT(U84,VLOOKUP(U84,U$6:U83,1,0)),0,0)))</f>
        <v>0</v>
      </c>
      <c r="AG84" s="153">
        <f>IF(AND(V84&lt;&gt;"",OR(RIGHT(V84,1)&lt;&gt;"R",ISERROR(VLOOKUP(V84,V$6:V83,1,0)))),VLOOKUP(LEFT(V84,SEARCH("-",V84)-1),'Ceníky Ubytování'!$A$27:$AJ$80,$H84+IF(RIGHT(V84,1)="R",6,RIGHT(V84,1)),0),IF(V84="",0,IF(EXACT(V84,VLOOKUP(V84,V$6:V83,1,0)),0,0)))</f>
        <v>0</v>
      </c>
      <c r="AH84" s="153">
        <f>IF(AND(W84&lt;&gt;"",OR(RIGHT(W84,1)&lt;&gt;"R",ISERROR(VLOOKUP(W84,W$6:W83,1,0)))),VLOOKUP(LEFT(W84,SEARCH("-",W84)-1),'Ceníky Ubytování'!$A$27:$AJ$80,$H84+IF(RIGHT(W84,1)="R",6,RIGHT(W84,1)),0),IF(W84="",0,IF(EXACT(W84,VLOOKUP(W84,W$6:W83,1,0)),0,0)))</f>
        <v>0</v>
      </c>
      <c r="AI84" s="153">
        <f>IF(AND(X84&lt;&gt;"",OR(RIGHT(X84,1)&lt;&gt;"R",ISERROR(VLOOKUP(X84,X$6:X83,1,0)))),VLOOKUP(LEFT(X84,SEARCH("-",X84)-1),'Ceníky Ubytování'!$A$27:$AJ$80,$H84+IF(RIGHT(X84,1)="R",6,RIGHT(X84,1)),0),IF(X84="",0,IF(EXACT(X84,VLOOKUP(X84,X$6:X83,1,0)),0,0)))</f>
        <v>0</v>
      </c>
      <c r="AJ84" s="153">
        <f>IF(AND(Y84&lt;&gt;"",OR(RIGHT(Y84,1)&lt;&gt;"R",ISERROR(VLOOKUP(Y84,Y$6:Y83,1,0)))),VLOOKUP(LEFT(Y84,SEARCH("-",Y84)-1),'Ceníky Ubytování'!$A$27:$AJ$80,$H84+IF(RIGHT(Y84,1)="R",6,RIGHT(Y84,1)),0),IF(Y84="",0,IF(EXACT(Y84,VLOOKUP(Y84,Y$6:Y83,1,0)),0,0)))</f>
        <v>0</v>
      </c>
      <c r="AK84" s="153">
        <f>IF(AND(Z84&lt;&gt;"",OR(RIGHT(Z84,1)&lt;&gt;"R",ISERROR(VLOOKUP(Z84,Z$6:Z83,1,0)))),VLOOKUP(LEFT(Z84,SEARCH("-",Z84)-1),'Ceníky Ubytování'!$A$27:$AJ$80,$H84+IF(RIGHT(Z84,1)="R",6,RIGHT(Z84,1)),0),IF(Z84="",0,IF(EXACT(Z84,VLOOKUP(Z84,Z$6:Z83,1,0)),0,0)))</f>
        <v>0</v>
      </c>
      <c r="AL84" s="153">
        <f>IF(AND(AA84&lt;&gt;"",OR(RIGHT(AA84,1)&lt;&gt;"R",ISERROR(VLOOKUP(AA84,AA$6:AA83,1,0)))),VLOOKUP(LEFT(AA84,SEARCH("-",AA84)-1),'Ceníky Ubytování'!$A$27:$AJ$80,$H84+IF(RIGHT(AA84,1)="R",6,RIGHT(AA84,1)),0),IF(AA84="",0,IF(EXACT(AA84,VLOOKUP(AA84,AA$6:AA83,1,0)),0,0)))</f>
        <v>0</v>
      </c>
      <c r="AM84" s="153">
        <f>IF(AND(AB84&lt;&gt;"",OR(RIGHT(AB84,1)&lt;&gt;"R",ISERROR(VLOOKUP(AB84,AB$6:AB83,1,0)))),VLOOKUP(LEFT(AB84,SEARCH("-",AB84)-1),'Ceníky Ubytování'!$A$27:$AJ$80,$H84+IF(RIGHT(AB84,1)="R",6,RIGHT(AB84,1)),0),IF(AB84="",0,IF(EXACT(AB84,VLOOKUP(AB84,AB$6:AB83,1,0)),0,0)))</f>
        <v>0</v>
      </c>
      <c r="AN84" s="153">
        <f>IF(AND(AC84&lt;&gt;"",OR(RIGHT(AC84,1)&lt;&gt;"R",ISERROR(VLOOKUP(AC84,AC$6:AC83,1,0)))),VLOOKUP(LEFT(AC84,SEARCH("-",AC84)-1),'Ceníky Ubytování'!$A$27:$AJ$80,$H84+IF(RIGHT(AC84,1)="R",6,RIGHT(AC84,1)),0),IF(AC84="",0,IF(EXACT(AC84,VLOOKUP(AC84,AC$6:AC83,1,0)),0,0)))</f>
        <v>0</v>
      </c>
      <c r="AO84" s="152"/>
      <c r="AP84" s="152"/>
      <c r="AQ84" s="152" t="str">
        <f t="shared" ref="AQ84:AZ84" si="250">IF(ISERROR(LEFT(T84,SEARCH("-",T84)-1)),"",LEFT(T84,SEARCH("-",T84)-1))</f>
        <v/>
      </c>
      <c r="AR84" s="152" t="str">
        <f t="shared" si="250"/>
        <v/>
      </c>
      <c r="AS84" s="152" t="str">
        <f t="shared" si="250"/>
        <v/>
      </c>
      <c r="AT84" s="152" t="str">
        <f t="shared" si="250"/>
        <v/>
      </c>
      <c r="AU84" s="152" t="str">
        <f t="shared" si="250"/>
        <v/>
      </c>
      <c r="AV84" s="152" t="str">
        <f t="shared" si="250"/>
        <v/>
      </c>
      <c r="AW84" s="152" t="str">
        <f t="shared" si="250"/>
        <v/>
      </c>
      <c r="AX84" s="152" t="str">
        <f t="shared" si="250"/>
        <v/>
      </c>
      <c r="AY84" s="152" t="str">
        <f t="shared" si="250"/>
        <v/>
      </c>
      <c r="AZ84" s="152" t="str">
        <f t="shared" si="250"/>
        <v/>
      </c>
      <c r="BA84" s="152"/>
      <c r="BB84" s="152"/>
      <c r="BC84" s="152"/>
      <c r="BD84" s="152"/>
      <c r="BE84" s="152"/>
      <c r="BF84" s="152"/>
      <c r="BG84" s="152"/>
      <c r="BH84" s="152"/>
      <c r="BI84" s="152"/>
      <c r="BJ84" s="152"/>
    </row>
    <row r="85" spans="1:62" ht="15.75" customHeight="1">
      <c r="A85" s="8">
        <f>+VSTUP!A89</f>
        <v>80</v>
      </c>
      <c r="B85" s="8">
        <f>+VSTUP!B89</f>
        <v>0</v>
      </c>
      <c r="C85" s="8">
        <f>+VSTUP!C89</f>
        <v>0</v>
      </c>
      <c r="D85" s="8">
        <f>+VSTUP!G89</f>
        <v>0</v>
      </c>
      <c r="E85" s="8" t="str">
        <f>+VSTUP!K89</f>
        <v>nic</v>
      </c>
      <c r="F85" s="8">
        <f t="shared" si="11"/>
        <v>0</v>
      </c>
      <c r="G85" s="8" t="str">
        <f>+IF(VSTUP!$B$6="ANO",IF(F85&gt;5,$F$3,IF(F85&gt;2,$F$4,$F$2)),IF(F85=1,$F$2,$B$1))</f>
        <v>Ceník víkend standard</v>
      </c>
      <c r="H85" s="8">
        <f>+VLOOKUP(G85,'Ceníky Ubytování'!$B$84:$C$88,2,0)</f>
        <v>9</v>
      </c>
      <c r="I85" s="8" t="str">
        <f t="shared" ref="I85:R85" si="251">+IF($D85&gt;=I$3,IF($E85=0,"",$E85),"")</f>
        <v/>
      </c>
      <c r="J85" s="8" t="str">
        <f t="shared" si="251"/>
        <v/>
      </c>
      <c r="K85" s="8" t="str">
        <f t="shared" si="251"/>
        <v/>
      </c>
      <c r="L85" s="8" t="str">
        <f t="shared" si="251"/>
        <v/>
      </c>
      <c r="M85" s="8" t="str">
        <f t="shared" si="251"/>
        <v/>
      </c>
      <c r="N85" s="8" t="str">
        <f t="shared" si="251"/>
        <v/>
      </c>
      <c r="O85" s="8" t="str">
        <f t="shared" si="251"/>
        <v/>
      </c>
      <c r="P85" s="8" t="str">
        <f t="shared" si="251"/>
        <v/>
      </c>
      <c r="Q85" s="8" t="str">
        <f t="shared" si="251"/>
        <v/>
      </c>
      <c r="R85" s="8" t="str">
        <f t="shared" si="251"/>
        <v/>
      </c>
      <c r="S85" s="8"/>
      <c r="T85" s="8" t="str">
        <f t="shared" ref="T85:AC85" si="252">+IF(RIGHT(I85,1)="R",I85,IF(I85="","",IF(OR(I85=$S$1,I85=$S$2,I85=$S$3,I85=$S$4),I85&amp;"-1",I85&amp;"-"&amp;COUNTIF(I$6:I$999,I85))))</f>
        <v/>
      </c>
      <c r="U85" s="8" t="str">
        <f t="shared" si="252"/>
        <v/>
      </c>
      <c r="V85" s="8" t="str">
        <f t="shared" si="252"/>
        <v/>
      </c>
      <c r="W85" s="8" t="str">
        <f t="shared" si="252"/>
        <v/>
      </c>
      <c r="X85" s="8" t="str">
        <f t="shared" si="252"/>
        <v/>
      </c>
      <c r="Y85" s="8" t="str">
        <f t="shared" si="252"/>
        <v/>
      </c>
      <c r="Z85" s="8" t="str">
        <f t="shared" si="252"/>
        <v/>
      </c>
      <c r="AA85" s="8" t="str">
        <f t="shared" si="252"/>
        <v/>
      </c>
      <c r="AB85" s="8" t="str">
        <f t="shared" si="252"/>
        <v/>
      </c>
      <c r="AC85" s="8" t="str">
        <f t="shared" si="252"/>
        <v/>
      </c>
      <c r="AD85" s="31">
        <f t="shared" si="180"/>
        <v>0</v>
      </c>
      <c r="AE85" s="32">
        <f>IF(AND(T85&lt;&gt;"",OR(RIGHT(T85,1)&lt;&gt;"R",ISERROR(VLOOKUP(T85,T$6:T84,1,0)))),VLOOKUP(LEFT(T85,SEARCH("-",T85)-1),'Ceníky Ubytování'!$A$27:$AJ$80,$H85+IF(RIGHT(T85,1)="R",6,RIGHT(T85,1)),0),IF(T85="",0,IF(EXACT(T85,VLOOKUP(T85,T$6:T84,1,0)),0,0)))</f>
        <v>0</v>
      </c>
      <c r="AF85" s="32">
        <f>IF(AND(U85&lt;&gt;"",OR(RIGHT(U85,1)&lt;&gt;"R",ISERROR(VLOOKUP(U85,U$6:U84,1,0)))),VLOOKUP(LEFT(U85,SEARCH("-",U85)-1),'Ceníky Ubytování'!$A$27:$AJ$80,$H85+IF(RIGHT(U85,1)="R",6,RIGHT(U85,1)),0),IF(U85="",0,IF(EXACT(U85,VLOOKUP(U85,U$6:U84,1,0)),0,0)))</f>
        <v>0</v>
      </c>
      <c r="AG85" s="32">
        <f>IF(AND(V85&lt;&gt;"",OR(RIGHT(V85,1)&lt;&gt;"R",ISERROR(VLOOKUP(V85,V$6:V84,1,0)))),VLOOKUP(LEFT(V85,SEARCH("-",V85)-1),'Ceníky Ubytování'!$A$27:$AJ$80,$H85+IF(RIGHT(V85,1)="R",6,RIGHT(V85,1)),0),IF(V85="",0,IF(EXACT(V85,VLOOKUP(V85,V$6:V84,1,0)),0,0)))</f>
        <v>0</v>
      </c>
      <c r="AH85" s="32">
        <f>IF(AND(W85&lt;&gt;"",OR(RIGHT(W85,1)&lt;&gt;"R",ISERROR(VLOOKUP(W85,W$6:W84,1,0)))),VLOOKUP(LEFT(W85,SEARCH("-",W85)-1),'Ceníky Ubytování'!$A$27:$AJ$80,$H85+IF(RIGHT(W85,1)="R",6,RIGHT(W85,1)),0),IF(W85="",0,IF(EXACT(W85,VLOOKUP(W85,W$6:W84,1,0)),0,0)))</f>
        <v>0</v>
      </c>
      <c r="AI85" s="32">
        <f>IF(AND(X85&lt;&gt;"",OR(RIGHT(X85,1)&lt;&gt;"R",ISERROR(VLOOKUP(X85,X$6:X84,1,0)))),VLOOKUP(LEFT(X85,SEARCH("-",X85)-1),'Ceníky Ubytování'!$A$27:$AJ$80,$H85+IF(RIGHT(X85,1)="R",6,RIGHT(X85,1)),0),IF(X85="",0,IF(EXACT(X85,VLOOKUP(X85,X$6:X84,1,0)),0,0)))</f>
        <v>0</v>
      </c>
      <c r="AJ85" s="32">
        <f>IF(AND(Y85&lt;&gt;"",OR(RIGHT(Y85,1)&lt;&gt;"R",ISERROR(VLOOKUP(Y85,Y$6:Y84,1,0)))),VLOOKUP(LEFT(Y85,SEARCH("-",Y85)-1),'Ceníky Ubytování'!$A$27:$AJ$80,$H85+IF(RIGHT(Y85,1)="R",6,RIGHT(Y85,1)),0),IF(Y85="",0,IF(EXACT(Y85,VLOOKUP(Y85,Y$6:Y84,1,0)),0,0)))</f>
        <v>0</v>
      </c>
      <c r="AK85" s="32">
        <f>IF(AND(Z85&lt;&gt;"",OR(RIGHT(Z85,1)&lt;&gt;"R",ISERROR(VLOOKUP(Z85,Z$6:Z84,1,0)))),VLOOKUP(LEFT(Z85,SEARCH("-",Z85)-1),'Ceníky Ubytování'!$A$27:$AJ$80,$H85+IF(RIGHT(Z85,1)="R",6,RIGHT(Z85,1)),0),IF(Z85="",0,IF(EXACT(Z85,VLOOKUP(Z85,Z$6:Z84,1,0)),0,0)))</f>
        <v>0</v>
      </c>
      <c r="AL85" s="32">
        <f>IF(AND(AA85&lt;&gt;"",OR(RIGHT(AA85,1)&lt;&gt;"R",ISERROR(VLOOKUP(AA85,AA$6:AA84,1,0)))),VLOOKUP(LEFT(AA85,SEARCH("-",AA85)-1),'Ceníky Ubytování'!$A$27:$AJ$80,$H85+IF(RIGHT(AA85,1)="R",6,RIGHT(AA85,1)),0),IF(AA85="",0,IF(EXACT(AA85,VLOOKUP(AA85,AA$6:AA84,1,0)),0,0)))</f>
        <v>0</v>
      </c>
      <c r="AM85" s="32">
        <f>IF(AND(AB85&lt;&gt;"",OR(RIGHT(AB85,1)&lt;&gt;"R",ISERROR(VLOOKUP(AB85,AB$6:AB84,1,0)))),VLOOKUP(LEFT(AB85,SEARCH("-",AB85)-1),'Ceníky Ubytování'!$A$27:$AJ$80,$H85+IF(RIGHT(AB85,1)="R",6,RIGHT(AB85,1)),0),IF(AB85="",0,IF(EXACT(AB85,VLOOKUP(AB85,AB$6:AB84,1,0)),0,0)))</f>
        <v>0</v>
      </c>
      <c r="AN85" s="32">
        <f>IF(AND(AC85&lt;&gt;"",OR(RIGHT(AC85,1)&lt;&gt;"R",ISERROR(VLOOKUP(AC85,AC$6:AC84,1,0)))),VLOOKUP(LEFT(AC85,SEARCH("-",AC85)-1),'Ceníky Ubytování'!$A$27:$AJ$80,$H85+IF(RIGHT(AC85,1)="R",6,RIGHT(AC85,1)),0),IF(AC85="",0,IF(EXACT(AC85,VLOOKUP(AC85,AC$6:AC84,1,0)),0,0)))</f>
        <v>0</v>
      </c>
      <c r="AO85" s="8"/>
      <c r="AP85" s="8"/>
      <c r="AQ85" s="8" t="str">
        <f t="shared" ref="AQ85:AZ85" si="253">IF(ISERROR(LEFT(T85,SEARCH("-",T85)-1)),"",LEFT(T85,SEARCH("-",T85)-1))</f>
        <v/>
      </c>
      <c r="AR85" s="8" t="str">
        <f t="shared" si="253"/>
        <v/>
      </c>
      <c r="AS85" s="8" t="str">
        <f t="shared" si="253"/>
        <v/>
      </c>
      <c r="AT85" s="8" t="str">
        <f t="shared" si="253"/>
        <v/>
      </c>
      <c r="AU85" s="8" t="str">
        <f t="shared" si="253"/>
        <v/>
      </c>
      <c r="AV85" s="8" t="str">
        <f t="shared" si="253"/>
        <v/>
      </c>
      <c r="AW85" s="8" t="str">
        <f t="shared" si="253"/>
        <v/>
      </c>
      <c r="AX85" s="8" t="str">
        <f t="shared" si="253"/>
        <v/>
      </c>
      <c r="AY85" s="8" t="str">
        <f t="shared" si="253"/>
        <v/>
      </c>
      <c r="AZ85" s="8" t="str">
        <f t="shared" si="253"/>
        <v/>
      </c>
      <c r="BA85" s="8"/>
      <c r="BB85" s="8"/>
      <c r="BC85" s="8"/>
      <c r="BD85" s="8"/>
      <c r="BE85" s="8"/>
      <c r="BF85" s="8"/>
      <c r="BG85" s="8"/>
      <c r="BH85" s="8"/>
      <c r="BI85" s="8"/>
      <c r="BJ85" s="8"/>
    </row>
    <row r="86" spans="1:62" s="151" customFormat="1" ht="15.75" customHeight="1">
      <c r="A86" s="152">
        <f>+VSTUP!A90</f>
        <v>81</v>
      </c>
      <c r="B86" s="152">
        <f>+VSTUP!B90</f>
        <v>0</v>
      </c>
      <c r="C86" s="152">
        <f>+VSTUP!C90</f>
        <v>0</v>
      </c>
      <c r="D86" s="152">
        <f>+VSTUP!G90</f>
        <v>0</v>
      </c>
      <c r="E86" s="152" t="str">
        <f>+VSTUP!K90</f>
        <v>nic</v>
      </c>
      <c r="F86" s="152">
        <f t="shared" si="11"/>
        <v>0</v>
      </c>
      <c r="G86" s="152" t="str">
        <f>+IF(VSTUP!$B$6="ANO",IF(F86&gt;5,$F$3,IF(F86&gt;2,$F$4,$F$2)),IF(F86=1,$F$2,$B$1))</f>
        <v>Ceník víkend standard</v>
      </c>
      <c r="H86" s="152">
        <f>+VLOOKUP(G86,'Ceníky Ubytování'!$B$84:$C$88,2,0)</f>
        <v>9</v>
      </c>
      <c r="I86" s="152" t="str">
        <f t="shared" ref="I86:R86" si="254">+IF($D86&gt;=I$3,IF($E86=0,"",$E86),"")</f>
        <v/>
      </c>
      <c r="J86" s="152" t="str">
        <f t="shared" si="254"/>
        <v/>
      </c>
      <c r="K86" s="152" t="str">
        <f t="shared" si="254"/>
        <v/>
      </c>
      <c r="L86" s="152" t="str">
        <f t="shared" si="254"/>
        <v/>
      </c>
      <c r="M86" s="152" t="str">
        <f t="shared" si="254"/>
        <v/>
      </c>
      <c r="N86" s="152" t="str">
        <f t="shared" si="254"/>
        <v/>
      </c>
      <c r="O86" s="152" t="str">
        <f t="shared" si="254"/>
        <v/>
      </c>
      <c r="P86" s="152" t="str">
        <f t="shared" si="254"/>
        <v/>
      </c>
      <c r="Q86" s="152" t="str">
        <f t="shared" si="254"/>
        <v/>
      </c>
      <c r="R86" s="152" t="str">
        <f t="shared" si="254"/>
        <v/>
      </c>
      <c r="S86" s="8"/>
      <c r="T86" s="152" t="str">
        <f t="shared" ref="T86:AC86" si="255">+IF(RIGHT(I86,1)="R",I86,IF(I86="","",IF(OR(I86=$S$1,I86=$S$2,I86=$S$3,I86=$S$4),I86&amp;"-1",I86&amp;"-"&amp;COUNTIF(I$6:I$999,I86))))</f>
        <v/>
      </c>
      <c r="U86" s="152" t="str">
        <f t="shared" si="255"/>
        <v/>
      </c>
      <c r="V86" s="152" t="str">
        <f t="shared" si="255"/>
        <v/>
      </c>
      <c r="W86" s="152" t="str">
        <f t="shared" si="255"/>
        <v/>
      </c>
      <c r="X86" s="152" t="str">
        <f t="shared" si="255"/>
        <v/>
      </c>
      <c r="Y86" s="152" t="str">
        <f t="shared" si="255"/>
        <v/>
      </c>
      <c r="Z86" s="152" t="str">
        <f t="shared" si="255"/>
        <v/>
      </c>
      <c r="AA86" s="152" t="str">
        <f t="shared" si="255"/>
        <v/>
      </c>
      <c r="AB86" s="152" t="str">
        <f t="shared" si="255"/>
        <v/>
      </c>
      <c r="AC86" s="152" t="str">
        <f t="shared" si="255"/>
        <v/>
      </c>
      <c r="AD86" s="31">
        <f t="shared" si="180"/>
        <v>0</v>
      </c>
      <c r="AE86" s="153">
        <f>IF(AND(T86&lt;&gt;"",OR(RIGHT(T86,1)&lt;&gt;"R",ISERROR(VLOOKUP(T86,T$6:T85,1,0)))),VLOOKUP(LEFT(T86,SEARCH("-",T86)-1),'Ceníky Ubytování'!$A$27:$AJ$80,$H86+IF(RIGHT(T86,1)="R",6,RIGHT(T86,1)),0),IF(T86="",0,IF(EXACT(T86,VLOOKUP(T86,T$6:T85,1,0)),0,0)))</f>
        <v>0</v>
      </c>
      <c r="AF86" s="153">
        <f>IF(AND(U86&lt;&gt;"",OR(RIGHT(U86,1)&lt;&gt;"R",ISERROR(VLOOKUP(U86,U$6:U85,1,0)))),VLOOKUP(LEFT(U86,SEARCH("-",U86)-1),'Ceníky Ubytování'!$A$27:$AJ$80,$H86+IF(RIGHT(U86,1)="R",6,RIGHT(U86,1)),0),IF(U86="",0,IF(EXACT(U86,VLOOKUP(U86,U$6:U85,1,0)),0,0)))</f>
        <v>0</v>
      </c>
      <c r="AG86" s="153">
        <f>IF(AND(V86&lt;&gt;"",OR(RIGHT(V86,1)&lt;&gt;"R",ISERROR(VLOOKUP(V86,V$6:V85,1,0)))),VLOOKUP(LEFT(V86,SEARCH("-",V86)-1),'Ceníky Ubytování'!$A$27:$AJ$80,$H86+IF(RIGHT(V86,1)="R",6,RIGHT(V86,1)),0),IF(V86="",0,IF(EXACT(V86,VLOOKUP(V86,V$6:V85,1,0)),0,0)))</f>
        <v>0</v>
      </c>
      <c r="AH86" s="153">
        <f>IF(AND(W86&lt;&gt;"",OR(RIGHT(W86,1)&lt;&gt;"R",ISERROR(VLOOKUP(W86,W$6:W85,1,0)))),VLOOKUP(LEFT(W86,SEARCH("-",W86)-1),'Ceníky Ubytování'!$A$27:$AJ$80,$H86+IF(RIGHT(W86,1)="R",6,RIGHT(W86,1)),0),IF(W86="",0,IF(EXACT(W86,VLOOKUP(W86,W$6:W85,1,0)),0,0)))</f>
        <v>0</v>
      </c>
      <c r="AI86" s="153">
        <f>IF(AND(X86&lt;&gt;"",OR(RIGHT(X86,1)&lt;&gt;"R",ISERROR(VLOOKUP(X86,X$6:X85,1,0)))),VLOOKUP(LEFT(X86,SEARCH("-",X86)-1),'Ceníky Ubytování'!$A$27:$AJ$80,$H86+IF(RIGHT(X86,1)="R",6,RIGHT(X86,1)),0),IF(X86="",0,IF(EXACT(X86,VLOOKUP(X86,X$6:X85,1,0)),0,0)))</f>
        <v>0</v>
      </c>
      <c r="AJ86" s="153">
        <f>IF(AND(Y86&lt;&gt;"",OR(RIGHT(Y86,1)&lt;&gt;"R",ISERROR(VLOOKUP(Y86,Y$6:Y85,1,0)))),VLOOKUP(LEFT(Y86,SEARCH("-",Y86)-1),'Ceníky Ubytování'!$A$27:$AJ$80,$H86+IF(RIGHT(Y86,1)="R",6,RIGHT(Y86,1)),0),IF(Y86="",0,IF(EXACT(Y86,VLOOKUP(Y86,Y$6:Y85,1,0)),0,0)))</f>
        <v>0</v>
      </c>
      <c r="AK86" s="153">
        <f>IF(AND(Z86&lt;&gt;"",OR(RIGHT(Z86,1)&lt;&gt;"R",ISERROR(VLOOKUP(Z86,Z$6:Z85,1,0)))),VLOOKUP(LEFT(Z86,SEARCH("-",Z86)-1),'Ceníky Ubytování'!$A$27:$AJ$80,$H86+IF(RIGHT(Z86,1)="R",6,RIGHT(Z86,1)),0),IF(Z86="",0,IF(EXACT(Z86,VLOOKUP(Z86,Z$6:Z85,1,0)),0,0)))</f>
        <v>0</v>
      </c>
      <c r="AL86" s="153">
        <f>IF(AND(AA86&lt;&gt;"",OR(RIGHT(AA86,1)&lt;&gt;"R",ISERROR(VLOOKUP(AA86,AA$6:AA85,1,0)))),VLOOKUP(LEFT(AA86,SEARCH("-",AA86)-1),'Ceníky Ubytování'!$A$27:$AJ$80,$H86+IF(RIGHT(AA86,1)="R",6,RIGHT(AA86,1)),0),IF(AA86="",0,IF(EXACT(AA86,VLOOKUP(AA86,AA$6:AA85,1,0)),0,0)))</f>
        <v>0</v>
      </c>
      <c r="AM86" s="153">
        <f>IF(AND(AB86&lt;&gt;"",OR(RIGHT(AB86,1)&lt;&gt;"R",ISERROR(VLOOKUP(AB86,AB$6:AB85,1,0)))),VLOOKUP(LEFT(AB86,SEARCH("-",AB86)-1),'Ceníky Ubytování'!$A$27:$AJ$80,$H86+IF(RIGHT(AB86,1)="R",6,RIGHT(AB86,1)),0),IF(AB86="",0,IF(EXACT(AB86,VLOOKUP(AB86,AB$6:AB85,1,0)),0,0)))</f>
        <v>0</v>
      </c>
      <c r="AN86" s="153">
        <f>IF(AND(AC86&lt;&gt;"",OR(RIGHT(AC86,1)&lt;&gt;"R",ISERROR(VLOOKUP(AC86,AC$6:AC85,1,0)))),VLOOKUP(LEFT(AC86,SEARCH("-",AC86)-1),'Ceníky Ubytování'!$A$27:$AJ$80,$H86+IF(RIGHT(AC86,1)="R",6,RIGHT(AC86,1)),0),IF(AC86="",0,IF(EXACT(AC86,VLOOKUP(AC86,AC$6:AC85,1,0)),0,0)))</f>
        <v>0</v>
      </c>
      <c r="AO86" s="152"/>
      <c r="AP86" s="152"/>
      <c r="AQ86" s="152" t="str">
        <f t="shared" ref="AQ86:AZ86" si="256">IF(ISERROR(LEFT(T86,SEARCH("-",T86)-1)),"",LEFT(T86,SEARCH("-",T86)-1))</f>
        <v/>
      </c>
      <c r="AR86" s="152" t="str">
        <f t="shared" si="256"/>
        <v/>
      </c>
      <c r="AS86" s="152" t="str">
        <f t="shared" si="256"/>
        <v/>
      </c>
      <c r="AT86" s="152" t="str">
        <f t="shared" si="256"/>
        <v/>
      </c>
      <c r="AU86" s="152" t="str">
        <f t="shared" si="256"/>
        <v/>
      </c>
      <c r="AV86" s="152" t="str">
        <f t="shared" si="256"/>
        <v/>
      </c>
      <c r="AW86" s="152" t="str">
        <f t="shared" si="256"/>
        <v/>
      </c>
      <c r="AX86" s="152" t="str">
        <f t="shared" si="256"/>
        <v/>
      </c>
      <c r="AY86" s="152" t="str">
        <f t="shared" si="256"/>
        <v/>
      </c>
      <c r="AZ86" s="152" t="str">
        <f t="shared" si="256"/>
        <v/>
      </c>
      <c r="BA86" s="152"/>
      <c r="BB86" s="152"/>
      <c r="BC86" s="152"/>
      <c r="BD86" s="152"/>
      <c r="BE86" s="152"/>
      <c r="BF86" s="152"/>
      <c r="BG86" s="152"/>
      <c r="BH86" s="152"/>
      <c r="BI86" s="152"/>
      <c r="BJ86" s="152"/>
    </row>
    <row r="87" spans="1:62" ht="15.75" customHeight="1">
      <c r="A87" s="8">
        <f>+VSTUP!A91</f>
        <v>82</v>
      </c>
      <c r="B87" s="8">
        <f>+VSTUP!B91</f>
        <v>0</v>
      </c>
      <c r="C87" s="8">
        <f>+VSTUP!C91</f>
        <v>0</v>
      </c>
      <c r="D87" s="8">
        <f>+VSTUP!G91</f>
        <v>0</v>
      </c>
      <c r="E87" s="8" t="str">
        <f>+VSTUP!K91</f>
        <v>nic</v>
      </c>
      <c r="F87" s="8">
        <f t="shared" si="11"/>
        <v>0</v>
      </c>
      <c r="G87" s="8" t="str">
        <f>+IF(VSTUP!$B$6="ANO",IF(F87&gt;5,$F$3,IF(F87&gt;2,$F$4,$F$2)),IF(F87=1,$F$2,$B$1))</f>
        <v>Ceník víkend standard</v>
      </c>
      <c r="H87" s="8">
        <f>+VLOOKUP(G87,'Ceníky Ubytování'!$B$84:$C$88,2,0)</f>
        <v>9</v>
      </c>
      <c r="I87" s="8" t="str">
        <f t="shared" ref="I87:R87" si="257">+IF($D87&gt;=I$3,IF($E87=0,"",$E87),"")</f>
        <v/>
      </c>
      <c r="J87" s="8" t="str">
        <f t="shared" si="257"/>
        <v/>
      </c>
      <c r="K87" s="8" t="str">
        <f t="shared" si="257"/>
        <v/>
      </c>
      <c r="L87" s="8" t="str">
        <f t="shared" si="257"/>
        <v/>
      </c>
      <c r="M87" s="8" t="str">
        <f t="shared" si="257"/>
        <v/>
      </c>
      <c r="N87" s="8" t="str">
        <f t="shared" si="257"/>
        <v/>
      </c>
      <c r="O87" s="8" t="str">
        <f t="shared" si="257"/>
        <v/>
      </c>
      <c r="P87" s="8" t="str">
        <f t="shared" si="257"/>
        <v/>
      </c>
      <c r="Q87" s="8" t="str">
        <f t="shared" si="257"/>
        <v/>
      </c>
      <c r="R87" s="8" t="str">
        <f t="shared" si="257"/>
        <v/>
      </c>
      <c r="S87" s="8"/>
      <c r="T87" s="8" t="str">
        <f t="shared" ref="T87:AC87" si="258">+IF(RIGHT(I87,1)="R",I87,IF(I87="","",IF(OR(I87=$S$1,I87=$S$2,I87=$S$3,I87=$S$4),I87&amp;"-1",I87&amp;"-"&amp;COUNTIF(I$6:I$999,I87))))</f>
        <v/>
      </c>
      <c r="U87" s="8" t="str">
        <f t="shared" si="258"/>
        <v/>
      </c>
      <c r="V87" s="8" t="str">
        <f t="shared" si="258"/>
        <v/>
      </c>
      <c r="W87" s="8" t="str">
        <f t="shared" si="258"/>
        <v/>
      </c>
      <c r="X87" s="8" t="str">
        <f t="shared" si="258"/>
        <v/>
      </c>
      <c r="Y87" s="8" t="str">
        <f t="shared" si="258"/>
        <v/>
      </c>
      <c r="Z87" s="8" t="str">
        <f t="shared" si="258"/>
        <v/>
      </c>
      <c r="AA87" s="8" t="str">
        <f t="shared" si="258"/>
        <v/>
      </c>
      <c r="AB87" s="8" t="str">
        <f t="shared" si="258"/>
        <v/>
      </c>
      <c r="AC87" s="8" t="str">
        <f t="shared" si="258"/>
        <v/>
      </c>
      <c r="AD87" s="31">
        <f t="shared" si="180"/>
        <v>0</v>
      </c>
      <c r="AE87" s="32">
        <f>IF(AND(T87&lt;&gt;"",OR(RIGHT(T87,1)&lt;&gt;"R",ISERROR(VLOOKUP(T87,T$6:T86,1,0)))),VLOOKUP(LEFT(T87,SEARCH("-",T87)-1),'Ceníky Ubytování'!$A$27:$AJ$80,$H87+IF(RIGHT(T87,1)="R",6,RIGHT(T87,1)),0),IF(T87="",0,IF(EXACT(T87,VLOOKUP(T87,T$6:T86,1,0)),0,0)))</f>
        <v>0</v>
      </c>
      <c r="AF87" s="32">
        <f>IF(AND(U87&lt;&gt;"",OR(RIGHT(U87,1)&lt;&gt;"R",ISERROR(VLOOKUP(U87,U$6:U86,1,0)))),VLOOKUP(LEFT(U87,SEARCH("-",U87)-1),'Ceníky Ubytování'!$A$27:$AJ$80,$H87+IF(RIGHT(U87,1)="R",6,RIGHT(U87,1)),0),IF(U87="",0,IF(EXACT(U87,VLOOKUP(U87,U$6:U86,1,0)),0,0)))</f>
        <v>0</v>
      </c>
      <c r="AG87" s="32">
        <f>IF(AND(V87&lt;&gt;"",OR(RIGHT(V87,1)&lt;&gt;"R",ISERROR(VLOOKUP(V87,V$6:V86,1,0)))),VLOOKUP(LEFT(V87,SEARCH("-",V87)-1),'Ceníky Ubytování'!$A$27:$AJ$80,$H87+IF(RIGHT(V87,1)="R",6,RIGHT(V87,1)),0),IF(V87="",0,IF(EXACT(V87,VLOOKUP(V87,V$6:V86,1,0)),0,0)))</f>
        <v>0</v>
      </c>
      <c r="AH87" s="32">
        <f>IF(AND(W87&lt;&gt;"",OR(RIGHT(W87,1)&lt;&gt;"R",ISERROR(VLOOKUP(W87,W$6:W86,1,0)))),VLOOKUP(LEFT(W87,SEARCH("-",W87)-1),'Ceníky Ubytování'!$A$27:$AJ$80,$H87+IF(RIGHT(W87,1)="R",6,RIGHT(W87,1)),0),IF(W87="",0,IF(EXACT(W87,VLOOKUP(W87,W$6:W86,1,0)),0,0)))</f>
        <v>0</v>
      </c>
      <c r="AI87" s="32">
        <f>IF(AND(X87&lt;&gt;"",OR(RIGHT(X87,1)&lt;&gt;"R",ISERROR(VLOOKUP(X87,X$6:X86,1,0)))),VLOOKUP(LEFT(X87,SEARCH("-",X87)-1),'Ceníky Ubytování'!$A$27:$AJ$80,$H87+IF(RIGHT(X87,1)="R",6,RIGHT(X87,1)),0),IF(X87="",0,IF(EXACT(X87,VLOOKUP(X87,X$6:X86,1,0)),0,0)))</f>
        <v>0</v>
      </c>
      <c r="AJ87" s="32">
        <f>IF(AND(Y87&lt;&gt;"",OR(RIGHT(Y87,1)&lt;&gt;"R",ISERROR(VLOOKUP(Y87,Y$6:Y86,1,0)))),VLOOKUP(LEFT(Y87,SEARCH("-",Y87)-1),'Ceníky Ubytování'!$A$27:$AJ$80,$H87+IF(RIGHT(Y87,1)="R",6,RIGHT(Y87,1)),0),IF(Y87="",0,IF(EXACT(Y87,VLOOKUP(Y87,Y$6:Y86,1,0)),0,0)))</f>
        <v>0</v>
      </c>
      <c r="AK87" s="32">
        <f>IF(AND(Z87&lt;&gt;"",OR(RIGHT(Z87,1)&lt;&gt;"R",ISERROR(VLOOKUP(Z87,Z$6:Z86,1,0)))),VLOOKUP(LEFT(Z87,SEARCH("-",Z87)-1),'Ceníky Ubytování'!$A$27:$AJ$80,$H87+IF(RIGHT(Z87,1)="R",6,RIGHT(Z87,1)),0),IF(Z87="",0,IF(EXACT(Z87,VLOOKUP(Z87,Z$6:Z86,1,0)),0,0)))</f>
        <v>0</v>
      </c>
      <c r="AL87" s="32">
        <f>IF(AND(AA87&lt;&gt;"",OR(RIGHT(AA87,1)&lt;&gt;"R",ISERROR(VLOOKUP(AA87,AA$6:AA86,1,0)))),VLOOKUP(LEFT(AA87,SEARCH("-",AA87)-1),'Ceníky Ubytování'!$A$27:$AJ$80,$H87+IF(RIGHT(AA87,1)="R",6,RIGHT(AA87,1)),0),IF(AA87="",0,IF(EXACT(AA87,VLOOKUP(AA87,AA$6:AA86,1,0)),0,0)))</f>
        <v>0</v>
      </c>
      <c r="AM87" s="32">
        <f>IF(AND(AB87&lt;&gt;"",OR(RIGHT(AB87,1)&lt;&gt;"R",ISERROR(VLOOKUP(AB87,AB$6:AB86,1,0)))),VLOOKUP(LEFT(AB87,SEARCH("-",AB87)-1),'Ceníky Ubytování'!$A$27:$AJ$80,$H87+IF(RIGHT(AB87,1)="R",6,RIGHT(AB87,1)),0),IF(AB87="",0,IF(EXACT(AB87,VLOOKUP(AB87,AB$6:AB86,1,0)),0,0)))</f>
        <v>0</v>
      </c>
      <c r="AN87" s="32">
        <f>IF(AND(AC87&lt;&gt;"",OR(RIGHT(AC87,1)&lt;&gt;"R",ISERROR(VLOOKUP(AC87,AC$6:AC86,1,0)))),VLOOKUP(LEFT(AC87,SEARCH("-",AC87)-1),'Ceníky Ubytování'!$A$27:$AJ$80,$H87+IF(RIGHT(AC87,1)="R",6,RIGHT(AC87,1)),0),IF(AC87="",0,IF(EXACT(AC87,VLOOKUP(AC87,AC$6:AC86,1,0)),0,0)))</f>
        <v>0</v>
      </c>
      <c r="AO87" s="8"/>
      <c r="AP87" s="8"/>
      <c r="AQ87" s="8" t="str">
        <f t="shared" ref="AQ87:AZ87" si="259">IF(ISERROR(LEFT(T87,SEARCH("-",T87)-1)),"",LEFT(T87,SEARCH("-",T87)-1))</f>
        <v/>
      </c>
      <c r="AR87" s="8" t="str">
        <f t="shared" si="259"/>
        <v/>
      </c>
      <c r="AS87" s="8" t="str">
        <f t="shared" si="259"/>
        <v/>
      </c>
      <c r="AT87" s="8" t="str">
        <f t="shared" si="259"/>
        <v/>
      </c>
      <c r="AU87" s="8" t="str">
        <f t="shared" si="259"/>
        <v/>
      </c>
      <c r="AV87" s="8" t="str">
        <f t="shared" si="259"/>
        <v/>
      </c>
      <c r="AW87" s="8" t="str">
        <f t="shared" si="259"/>
        <v/>
      </c>
      <c r="AX87" s="8" t="str">
        <f t="shared" si="259"/>
        <v/>
      </c>
      <c r="AY87" s="8" t="str">
        <f t="shared" si="259"/>
        <v/>
      </c>
      <c r="AZ87" s="8" t="str">
        <f t="shared" si="259"/>
        <v/>
      </c>
      <c r="BA87" s="8"/>
      <c r="BB87" s="8"/>
      <c r="BC87" s="8"/>
      <c r="BD87" s="8"/>
      <c r="BE87" s="8"/>
      <c r="BF87" s="8"/>
      <c r="BG87" s="8"/>
      <c r="BH87" s="8"/>
      <c r="BI87" s="8"/>
      <c r="BJ87" s="8"/>
    </row>
    <row r="88" spans="1:62" s="151" customFormat="1" ht="15.75" customHeight="1">
      <c r="A88" s="152">
        <f>+VSTUP!A92</f>
        <v>83</v>
      </c>
      <c r="B88" s="152">
        <f>+VSTUP!B92</f>
        <v>0</v>
      </c>
      <c r="C88" s="152">
        <f>+VSTUP!C92</f>
        <v>0</v>
      </c>
      <c r="D88" s="152">
        <f>+VSTUP!G92</f>
        <v>0</v>
      </c>
      <c r="E88" s="152" t="str">
        <f>+VSTUP!K92</f>
        <v>nic</v>
      </c>
      <c r="F88" s="152">
        <f t="shared" si="11"/>
        <v>0</v>
      </c>
      <c r="G88" s="152" t="str">
        <f>+IF(VSTUP!$B$6="ANO",IF(F88&gt;5,$F$3,IF(F88&gt;2,$F$4,$F$2)),IF(F88=1,$F$2,$B$1))</f>
        <v>Ceník víkend standard</v>
      </c>
      <c r="H88" s="152">
        <f>+VLOOKUP(G88,'Ceníky Ubytování'!$B$84:$C$88,2,0)</f>
        <v>9</v>
      </c>
      <c r="I88" s="152" t="str">
        <f t="shared" ref="I88:R88" si="260">+IF($D88&gt;=I$3,IF($E88=0,"",$E88),"")</f>
        <v/>
      </c>
      <c r="J88" s="152" t="str">
        <f t="shared" si="260"/>
        <v/>
      </c>
      <c r="K88" s="152" t="str">
        <f t="shared" si="260"/>
        <v/>
      </c>
      <c r="L88" s="152" t="str">
        <f t="shared" si="260"/>
        <v/>
      </c>
      <c r="M88" s="152" t="str">
        <f t="shared" si="260"/>
        <v/>
      </c>
      <c r="N88" s="152" t="str">
        <f t="shared" si="260"/>
        <v/>
      </c>
      <c r="O88" s="152" t="str">
        <f t="shared" si="260"/>
        <v/>
      </c>
      <c r="P88" s="152" t="str">
        <f t="shared" si="260"/>
        <v/>
      </c>
      <c r="Q88" s="152" t="str">
        <f t="shared" si="260"/>
        <v/>
      </c>
      <c r="R88" s="152" t="str">
        <f t="shared" si="260"/>
        <v/>
      </c>
      <c r="S88" s="8"/>
      <c r="T88" s="152" t="str">
        <f t="shared" ref="T88:AC88" si="261">+IF(RIGHT(I88,1)="R",I88,IF(I88="","",IF(OR(I88=$S$1,I88=$S$2,I88=$S$3,I88=$S$4),I88&amp;"-1",I88&amp;"-"&amp;COUNTIF(I$6:I$999,I88))))</f>
        <v/>
      </c>
      <c r="U88" s="152" t="str">
        <f t="shared" si="261"/>
        <v/>
      </c>
      <c r="V88" s="152" t="str">
        <f t="shared" si="261"/>
        <v/>
      </c>
      <c r="W88" s="152" t="str">
        <f t="shared" si="261"/>
        <v/>
      </c>
      <c r="X88" s="152" t="str">
        <f t="shared" si="261"/>
        <v/>
      </c>
      <c r="Y88" s="152" t="str">
        <f t="shared" si="261"/>
        <v/>
      </c>
      <c r="Z88" s="152" t="str">
        <f t="shared" si="261"/>
        <v/>
      </c>
      <c r="AA88" s="152" t="str">
        <f t="shared" si="261"/>
        <v/>
      </c>
      <c r="AB88" s="152" t="str">
        <f t="shared" si="261"/>
        <v/>
      </c>
      <c r="AC88" s="152" t="str">
        <f t="shared" si="261"/>
        <v/>
      </c>
      <c r="AD88" s="31">
        <f t="shared" si="180"/>
        <v>0</v>
      </c>
      <c r="AE88" s="153">
        <f>IF(AND(T88&lt;&gt;"",OR(RIGHT(T88,1)&lt;&gt;"R",ISERROR(VLOOKUP(T88,T$6:T87,1,0)))),VLOOKUP(LEFT(T88,SEARCH("-",T88)-1),'Ceníky Ubytování'!$A$27:$AJ$80,$H88+IF(RIGHT(T88,1)="R",6,RIGHT(T88,1)),0),IF(T88="",0,IF(EXACT(T88,VLOOKUP(T88,T$6:T87,1,0)),0,0)))</f>
        <v>0</v>
      </c>
      <c r="AF88" s="153">
        <f>IF(AND(U88&lt;&gt;"",OR(RIGHT(U88,1)&lt;&gt;"R",ISERROR(VLOOKUP(U88,U$6:U87,1,0)))),VLOOKUP(LEFT(U88,SEARCH("-",U88)-1),'Ceníky Ubytování'!$A$27:$AJ$80,$H88+IF(RIGHT(U88,1)="R",6,RIGHT(U88,1)),0),IF(U88="",0,IF(EXACT(U88,VLOOKUP(U88,U$6:U87,1,0)),0,0)))</f>
        <v>0</v>
      </c>
      <c r="AG88" s="153">
        <f>IF(AND(V88&lt;&gt;"",OR(RIGHT(V88,1)&lt;&gt;"R",ISERROR(VLOOKUP(V88,V$6:V87,1,0)))),VLOOKUP(LEFT(V88,SEARCH("-",V88)-1),'Ceníky Ubytování'!$A$27:$AJ$80,$H88+IF(RIGHT(V88,1)="R",6,RIGHT(V88,1)),0),IF(V88="",0,IF(EXACT(V88,VLOOKUP(V88,V$6:V87,1,0)),0,0)))</f>
        <v>0</v>
      </c>
      <c r="AH88" s="153">
        <f>IF(AND(W88&lt;&gt;"",OR(RIGHT(W88,1)&lt;&gt;"R",ISERROR(VLOOKUP(W88,W$6:W87,1,0)))),VLOOKUP(LEFT(W88,SEARCH("-",W88)-1),'Ceníky Ubytování'!$A$27:$AJ$80,$H88+IF(RIGHT(W88,1)="R",6,RIGHT(W88,1)),0),IF(W88="",0,IF(EXACT(W88,VLOOKUP(W88,W$6:W87,1,0)),0,0)))</f>
        <v>0</v>
      </c>
      <c r="AI88" s="153">
        <f>IF(AND(X88&lt;&gt;"",OR(RIGHT(X88,1)&lt;&gt;"R",ISERROR(VLOOKUP(X88,X$6:X87,1,0)))),VLOOKUP(LEFT(X88,SEARCH("-",X88)-1),'Ceníky Ubytování'!$A$27:$AJ$80,$H88+IF(RIGHT(X88,1)="R",6,RIGHT(X88,1)),0),IF(X88="",0,IF(EXACT(X88,VLOOKUP(X88,X$6:X87,1,0)),0,0)))</f>
        <v>0</v>
      </c>
      <c r="AJ88" s="153">
        <f>IF(AND(Y88&lt;&gt;"",OR(RIGHT(Y88,1)&lt;&gt;"R",ISERROR(VLOOKUP(Y88,Y$6:Y87,1,0)))),VLOOKUP(LEFT(Y88,SEARCH("-",Y88)-1),'Ceníky Ubytování'!$A$27:$AJ$80,$H88+IF(RIGHT(Y88,1)="R",6,RIGHT(Y88,1)),0),IF(Y88="",0,IF(EXACT(Y88,VLOOKUP(Y88,Y$6:Y87,1,0)),0,0)))</f>
        <v>0</v>
      </c>
      <c r="AK88" s="153">
        <f>IF(AND(Z88&lt;&gt;"",OR(RIGHT(Z88,1)&lt;&gt;"R",ISERROR(VLOOKUP(Z88,Z$6:Z87,1,0)))),VLOOKUP(LEFT(Z88,SEARCH("-",Z88)-1),'Ceníky Ubytování'!$A$27:$AJ$80,$H88+IF(RIGHT(Z88,1)="R",6,RIGHT(Z88,1)),0),IF(Z88="",0,IF(EXACT(Z88,VLOOKUP(Z88,Z$6:Z87,1,0)),0,0)))</f>
        <v>0</v>
      </c>
      <c r="AL88" s="153">
        <f>IF(AND(AA88&lt;&gt;"",OR(RIGHT(AA88,1)&lt;&gt;"R",ISERROR(VLOOKUP(AA88,AA$6:AA87,1,0)))),VLOOKUP(LEFT(AA88,SEARCH("-",AA88)-1),'Ceníky Ubytování'!$A$27:$AJ$80,$H88+IF(RIGHT(AA88,1)="R",6,RIGHT(AA88,1)),0),IF(AA88="",0,IF(EXACT(AA88,VLOOKUP(AA88,AA$6:AA87,1,0)),0,0)))</f>
        <v>0</v>
      </c>
      <c r="AM88" s="153">
        <f>IF(AND(AB88&lt;&gt;"",OR(RIGHT(AB88,1)&lt;&gt;"R",ISERROR(VLOOKUP(AB88,AB$6:AB87,1,0)))),VLOOKUP(LEFT(AB88,SEARCH("-",AB88)-1),'Ceníky Ubytování'!$A$27:$AJ$80,$H88+IF(RIGHT(AB88,1)="R",6,RIGHT(AB88,1)),0),IF(AB88="",0,IF(EXACT(AB88,VLOOKUP(AB88,AB$6:AB87,1,0)),0,0)))</f>
        <v>0</v>
      </c>
      <c r="AN88" s="153">
        <f>IF(AND(AC88&lt;&gt;"",OR(RIGHT(AC88,1)&lt;&gt;"R",ISERROR(VLOOKUP(AC88,AC$6:AC87,1,0)))),VLOOKUP(LEFT(AC88,SEARCH("-",AC88)-1),'Ceníky Ubytování'!$A$27:$AJ$80,$H88+IF(RIGHT(AC88,1)="R",6,RIGHT(AC88,1)),0),IF(AC88="",0,IF(EXACT(AC88,VLOOKUP(AC88,AC$6:AC87,1,0)),0,0)))</f>
        <v>0</v>
      </c>
      <c r="AO88" s="152"/>
      <c r="AP88" s="152"/>
      <c r="AQ88" s="152" t="str">
        <f t="shared" ref="AQ88:AZ88" si="262">IF(ISERROR(LEFT(T88,SEARCH("-",T88)-1)),"",LEFT(T88,SEARCH("-",T88)-1))</f>
        <v/>
      </c>
      <c r="AR88" s="152" t="str">
        <f t="shared" si="262"/>
        <v/>
      </c>
      <c r="AS88" s="152" t="str">
        <f t="shared" si="262"/>
        <v/>
      </c>
      <c r="AT88" s="152" t="str">
        <f t="shared" si="262"/>
        <v/>
      </c>
      <c r="AU88" s="152" t="str">
        <f t="shared" si="262"/>
        <v/>
      </c>
      <c r="AV88" s="152" t="str">
        <f t="shared" si="262"/>
        <v/>
      </c>
      <c r="AW88" s="152" t="str">
        <f t="shared" si="262"/>
        <v/>
      </c>
      <c r="AX88" s="152" t="str">
        <f t="shared" si="262"/>
        <v/>
      </c>
      <c r="AY88" s="152" t="str">
        <f t="shared" si="262"/>
        <v/>
      </c>
      <c r="AZ88" s="152" t="str">
        <f t="shared" si="262"/>
        <v/>
      </c>
      <c r="BA88" s="152"/>
      <c r="BB88" s="152"/>
      <c r="BC88" s="152"/>
      <c r="BD88" s="152"/>
      <c r="BE88" s="152"/>
      <c r="BF88" s="152"/>
      <c r="BG88" s="152"/>
      <c r="BH88" s="152"/>
      <c r="BI88" s="152"/>
      <c r="BJ88" s="152"/>
    </row>
    <row r="89" spans="1:62" ht="15.75" customHeight="1">
      <c r="A89" s="8">
        <f>+VSTUP!A93</f>
        <v>84</v>
      </c>
      <c r="B89" s="8">
        <f>+VSTUP!B93</f>
        <v>0</v>
      </c>
      <c r="C89" s="8">
        <f>+VSTUP!C93</f>
        <v>0</v>
      </c>
      <c r="D89" s="8">
        <f>+VSTUP!G93</f>
        <v>0</v>
      </c>
      <c r="E89" s="8" t="str">
        <f>+VSTUP!K93</f>
        <v>nic</v>
      </c>
      <c r="F89" s="8">
        <f t="shared" si="11"/>
        <v>0</v>
      </c>
      <c r="G89" s="8" t="str">
        <f>+IF(VSTUP!$B$6="ANO",IF(F89&gt;5,$F$3,IF(F89&gt;2,$F$4,$F$2)),IF(F89=1,$F$2,$B$1))</f>
        <v>Ceník víkend standard</v>
      </c>
      <c r="H89" s="8">
        <f>+VLOOKUP(G89,'Ceníky Ubytování'!$B$84:$C$88,2,0)</f>
        <v>9</v>
      </c>
      <c r="I89" s="8" t="str">
        <f t="shared" ref="I89:R89" si="263">+IF($D89&gt;=I$3,IF($E89=0,"",$E89),"")</f>
        <v/>
      </c>
      <c r="J89" s="8" t="str">
        <f t="shared" si="263"/>
        <v/>
      </c>
      <c r="K89" s="8" t="str">
        <f t="shared" si="263"/>
        <v/>
      </c>
      <c r="L89" s="8" t="str">
        <f t="shared" si="263"/>
        <v/>
      </c>
      <c r="M89" s="8" t="str">
        <f t="shared" si="263"/>
        <v/>
      </c>
      <c r="N89" s="8" t="str">
        <f t="shared" si="263"/>
        <v/>
      </c>
      <c r="O89" s="8" t="str">
        <f t="shared" si="263"/>
        <v/>
      </c>
      <c r="P89" s="8" t="str">
        <f t="shared" si="263"/>
        <v/>
      </c>
      <c r="Q89" s="8" t="str">
        <f t="shared" si="263"/>
        <v/>
      </c>
      <c r="R89" s="8" t="str">
        <f t="shared" si="263"/>
        <v/>
      </c>
      <c r="S89" s="8"/>
      <c r="T89" s="8" t="str">
        <f t="shared" ref="T89:AC89" si="264">+IF(RIGHT(I89,1)="R",I89,IF(I89="","",IF(OR(I89=$S$1,I89=$S$2,I89=$S$3,I89=$S$4),I89&amp;"-1",I89&amp;"-"&amp;COUNTIF(I$6:I$999,I89))))</f>
        <v/>
      </c>
      <c r="U89" s="8" t="str">
        <f t="shared" si="264"/>
        <v/>
      </c>
      <c r="V89" s="8" t="str">
        <f t="shared" si="264"/>
        <v/>
      </c>
      <c r="W89" s="8" t="str">
        <f t="shared" si="264"/>
        <v/>
      </c>
      <c r="X89" s="8" t="str">
        <f t="shared" si="264"/>
        <v/>
      </c>
      <c r="Y89" s="8" t="str">
        <f t="shared" si="264"/>
        <v/>
      </c>
      <c r="Z89" s="8" t="str">
        <f t="shared" si="264"/>
        <v/>
      </c>
      <c r="AA89" s="8" t="str">
        <f t="shared" si="264"/>
        <v/>
      </c>
      <c r="AB89" s="8" t="str">
        <f t="shared" si="264"/>
        <v/>
      </c>
      <c r="AC89" s="8" t="str">
        <f t="shared" si="264"/>
        <v/>
      </c>
      <c r="AD89" s="31">
        <f t="shared" si="180"/>
        <v>0</v>
      </c>
      <c r="AE89" s="32">
        <f>IF(AND(T89&lt;&gt;"",OR(RIGHT(T89,1)&lt;&gt;"R",ISERROR(VLOOKUP(T89,T$6:T88,1,0)))),VLOOKUP(LEFT(T89,SEARCH("-",T89)-1),'Ceníky Ubytování'!$A$27:$AJ$80,$H89+IF(RIGHT(T89,1)="R",6,RIGHT(T89,1)),0),IF(T89="",0,IF(EXACT(T89,VLOOKUP(T89,T$6:T88,1,0)),0,0)))</f>
        <v>0</v>
      </c>
      <c r="AF89" s="32">
        <f>IF(AND(U89&lt;&gt;"",OR(RIGHT(U89,1)&lt;&gt;"R",ISERROR(VLOOKUP(U89,U$6:U88,1,0)))),VLOOKUP(LEFT(U89,SEARCH("-",U89)-1),'Ceníky Ubytování'!$A$27:$AJ$80,$H89+IF(RIGHT(U89,1)="R",6,RIGHT(U89,1)),0),IF(U89="",0,IF(EXACT(U89,VLOOKUP(U89,U$6:U88,1,0)),0,0)))</f>
        <v>0</v>
      </c>
      <c r="AG89" s="32">
        <f>IF(AND(V89&lt;&gt;"",OR(RIGHT(V89,1)&lt;&gt;"R",ISERROR(VLOOKUP(V89,V$6:V88,1,0)))),VLOOKUP(LEFT(V89,SEARCH("-",V89)-1),'Ceníky Ubytování'!$A$27:$AJ$80,$H89+IF(RIGHT(V89,1)="R",6,RIGHT(V89,1)),0),IF(V89="",0,IF(EXACT(V89,VLOOKUP(V89,V$6:V88,1,0)),0,0)))</f>
        <v>0</v>
      </c>
      <c r="AH89" s="32">
        <f>IF(AND(W89&lt;&gt;"",OR(RIGHT(W89,1)&lt;&gt;"R",ISERROR(VLOOKUP(W89,W$6:W88,1,0)))),VLOOKUP(LEFT(W89,SEARCH("-",W89)-1),'Ceníky Ubytování'!$A$27:$AJ$80,$H89+IF(RIGHT(W89,1)="R",6,RIGHT(W89,1)),0),IF(W89="",0,IF(EXACT(W89,VLOOKUP(W89,W$6:W88,1,0)),0,0)))</f>
        <v>0</v>
      </c>
      <c r="AI89" s="32">
        <f>IF(AND(X89&lt;&gt;"",OR(RIGHT(X89,1)&lt;&gt;"R",ISERROR(VLOOKUP(X89,X$6:X88,1,0)))),VLOOKUP(LEFT(X89,SEARCH("-",X89)-1),'Ceníky Ubytování'!$A$27:$AJ$80,$H89+IF(RIGHT(X89,1)="R",6,RIGHT(X89,1)),0),IF(X89="",0,IF(EXACT(X89,VLOOKUP(X89,X$6:X88,1,0)),0,0)))</f>
        <v>0</v>
      </c>
      <c r="AJ89" s="32">
        <f>IF(AND(Y89&lt;&gt;"",OR(RIGHT(Y89,1)&lt;&gt;"R",ISERROR(VLOOKUP(Y89,Y$6:Y88,1,0)))),VLOOKUP(LEFT(Y89,SEARCH("-",Y89)-1),'Ceníky Ubytování'!$A$27:$AJ$80,$H89+IF(RIGHT(Y89,1)="R",6,RIGHT(Y89,1)),0),IF(Y89="",0,IF(EXACT(Y89,VLOOKUP(Y89,Y$6:Y88,1,0)),0,0)))</f>
        <v>0</v>
      </c>
      <c r="AK89" s="32">
        <f>IF(AND(Z89&lt;&gt;"",OR(RIGHT(Z89,1)&lt;&gt;"R",ISERROR(VLOOKUP(Z89,Z$6:Z88,1,0)))),VLOOKUP(LEFT(Z89,SEARCH("-",Z89)-1),'Ceníky Ubytování'!$A$27:$AJ$80,$H89+IF(RIGHT(Z89,1)="R",6,RIGHT(Z89,1)),0),IF(Z89="",0,IF(EXACT(Z89,VLOOKUP(Z89,Z$6:Z88,1,0)),0,0)))</f>
        <v>0</v>
      </c>
      <c r="AL89" s="32">
        <f>IF(AND(AA89&lt;&gt;"",OR(RIGHT(AA89,1)&lt;&gt;"R",ISERROR(VLOOKUP(AA89,AA$6:AA88,1,0)))),VLOOKUP(LEFT(AA89,SEARCH("-",AA89)-1),'Ceníky Ubytování'!$A$27:$AJ$80,$H89+IF(RIGHT(AA89,1)="R",6,RIGHT(AA89,1)),0),IF(AA89="",0,IF(EXACT(AA89,VLOOKUP(AA89,AA$6:AA88,1,0)),0,0)))</f>
        <v>0</v>
      </c>
      <c r="AM89" s="32">
        <f>IF(AND(AB89&lt;&gt;"",OR(RIGHT(AB89,1)&lt;&gt;"R",ISERROR(VLOOKUP(AB89,AB$6:AB88,1,0)))),VLOOKUP(LEFT(AB89,SEARCH("-",AB89)-1),'Ceníky Ubytování'!$A$27:$AJ$80,$H89+IF(RIGHT(AB89,1)="R",6,RIGHT(AB89,1)),0),IF(AB89="",0,IF(EXACT(AB89,VLOOKUP(AB89,AB$6:AB88,1,0)),0,0)))</f>
        <v>0</v>
      </c>
      <c r="AN89" s="32">
        <f>IF(AND(AC89&lt;&gt;"",OR(RIGHT(AC89,1)&lt;&gt;"R",ISERROR(VLOOKUP(AC89,AC$6:AC88,1,0)))),VLOOKUP(LEFT(AC89,SEARCH("-",AC89)-1),'Ceníky Ubytování'!$A$27:$AJ$80,$H89+IF(RIGHT(AC89,1)="R",6,RIGHT(AC89,1)),0),IF(AC89="",0,IF(EXACT(AC89,VLOOKUP(AC89,AC$6:AC88,1,0)),0,0)))</f>
        <v>0</v>
      </c>
      <c r="AO89" s="8"/>
      <c r="AP89" s="8"/>
      <c r="AQ89" s="8" t="str">
        <f t="shared" ref="AQ89:AZ89" si="265">IF(ISERROR(LEFT(T89,SEARCH("-",T89)-1)),"",LEFT(T89,SEARCH("-",T89)-1))</f>
        <v/>
      </c>
      <c r="AR89" s="8" t="str">
        <f t="shared" si="265"/>
        <v/>
      </c>
      <c r="AS89" s="8" t="str">
        <f t="shared" si="265"/>
        <v/>
      </c>
      <c r="AT89" s="8" t="str">
        <f t="shared" si="265"/>
        <v/>
      </c>
      <c r="AU89" s="8" t="str">
        <f t="shared" si="265"/>
        <v/>
      </c>
      <c r="AV89" s="8" t="str">
        <f t="shared" si="265"/>
        <v/>
      </c>
      <c r="AW89" s="8" t="str">
        <f t="shared" si="265"/>
        <v/>
      </c>
      <c r="AX89" s="8" t="str">
        <f t="shared" si="265"/>
        <v/>
      </c>
      <c r="AY89" s="8" t="str">
        <f t="shared" si="265"/>
        <v/>
      </c>
      <c r="AZ89" s="8" t="str">
        <f t="shared" si="265"/>
        <v/>
      </c>
      <c r="BA89" s="8"/>
      <c r="BB89" s="8"/>
      <c r="BC89" s="8"/>
      <c r="BD89" s="8"/>
      <c r="BE89" s="8"/>
      <c r="BF89" s="8"/>
      <c r="BG89" s="8"/>
      <c r="BH89" s="8"/>
      <c r="BI89" s="8"/>
      <c r="BJ89" s="8"/>
    </row>
    <row r="90" spans="1:62" s="151" customFormat="1" ht="15.75" customHeight="1">
      <c r="A90" s="152">
        <f>+VSTUP!A94</f>
        <v>85</v>
      </c>
      <c r="B90" s="152">
        <f>+VSTUP!B94</f>
        <v>0</v>
      </c>
      <c r="C90" s="152">
        <f>+VSTUP!C94</f>
        <v>0</v>
      </c>
      <c r="D90" s="152">
        <f>+VSTUP!G94</f>
        <v>0</v>
      </c>
      <c r="E90" s="152" t="str">
        <f>+VSTUP!K94</f>
        <v>nic</v>
      </c>
      <c r="F90" s="152">
        <f t="shared" si="11"/>
        <v>0</v>
      </c>
      <c r="G90" s="152" t="str">
        <f>+IF(VSTUP!$B$6="ANO",IF(F90&gt;5,$F$3,IF(F90&gt;2,$F$4,$F$2)),IF(F90=1,$F$2,$B$1))</f>
        <v>Ceník víkend standard</v>
      </c>
      <c r="H90" s="152">
        <f>+VLOOKUP(G90,'Ceníky Ubytování'!$B$84:$C$88,2,0)</f>
        <v>9</v>
      </c>
      <c r="I90" s="152" t="str">
        <f t="shared" ref="I90:R90" si="266">+IF($D90&gt;=I$3,IF($E90=0,"",$E90),"")</f>
        <v/>
      </c>
      <c r="J90" s="152" t="str">
        <f t="shared" si="266"/>
        <v/>
      </c>
      <c r="K90" s="152" t="str">
        <f t="shared" si="266"/>
        <v/>
      </c>
      <c r="L90" s="152" t="str">
        <f t="shared" si="266"/>
        <v/>
      </c>
      <c r="M90" s="152" t="str">
        <f t="shared" si="266"/>
        <v/>
      </c>
      <c r="N90" s="152" t="str">
        <f t="shared" si="266"/>
        <v/>
      </c>
      <c r="O90" s="152" t="str">
        <f t="shared" si="266"/>
        <v/>
      </c>
      <c r="P90" s="152" t="str">
        <f t="shared" si="266"/>
        <v/>
      </c>
      <c r="Q90" s="152" t="str">
        <f t="shared" si="266"/>
        <v/>
      </c>
      <c r="R90" s="152" t="str">
        <f t="shared" si="266"/>
        <v/>
      </c>
      <c r="S90" s="8"/>
      <c r="T90" s="152" t="str">
        <f t="shared" ref="T90:AC90" si="267">+IF(RIGHT(I90,1)="R",I90,IF(I90="","",IF(OR(I90=$S$1,I90=$S$2,I90=$S$3,I90=$S$4),I90&amp;"-1",I90&amp;"-"&amp;COUNTIF(I$6:I$999,I90))))</f>
        <v/>
      </c>
      <c r="U90" s="152" t="str">
        <f t="shared" si="267"/>
        <v/>
      </c>
      <c r="V90" s="152" t="str">
        <f t="shared" si="267"/>
        <v/>
      </c>
      <c r="W90" s="152" t="str">
        <f t="shared" si="267"/>
        <v/>
      </c>
      <c r="X90" s="152" t="str">
        <f t="shared" si="267"/>
        <v/>
      </c>
      <c r="Y90" s="152" t="str">
        <f t="shared" si="267"/>
        <v/>
      </c>
      <c r="Z90" s="152" t="str">
        <f t="shared" si="267"/>
        <v/>
      </c>
      <c r="AA90" s="152" t="str">
        <f t="shared" si="267"/>
        <v/>
      </c>
      <c r="AB90" s="152" t="str">
        <f t="shared" si="267"/>
        <v/>
      </c>
      <c r="AC90" s="152" t="str">
        <f t="shared" si="267"/>
        <v/>
      </c>
      <c r="AD90" s="31">
        <f t="shared" si="180"/>
        <v>0</v>
      </c>
      <c r="AE90" s="153">
        <f>IF(AND(T90&lt;&gt;"",OR(RIGHT(T90,1)&lt;&gt;"R",ISERROR(VLOOKUP(T90,T$6:T89,1,0)))),VLOOKUP(LEFT(T90,SEARCH("-",T90)-1),'Ceníky Ubytování'!$A$27:$AJ$80,$H90+IF(RIGHT(T90,1)="R",6,RIGHT(T90,1)),0),IF(T90="",0,IF(EXACT(T90,VLOOKUP(T90,T$6:T89,1,0)),0,0)))</f>
        <v>0</v>
      </c>
      <c r="AF90" s="153">
        <f>IF(AND(U90&lt;&gt;"",OR(RIGHT(U90,1)&lt;&gt;"R",ISERROR(VLOOKUP(U90,U$6:U89,1,0)))),VLOOKUP(LEFT(U90,SEARCH("-",U90)-1),'Ceníky Ubytování'!$A$27:$AJ$80,$H90+IF(RIGHT(U90,1)="R",6,RIGHT(U90,1)),0),IF(U90="",0,IF(EXACT(U90,VLOOKUP(U90,U$6:U89,1,0)),0,0)))</f>
        <v>0</v>
      </c>
      <c r="AG90" s="153">
        <f>IF(AND(V90&lt;&gt;"",OR(RIGHT(V90,1)&lt;&gt;"R",ISERROR(VLOOKUP(V90,V$6:V89,1,0)))),VLOOKUP(LEFT(V90,SEARCH("-",V90)-1),'Ceníky Ubytování'!$A$27:$AJ$80,$H90+IF(RIGHT(V90,1)="R",6,RIGHT(V90,1)),0),IF(V90="",0,IF(EXACT(V90,VLOOKUP(V90,V$6:V89,1,0)),0,0)))</f>
        <v>0</v>
      </c>
      <c r="AH90" s="153">
        <f>IF(AND(W90&lt;&gt;"",OR(RIGHT(W90,1)&lt;&gt;"R",ISERROR(VLOOKUP(W90,W$6:W89,1,0)))),VLOOKUP(LEFT(W90,SEARCH("-",W90)-1),'Ceníky Ubytování'!$A$27:$AJ$80,$H90+IF(RIGHT(W90,1)="R",6,RIGHT(W90,1)),0),IF(W90="",0,IF(EXACT(W90,VLOOKUP(W90,W$6:W89,1,0)),0,0)))</f>
        <v>0</v>
      </c>
      <c r="AI90" s="153">
        <f>IF(AND(X90&lt;&gt;"",OR(RIGHT(X90,1)&lt;&gt;"R",ISERROR(VLOOKUP(X90,X$6:X89,1,0)))),VLOOKUP(LEFT(X90,SEARCH("-",X90)-1),'Ceníky Ubytování'!$A$27:$AJ$80,$H90+IF(RIGHT(X90,1)="R",6,RIGHT(X90,1)),0),IF(X90="",0,IF(EXACT(X90,VLOOKUP(X90,X$6:X89,1,0)),0,0)))</f>
        <v>0</v>
      </c>
      <c r="AJ90" s="153">
        <f>IF(AND(Y90&lt;&gt;"",OR(RIGHT(Y90,1)&lt;&gt;"R",ISERROR(VLOOKUP(Y90,Y$6:Y89,1,0)))),VLOOKUP(LEFT(Y90,SEARCH("-",Y90)-1),'Ceníky Ubytování'!$A$27:$AJ$80,$H90+IF(RIGHT(Y90,1)="R",6,RIGHT(Y90,1)),0),IF(Y90="",0,IF(EXACT(Y90,VLOOKUP(Y90,Y$6:Y89,1,0)),0,0)))</f>
        <v>0</v>
      </c>
      <c r="AK90" s="153">
        <f>IF(AND(Z90&lt;&gt;"",OR(RIGHT(Z90,1)&lt;&gt;"R",ISERROR(VLOOKUP(Z90,Z$6:Z89,1,0)))),VLOOKUP(LEFT(Z90,SEARCH("-",Z90)-1),'Ceníky Ubytování'!$A$27:$AJ$80,$H90+IF(RIGHT(Z90,1)="R",6,RIGHT(Z90,1)),0),IF(Z90="",0,IF(EXACT(Z90,VLOOKUP(Z90,Z$6:Z89,1,0)),0,0)))</f>
        <v>0</v>
      </c>
      <c r="AL90" s="153">
        <f>IF(AND(AA90&lt;&gt;"",OR(RIGHT(AA90,1)&lt;&gt;"R",ISERROR(VLOOKUP(AA90,AA$6:AA89,1,0)))),VLOOKUP(LEFT(AA90,SEARCH("-",AA90)-1),'Ceníky Ubytování'!$A$27:$AJ$80,$H90+IF(RIGHT(AA90,1)="R",6,RIGHT(AA90,1)),0),IF(AA90="",0,IF(EXACT(AA90,VLOOKUP(AA90,AA$6:AA89,1,0)),0,0)))</f>
        <v>0</v>
      </c>
      <c r="AM90" s="153">
        <f>IF(AND(AB90&lt;&gt;"",OR(RIGHT(AB90,1)&lt;&gt;"R",ISERROR(VLOOKUP(AB90,AB$6:AB89,1,0)))),VLOOKUP(LEFT(AB90,SEARCH("-",AB90)-1),'Ceníky Ubytování'!$A$27:$AJ$80,$H90+IF(RIGHT(AB90,1)="R",6,RIGHT(AB90,1)),0),IF(AB90="",0,IF(EXACT(AB90,VLOOKUP(AB90,AB$6:AB89,1,0)),0,0)))</f>
        <v>0</v>
      </c>
      <c r="AN90" s="153">
        <f>IF(AND(AC90&lt;&gt;"",OR(RIGHT(AC90,1)&lt;&gt;"R",ISERROR(VLOOKUP(AC90,AC$6:AC89,1,0)))),VLOOKUP(LEFT(AC90,SEARCH("-",AC90)-1),'Ceníky Ubytování'!$A$27:$AJ$80,$H90+IF(RIGHT(AC90,1)="R",6,RIGHT(AC90,1)),0),IF(AC90="",0,IF(EXACT(AC90,VLOOKUP(AC90,AC$6:AC89,1,0)),0,0)))</f>
        <v>0</v>
      </c>
      <c r="AO90" s="152"/>
      <c r="AP90" s="152"/>
      <c r="AQ90" s="152" t="str">
        <f t="shared" ref="AQ90:AZ90" si="268">IF(ISERROR(LEFT(T90,SEARCH("-",T90)-1)),"",LEFT(T90,SEARCH("-",T90)-1))</f>
        <v/>
      </c>
      <c r="AR90" s="152" t="str">
        <f t="shared" si="268"/>
        <v/>
      </c>
      <c r="AS90" s="152" t="str">
        <f t="shared" si="268"/>
        <v/>
      </c>
      <c r="AT90" s="152" t="str">
        <f t="shared" si="268"/>
        <v/>
      </c>
      <c r="AU90" s="152" t="str">
        <f t="shared" si="268"/>
        <v/>
      </c>
      <c r="AV90" s="152" t="str">
        <f t="shared" si="268"/>
        <v/>
      </c>
      <c r="AW90" s="152" t="str">
        <f t="shared" si="268"/>
        <v/>
      </c>
      <c r="AX90" s="152" t="str">
        <f t="shared" si="268"/>
        <v/>
      </c>
      <c r="AY90" s="152" t="str">
        <f t="shared" si="268"/>
        <v/>
      </c>
      <c r="AZ90" s="152" t="str">
        <f t="shared" si="268"/>
        <v/>
      </c>
      <c r="BA90" s="152"/>
      <c r="BB90" s="152"/>
      <c r="BC90" s="152"/>
      <c r="BD90" s="152"/>
      <c r="BE90" s="152"/>
      <c r="BF90" s="152"/>
      <c r="BG90" s="152"/>
      <c r="BH90" s="152"/>
      <c r="BI90" s="152"/>
      <c r="BJ90" s="152"/>
    </row>
    <row r="91" spans="1:62" ht="15.75" customHeight="1">
      <c r="A91" s="8">
        <f>+VSTUP!A95</f>
        <v>86</v>
      </c>
      <c r="B91" s="8">
        <f>+VSTUP!B95</f>
        <v>0</v>
      </c>
      <c r="C91" s="8">
        <f>+VSTUP!C95</f>
        <v>0</v>
      </c>
      <c r="D91" s="8">
        <f>+VSTUP!G95</f>
        <v>0</v>
      </c>
      <c r="E91" s="8" t="str">
        <f>+VSTUP!K95</f>
        <v>nic</v>
      </c>
      <c r="F91" s="8">
        <f t="shared" si="11"/>
        <v>0</v>
      </c>
      <c r="G91" s="8" t="str">
        <f>+IF(VSTUP!$B$6="ANO",IF(F91&gt;5,$F$3,IF(F91&gt;2,$F$4,$F$2)),IF(F91=1,$F$2,$B$1))</f>
        <v>Ceník víkend standard</v>
      </c>
      <c r="H91" s="8">
        <f>+VLOOKUP(G91,'Ceníky Ubytování'!$B$84:$C$88,2,0)</f>
        <v>9</v>
      </c>
      <c r="I91" s="8" t="str">
        <f t="shared" ref="I91:R91" si="269">+IF($D91&gt;=I$3,IF($E91=0,"",$E91),"")</f>
        <v/>
      </c>
      <c r="J91" s="8" t="str">
        <f t="shared" si="269"/>
        <v/>
      </c>
      <c r="K91" s="8" t="str">
        <f t="shared" si="269"/>
        <v/>
      </c>
      <c r="L91" s="8" t="str">
        <f t="shared" si="269"/>
        <v/>
      </c>
      <c r="M91" s="8" t="str">
        <f t="shared" si="269"/>
        <v/>
      </c>
      <c r="N91" s="8" t="str">
        <f t="shared" si="269"/>
        <v/>
      </c>
      <c r="O91" s="8" t="str">
        <f t="shared" si="269"/>
        <v/>
      </c>
      <c r="P91" s="8" t="str">
        <f t="shared" si="269"/>
        <v/>
      </c>
      <c r="Q91" s="8" t="str">
        <f t="shared" si="269"/>
        <v/>
      </c>
      <c r="R91" s="8" t="str">
        <f t="shared" si="269"/>
        <v/>
      </c>
      <c r="S91" s="8"/>
      <c r="T91" s="8" t="str">
        <f t="shared" ref="T91:AC91" si="270">+IF(RIGHT(I91,1)="R",I91,IF(I91="","",IF(OR(I91=$S$1,I91=$S$2,I91=$S$3,I91=$S$4),I91&amp;"-1",I91&amp;"-"&amp;COUNTIF(I$6:I$999,I91))))</f>
        <v/>
      </c>
      <c r="U91" s="8" t="str">
        <f t="shared" si="270"/>
        <v/>
      </c>
      <c r="V91" s="8" t="str">
        <f t="shared" si="270"/>
        <v/>
      </c>
      <c r="W91" s="8" t="str">
        <f t="shared" si="270"/>
        <v/>
      </c>
      <c r="X91" s="8" t="str">
        <f t="shared" si="270"/>
        <v/>
      </c>
      <c r="Y91" s="8" t="str">
        <f t="shared" si="270"/>
        <v/>
      </c>
      <c r="Z91" s="8" t="str">
        <f t="shared" si="270"/>
        <v/>
      </c>
      <c r="AA91" s="8" t="str">
        <f t="shared" si="270"/>
        <v/>
      </c>
      <c r="AB91" s="8" t="str">
        <f t="shared" si="270"/>
        <v/>
      </c>
      <c r="AC91" s="8" t="str">
        <f t="shared" si="270"/>
        <v/>
      </c>
      <c r="AD91" s="31">
        <f t="shared" si="180"/>
        <v>0</v>
      </c>
      <c r="AE91" s="32">
        <f>IF(AND(T91&lt;&gt;"",OR(RIGHT(T91,1)&lt;&gt;"R",ISERROR(VLOOKUP(T91,T$6:T90,1,0)))),VLOOKUP(LEFT(T91,SEARCH("-",T91)-1),'Ceníky Ubytování'!$A$27:$AJ$80,$H91+IF(RIGHT(T91,1)="R",6,RIGHT(T91,1)),0),IF(T91="",0,IF(EXACT(T91,VLOOKUP(T91,T$6:T90,1,0)),0,0)))</f>
        <v>0</v>
      </c>
      <c r="AF91" s="32">
        <f>IF(AND(U91&lt;&gt;"",OR(RIGHT(U91,1)&lt;&gt;"R",ISERROR(VLOOKUP(U91,U$6:U90,1,0)))),VLOOKUP(LEFT(U91,SEARCH("-",U91)-1),'Ceníky Ubytování'!$A$27:$AJ$80,$H91+IF(RIGHT(U91,1)="R",6,RIGHT(U91,1)),0),IF(U91="",0,IF(EXACT(U91,VLOOKUP(U91,U$6:U90,1,0)),0,0)))</f>
        <v>0</v>
      </c>
      <c r="AG91" s="32">
        <f>IF(AND(V91&lt;&gt;"",OR(RIGHT(V91,1)&lt;&gt;"R",ISERROR(VLOOKUP(V91,V$6:V90,1,0)))),VLOOKUP(LEFT(V91,SEARCH("-",V91)-1),'Ceníky Ubytování'!$A$27:$AJ$80,$H91+IF(RIGHT(V91,1)="R",6,RIGHT(V91,1)),0),IF(V91="",0,IF(EXACT(V91,VLOOKUP(V91,V$6:V90,1,0)),0,0)))</f>
        <v>0</v>
      </c>
      <c r="AH91" s="32">
        <f>IF(AND(W91&lt;&gt;"",OR(RIGHT(W91,1)&lt;&gt;"R",ISERROR(VLOOKUP(W91,W$6:W90,1,0)))),VLOOKUP(LEFT(W91,SEARCH("-",W91)-1),'Ceníky Ubytování'!$A$27:$AJ$80,$H91+IF(RIGHT(W91,1)="R",6,RIGHT(W91,1)),0),IF(W91="",0,IF(EXACT(W91,VLOOKUP(W91,W$6:W90,1,0)),0,0)))</f>
        <v>0</v>
      </c>
      <c r="AI91" s="32">
        <f>IF(AND(X91&lt;&gt;"",OR(RIGHT(X91,1)&lt;&gt;"R",ISERROR(VLOOKUP(X91,X$6:X90,1,0)))),VLOOKUP(LEFT(X91,SEARCH("-",X91)-1),'Ceníky Ubytování'!$A$27:$AJ$80,$H91+IF(RIGHT(X91,1)="R",6,RIGHT(X91,1)),0),IF(X91="",0,IF(EXACT(X91,VLOOKUP(X91,X$6:X90,1,0)),0,0)))</f>
        <v>0</v>
      </c>
      <c r="AJ91" s="32">
        <f>IF(AND(Y91&lt;&gt;"",OR(RIGHT(Y91,1)&lt;&gt;"R",ISERROR(VLOOKUP(Y91,Y$6:Y90,1,0)))),VLOOKUP(LEFT(Y91,SEARCH("-",Y91)-1),'Ceníky Ubytování'!$A$27:$AJ$80,$H91+IF(RIGHT(Y91,1)="R",6,RIGHT(Y91,1)),0),IF(Y91="",0,IF(EXACT(Y91,VLOOKUP(Y91,Y$6:Y90,1,0)),0,0)))</f>
        <v>0</v>
      </c>
      <c r="AK91" s="32">
        <f>IF(AND(Z91&lt;&gt;"",OR(RIGHT(Z91,1)&lt;&gt;"R",ISERROR(VLOOKUP(Z91,Z$6:Z90,1,0)))),VLOOKUP(LEFT(Z91,SEARCH("-",Z91)-1),'Ceníky Ubytování'!$A$27:$AJ$80,$H91+IF(RIGHT(Z91,1)="R",6,RIGHT(Z91,1)),0),IF(Z91="",0,IF(EXACT(Z91,VLOOKUP(Z91,Z$6:Z90,1,0)),0,0)))</f>
        <v>0</v>
      </c>
      <c r="AL91" s="32">
        <f>IF(AND(AA91&lt;&gt;"",OR(RIGHT(AA91,1)&lt;&gt;"R",ISERROR(VLOOKUP(AA91,AA$6:AA90,1,0)))),VLOOKUP(LEFT(AA91,SEARCH("-",AA91)-1),'Ceníky Ubytování'!$A$27:$AJ$80,$H91+IF(RIGHT(AA91,1)="R",6,RIGHT(AA91,1)),0),IF(AA91="",0,IF(EXACT(AA91,VLOOKUP(AA91,AA$6:AA90,1,0)),0,0)))</f>
        <v>0</v>
      </c>
      <c r="AM91" s="32">
        <f>IF(AND(AB91&lt;&gt;"",OR(RIGHT(AB91,1)&lt;&gt;"R",ISERROR(VLOOKUP(AB91,AB$6:AB90,1,0)))),VLOOKUP(LEFT(AB91,SEARCH("-",AB91)-1),'Ceníky Ubytování'!$A$27:$AJ$80,$H91+IF(RIGHT(AB91,1)="R",6,RIGHT(AB91,1)),0),IF(AB91="",0,IF(EXACT(AB91,VLOOKUP(AB91,AB$6:AB90,1,0)),0,0)))</f>
        <v>0</v>
      </c>
      <c r="AN91" s="32">
        <f>IF(AND(AC91&lt;&gt;"",OR(RIGHT(AC91,1)&lt;&gt;"R",ISERROR(VLOOKUP(AC91,AC$6:AC90,1,0)))),VLOOKUP(LEFT(AC91,SEARCH("-",AC91)-1),'Ceníky Ubytování'!$A$27:$AJ$80,$H91+IF(RIGHT(AC91,1)="R",6,RIGHT(AC91,1)),0),IF(AC91="",0,IF(EXACT(AC91,VLOOKUP(AC91,AC$6:AC90,1,0)),0,0)))</f>
        <v>0</v>
      </c>
      <c r="AO91" s="8"/>
      <c r="AP91" s="8"/>
      <c r="AQ91" s="8" t="str">
        <f t="shared" ref="AQ91:AZ91" si="271">IF(ISERROR(LEFT(T91,SEARCH("-",T91)-1)),"",LEFT(T91,SEARCH("-",T91)-1))</f>
        <v/>
      </c>
      <c r="AR91" s="8" t="str">
        <f t="shared" si="271"/>
        <v/>
      </c>
      <c r="AS91" s="8" t="str">
        <f t="shared" si="271"/>
        <v/>
      </c>
      <c r="AT91" s="8" t="str">
        <f t="shared" si="271"/>
        <v/>
      </c>
      <c r="AU91" s="8" t="str">
        <f t="shared" si="271"/>
        <v/>
      </c>
      <c r="AV91" s="8" t="str">
        <f t="shared" si="271"/>
        <v/>
      </c>
      <c r="AW91" s="8" t="str">
        <f t="shared" si="271"/>
        <v/>
      </c>
      <c r="AX91" s="8" t="str">
        <f t="shared" si="271"/>
        <v/>
      </c>
      <c r="AY91" s="8" t="str">
        <f t="shared" si="271"/>
        <v/>
      </c>
      <c r="AZ91" s="8" t="str">
        <f t="shared" si="271"/>
        <v/>
      </c>
      <c r="BA91" s="8"/>
      <c r="BB91" s="8"/>
      <c r="BC91" s="8"/>
      <c r="BD91" s="8"/>
      <c r="BE91" s="8"/>
      <c r="BF91" s="8"/>
      <c r="BG91" s="8"/>
      <c r="BH91" s="8"/>
      <c r="BI91" s="8"/>
      <c r="BJ91" s="8"/>
    </row>
    <row r="92" spans="1:62" s="151" customFormat="1" ht="15.75" customHeight="1">
      <c r="A92" s="152">
        <f>+VSTUP!A96</f>
        <v>87</v>
      </c>
      <c r="B92" s="152">
        <f>+VSTUP!B96</f>
        <v>0</v>
      </c>
      <c r="C92" s="152">
        <f>+VSTUP!C96</f>
        <v>0</v>
      </c>
      <c r="D92" s="152">
        <f>+VSTUP!G96</f>
        <v>0</v>
      </c>
      <c r="E92" s="152" t="str">
        <f>+VSTUP!K96</f>
        <v>nic</v>
      </c>
      <c r="F92" s="152">
        <f t="shared" si="11"/>
        <v>0</v>
      </c>
      <c r="G92" s="152" t="str">
        <f>+IF(VSTUP!$B$6="ANO",IF(F92&gt;5,$F$3,IF(F92&gt;2,$F$4,$F$2)),IF(F92=1,$F$2,$B$1))</f>
        <v>Ceník víkend standard</v>
      </c>
      <c r="H92" s="152">
        <f>+VLOOKUP(G92,'Ceníky Ubytování'!$B$84:$C$88,2,0)</f>
        <v>9</v>
      </c>
      <c r="I92" s="152" t="str">
        <f t="shared" ref="I92:R92" si="272">+IF($D92&gt;=I$3,IF($E92=0,"",$E92),"")</f>
        <v/>
      </c>
      <c r="J92" s="152" t="str">
        <f t="shared" si="272"/>
        <v/>
      </c>
      <c r="K92" s="152" t="str">
        <f t="shared" si="272"/>
        <v/>
      </c>
      <c r="L92" s="152" t="str">
        <f t="shared" si="272"/>
        <v/>
      </c>
      <c r="M92" s="152" t="str">
        <f t="shared" si="272"/>
        <v/>
      </c>
      <c r="N92" s="152" t="str">
        <f t="shared" si="272"/>
        <v/>
      </c>
      <c r="O92" s="152" t="str">
        <f t="shared" si="272"/>
        <v/>
      </c>
      <c r="P92" s="152" t="str">
        <f t="shared" si="272"/>
        <v/>
      </c>
      <c r="Q92" s="152" t="str">
        <f t="shared" si="272"/>
        <v/>
      </c>
      <c r="R92" s="152" t="str">
        <f t="shared" si="272"/>
        <v/>
      </c>
      <c r="S92" s="8"/>
      <c r="T92" s="152" t="str">
        <f t="shared" ref="T92:AC92" si="273">+IF(RIGHT(I92,1)="R",I92,IF(I92="","",IF(OR(I92=$S$1,I92=$S$2,I92=$S$3,I92=$S$4),I92&amp;"-1",I92&amp;"-"&amp;COUNTIF(I$6:I$999,I92))))</f>
        <v/>
      </c>
      <c r="U92" s="152" t="str">
        <f t="shared" si="273"/>
        <v/>
      </c>
      <c r="V92" s="152" t="str">
        <f t="shared" si="273"/>
        <v/>
      </c>
      <c r="W92" s="152" t="str">
        <f t="shared" si="273"/>
        <v/>
      </c>
      <c r="X92" s="152" t="str">
        <f t="shared" si="273"/>
        <v/>
      </c>
      <c r="Y92" s="152" t="str">
        <f t="shared" si="273"/>
        <v/>
      </c>
      <c r="Z92" s="152" t="str">
        <f t="shared" si="273"/>
        <v/>
      </c>
      <c r="AA92" s="152" t="str">
        <f t="shared" si="273"/>
        <v/>
      </c>
      <c r="AB92" s="152" t="str">
        <f t="shared" si="273"/>
        <v/>
      </c>
      <c r="AC92" s="152" t="str">
        <f t="shared" si="273"/>
        <v/>
      </c>
      <c r="AD92" s="31">
        <f t="shared" si="180"/>
        <v>0</v>
      </c>
      <c r="AE92" s="153">
        <f>IF(AND(T92&lt;&gt;"",OR(RIGHT(T92,1)&lt;&gt;"R",ISERROR(VLOOKUP(T92,T$6:T91,1,0)))),VLOOKUP(LEFT(T92,SEARCH("-",T92)-1),'Ceníky Ubytování'!$A$27:$AJ$80,$H92+IF(RIGHT(T92,1)="R",6,RIGHT(T92,1)),0),IF(T92="",0,IF(EXACT(T92,VLOOKUP(T92,T$6:T91,1,0)),0,0)))</f>
        <v>0</v>
      </c>
      <c r="AF92" s="153">
        <f>IF(AND(U92&lt;&gt;"",OR(RIGHT(U92,1)&lt;&gt;"R",ISERROR(VLOOKUP(U92,U$6:U91,1,0)))),VLOOKUP(LEFT(U92,SEARCH("-",U92)-1),'Ceníky Ubytování'!$A$27:$AJ$80,$H92+IF(RIGHT(U92,1)="R",6,RIGHT(U92,1)),0),IF(U92="",0,IF(EXACT(U92,VLOOKUP(U92,U$6:U91,1,0)),0,0)))</f>
        <v>0</v>
      </c>
      <c r="AG92" s="153">
        <f>IF(AND(V92&lt;&gt;"",OR(RIGHT(V92,1)&lt;&gt;"R",ISERROR(VLOOKUP(V92,V$6:V91,1,0)))),VLOOKUP(LEFT(V92,SEARCH("-",V92)-1),'Ceníky Ubytování'!$A$27:$AJ$80,$H92+IF(RIGHT(V92,1)="R",6,RIGHT(V92,1)),0),IF(V92="",0,IF(EXACT(V92,VLOOKUP(V92,V$6:V91,1,0)),0,0)))</f>
        <v>0</v>
      </c>
      <c r="AH92" s="153">
        <f>IF(AND(W92&lt;&gt;"",OR(RIGHT(W92,1)&lt;&gt;"R",ISERROR(VLOOKUP(W92,W$6:W91,1,0)))),VLOOKUP(LEFT(W92,SEARCH("-",W92)-1),'Ceníky Ubytování'!$A$27:$AJ$80,$H92+IF(RIGHT(W92,1)="R",6,RIGHT(W92,1)),0),IF(W92="",0,IF(EXACT(W92,VLOOKUP(W92,W$6:W91,1,0)),0,0)))</f>
        <v>0</v>
      </c>
      <c r="AI92" s="153">
        <f>IF(AND(X92&lt;&gt;"",OR(RIGHT(X92,1)&lt;&gt;"R",ISERROR(VLOOKUP(X92,X$6:X91,1,0)))),VLOOKUP(LEFT(X92,SEARCH("-",X92)-1),'Ceníky Ubytování'!$A$27:$AJ$80,$H92+IF(RIGHT(X92,1)="R",6,RIGHT(X92,1)),0),IF(X92="",0,IF(EXACT(X92,VLOOKUP(X92,X$6:X91,1,0)),0,0)))</f>
        <v>0</v>
      </c>
      <c r="AJ92" s="153">
        <f>IF(AND(Y92&lt;&gt;"",OR(RIGHT(Y92,1)&lt;&gt;"R",ISERROR(VLOOKUP(Y92,Y$6:Y91,1,0)))),VLOOKUP(LEFT(Y92,SEARCH("-",Y92)-1),'Ceníky Ubytování'!$A$27:$AJ$80,$H92+IF(RIGHT(Y92,1)="R",6,RIGHT(Y92,1)),0),IF(Y92="",0,IF(EXACT(Y92,VLOOKUP(Y92,Y$6:Y91,1,0)),0,0)))</f>
        <v>0</v>
      </c>
      <c r="AK92" s="153">
        <f>IF(AND(Z92&lt;&gt;"",OR(RIGHT(Z92,1)&lt;&gt;"R",ISERROR(VLOOKUP(Z92,Z$6:Z91,1,0)))),VLOOKUP(LEFT(Z92,SEARCH("-",Z92)-1),'Ceníky Ubytování'!$A$27:$AJ$80,$H92+IF(RIGHT(Z92,1)="R",6,RIGHT(Z92,1)),0),IF(Z92="",0,IF(EXACT(Z92,VLOOKUP(Z92,Z$6:Z91,1,0)),0,0)))</f>
        <v>0</v>
      </c>
      <c r="AL92" s="153">
        <f>IF(AND(AA92&lt;&gt;"",OR(RIGHT(AA92,1)&lt;&gt;"R",ISERROR(VLOOKUP(AA92,AA$6:AA91,1,0)))),VLOOKUP(LEFT(AA92,SEARCH("-",AA92)-1),'Ceníky Ubytování'!$A$27:$AJ$80,$H92+IF(RIGHT(AA92,1)="R",6,RIGHT(AA92,1)),0),IF(AA92="",0,IF(EXACT(AA92,VLOOKUP(AA92,AA$6:AA91,1,0)),0,0)))</f>
        <v>0</v>
      </c>
      <c r="AM92" s="153">
        <f>IF(AND(AB92&lt;&gt;"",OR(RIGHT(AB92,1)&lt;&gt;"R",ISERROR(VLOOKUP(AB92,AB$6:AB91,1,0)))),VLOOKUP(LEFT(AB92,SEARCH("-",AB92)-1),'Ceníky Ubytování'!$A$27:$AJ$80,$H92+IF(RIGHT(AB92,1)="R",6,RIGHT(AB92,1)),0),IF(AB92="",0,IF(EXACT(AB92,VLOOKUP(AB92,AB$6:AB91,1,0)),0,0)))</f>
        <v>0</v>
      </c>
      <c r="AN92" s="153">
        <f>IF(AND(AC92&lt;&gt;"",OR(RIGHT(AC92,1)&lt;&gt;"R",ISERROR(VLOOKUP(AC92,AC$6:AC91,1,0)))),VLOOKUP(LEFT(AC92,SEARCH("-",AC92)-1),'Ceníky Ubytování'!$A$27:$AJ$80,$H92+IF(RIGHT(AC92,1)="R",6,RIGHT(AC92,1)),0),IF(AC92="",0,IF(EXACT(AC92,VLOOKUP(AC92,AC$6:AC91,1,0)),0,0)))</f>
        <v>0</v>
      </c>
      <c r="AO92" s="152"/>
      <c r="AP92" s="152"/>
      <c r="AQ92" s="152" t="str">
        <f t="shared" ref="AQ92:AZ92" si="274">IF(ISERROR(LEFT(T92,SEARCH("-",T92)-1)),"",LEFT(T92,SEARCH("-",T92)-1))</f>
        <v/>
      </c>
      <c r="AR92" s="152" t="str">
        <f t="shared" si="274"/>
        <v/>
      </c>
      <c r="AS92" s="152" t="str">
        <f t="shared" si="274"/>
        <v/>
      </c>
      <c r="AT92" s="152" t="str">
        <f t="shared" si="274"/>
        <v/>
      </c>
      <c r="AU92" s="152" t="str">
        <f t="shared" si="274"/>
        <v/>
      </c>
      <c r="AV92" s="152" t="str">
        <f t="shared" si="274"/>
        <v/>
      </c>
      <c r="AW92" s="152" t="str">
        <f t="shared" si="274"/>
        <v/>
      </c>
      <c r="AX92" s="152" t="str">
        <f t="shared" si="274"/>
        <v/>
      </c>
      <c r="AY92" s="152" t="str">
        <f t="shared" si="274"/>
        <v/>
      </c>
      <c r="AZ92" s="152" t="str">
        <f t="shared" si="274"/>
        <v/>
      </c>
      <c r="BA92" s="152"/>
      <c r="BB92" s="152"/>
      <c r="BC92" s="152"/>
      <c r="BD92" s="152"/>
      <c r="BE92" s="152"/>
      <c r="BF92" s="152"/>
      <c r="BG92" s="152"/>
      <c r="BH92" s="152"/>
      <c r="BI92" s="152"/>
      <c r="BJ92" s="152"/>
    </row>
    <row r="93" spans="1:62" ht="15.75" customHeight="1">
      <c r="A93" s="8">
        <f>+VSTUP!A97</f>
        <v>88</v>
      </c>
      <c r="B93" s="8">
        <f>+VSTUP!B97</f>
        <v>0</v>
      </c>
      <c r="C93" s="8">
        <f>+VSTUP!C97</f>
        <v>0</v>
      </c>
      <c r="D93" s="8">
        <f>+VSTUP!G97</f>
        <v>0</v>
      </c>
      <c r="E93" s="8" t="str">
        <f>+VSTUP!K97</f>
        <v>nic</v>
      </c>
      <c r="F93" s="8">
        <f t="shared" si="11"/>
        <v>0</v>
      </c>
      <c r="G93" s="8" t="str">
        <f>+IF(VSTUP!$B$6="ANO",IF(F93&gt;5,$F$3,IF(F93&gt;2,$F$4,$F$2)),IF(F93=1,$F$2,$B$1))</f>
        <v>Ceník víkend standard</v>
      </c>
      <c r="H93" s="8">
        <f>+VLOOKUP(G93,'Ceníky Ubytování'!$B$84:$C$88,2,0)</f>
        <v>9</v>
      </c>
      <c r="I93" s="8" t="str">
        <f t="shared" ref="I93:R93" si="275">+IF($D93&gt;=I$3,IF($E93=0,"",$E93),"")</f>
        <v/>
      </c>
      <c r="J93" s="8" t="str">
        <f t="shared" si="275"/>
        <v/>
      </c>
      <c r="K93" s="8" t="str">
        <f t="shared" si="275"/>
        <v/>
      </c>
      <c r="L93" s="8" t="str">
        <f t="shared" si="275"/>
        <v/>
      </c>
      <c r="M93" s="8" t="str">
        <f t="shared" si="275"/>
        <v/>
      </c>
      <c r="N93" s="8" t="str">
        <f t="shared" si="275"/>
        <v/>
      </c>
      <c r="O93" s="8" t="str">
        <f t="shared" si="275"/>
        <v/>
      </c>
      <c r="P93" s="8" t="str">
        <f t="shared" si="275"/>
        <v/>
      </c>
      <c r="Q93" s="8" t="str">
        <f t="shared" si="275"/>
        <v/>
      </c>
      <c r="R93" s="8" t="str">
        <f t="shared" si="275"/>
        <v/>
      </c>
      <c r="S93" s="8"/>
      <c r="T93" s="8" t="str">
        <f t="shared" ref="T93:AC93" si="276">+IF(RIGHT(I93,1)="R",I93,IF(I93="","",IF(OR(I93=$S$1,I93=$S$2,I93=$S$3,I93=$S$4),I93&amp;"-1",I93&amp;"-"&amp;COUNTIF(I$6:I$999,I93))))</f>
        <v/>
      </c>
      <c r="U93" s="8" t="str">
        <f t="shared" si="276"/>
        <v/>
      </c>
      <c r="V93" s="8" t="str">
        <f t="shared" si="276"/>
        <v/>
      </c>
      <c r="W93" s="8" t="str">
        <f t="shared" si="276"/>
        <v/>
      </c>
      <c r="X93" s="8" t="str">
        <f t="shared" si="276"/>
        <v/>
      </c>
      <c r="Y93" s="8" t="str">
        <f t="shared" si="276"/>
        <v/>
      </c>
      <c r="Z93" s="8" t="str">
        <f t="shared" si="276"/>
        <v/>
      </c>
      <c r="AA93" s="8" t="str">
        <f t="shared" si="276"/>
        <v/>
      </c>
      <c r="AB93" s="8" t="str">
        <f t="shared" si="276"/>
        <v/>
      </c>
      <c r="AC93" s="8" t="str">
        <f t="shared" si="276"/>
        <v/>
      </c>
      <c r="AD93" s="31">
        <f t="shared" si="180"/>
        <v>0</v>
      </c>
      <c r="AE93" s="32">
        <f>IF(AND(T93&lt;&gt;"",OR(RIGHT(T93,1)&lt;&gt;"R",ISERROR(VLOOKUP(T93,T$6:T92,1,0)))),VLOOKUP(LEFT(T93,SEARCH("-",T93)-1),'Ceníky Ubytování'!$A$27:$AJ$80,$H93+IF(RIGHT(T93,1)="R",6,RIGHT(T93,1)),0),IF(T93="",0,IF(EXACT(T93,VLOOKUP(T93,T$6:T92,1,0)),0,0)))</f>
        <v>0</v>
      </c>
      <c r="AF93" s="32">
        <f>IF(AND(U93&lt;&gt;"",OR(RIGHT(U93,1)&lt;&gt;"R",ISERROR(VLOOKUP(U93,U$6:U92,1,0)))),VLOOKUP(LEFT(U93,SEARCH("-",U93)-1),'Ceníky Ubytování'!$A$27:$AJ$80,$H93+IF(RIGHT(U93,1)="R",6,RIGHT(U93,1)),0),IF(U93="",0,IF(EXACT(U93,VLOOKUP(U93,U$6:U92,1,0)),0,0)))</f>
        <v>0</v>
      </c>
      <c r="AG93" s="32">
        <f>IF(AND(V93&lt;&gt;"",OR(RIGHT(V93,1)&lt;&gt;"R",ISERROR(VLOOKUP(V93,V$6:V92,1,0)))),VLOOKUP(LEFT(V93,SEARCH("-",V93)-1),'Ceníky Ubytování'!$A$27:$AJ$80,$H93+IF(RIGHT(V93,1)="R",6,RIGHT(V93,1)),0),IF(V93="",0,IF(EXACT(V93,VLOOKUP(V93,V$6:V92,1,0)),0,0)))</f>
        <v>0</v>
      </c>
      <c r="AH93" s="32">
        <f>IF(AND(W93&lt;&gt;"",OR(RIGHT(W93,1)&lt;&gt;"R",ISERROR(VLOOKUP(W93,W$6:W92,1,0)))),VLOOKUP(LEFT(W93,SEARCH("-",W93)-1),'Ceníky Ubytování'!$A$27:$AJ$80,$H93+IF(RIGHT(W93,1)="R",6,RIGHT(W93,1)),0),IF(W93="",0,IF(EXACT(W93,VLOOKUP(W93,W$6:W92,1,0)),0,0)))</f>
        <v>0</v>
      </c>
      <c r="AI93" s="32">
        <f>IF(AND(X93&lt;&gt;"",OR(RIGHT(X93,1)&lt;&gt;"R",ISERROR(VLOOKUP(X93,X$6:X92,1,0)))),VLOOKUP(LEFT(X93,SEARCH("-",X93)-1),'Ceníky Ubytování'!$A$27:$AJ$80,$H93+IF(RIGHT(X93,1)="R",6,RIGHT(X93,1)),0),IF(X93="",0,IF(EXACT(X93,VLOOKUP(X93,X$6:X92,1,0)),0,0)))</f>
        <v>0</v>
      </c>
      <c r="AJ93" s="32">
        <f>IF(AND(Y93&lt;&gt;"",OR(RIGHT(Y93,1)&lt;&gt;"R",ISERROR(VLOOKUP(Y93,Y$6:Y92,1,0)))),VLOOKUP(LEFT(Y93,SEARCH("-",Y93)-1),'Ceníky Ubytování'!$A$27:$AJ$80,$H93+IF(RIGHT(Y93,1)="R",6,RIGHT(Y93,1)),0),IF(Y93="",0,IF(EXACT(Y93,VLOOKUP(Y93,Y$6:Y92,1,0)),0,0)))</f>
        <v>0</v>
      </c>
      <c r="AK93" s="32">
        <f>IF(AND(Z93&lt;&gt;"",OR(RIGHT(Z93,1)&lt;&gt;"R",ISERROR(VLOOKUP(Z93,Z$6:Z92,1,0)))),VLOOKUP(LEFT(Z93,SEARCH("-",Z93)-1),'Ceníky Ubytování'!$A$27:$AJ$80,$H93+IF(RIGHT(Z93,1)="R",6,RIGHT(Z93,1)),0),IF(Z93="",0,IF(EXACT(Z93,VLOOKUP(Z93,Z$6:Z92,1,0)),0,0)))</f>
        <v>0</v>
      </c>
      <c r="AL93" s="32">
        <f>IF(AND(AA93&lt;&gt;"",OR(RIGHT(AA93,1)&lt;&gt;"R",ISERROR(VLOOKUP(AA93,AA$6:AA92,1,0)))),VLOOKUP(LEFT(AA93,SEARCH("-",AA93)-1),'Ceníky Ubytování'!$A$27:$AJ$80,$H93+IF(RIGHT(AA93,1)="R",6,RIGHT(AA93,1)),0),IF(AA93="",0,IF(EXACT(AA93,VLOOKUP(AA93,AA$6:AA92,1,0)),0,0)))</f>
        <v>0</v>
      </c>
      <c r="AM93" s="32">
        <f>IF(AND(AB93&lt;&gt;"",OR(RIGHT(AB93,1)&lt;&gt;"R",ISERROR(VLOOKUP(AB93,AB$6:AB92,1,0)))),VLOOKUP(LEFT(AB93,SEARCH("-",AB93)-1),'Ceníky Ubytování'!$A$27:$AJ$80,$H93+IF(RIGHT(AB93,1)="R",6,RIGHT(AB93,1)),0),IF(AB93="",0,IF(EXACT(AB93,VLOOKUP(AB93,AB$6:AB92,1,0)),0,0)))</f>
        <v>0</v>
      </c>
      <c r="AN93" s="32">
        <f>IF(AND(AC93&lt;&gt;"",OR(RIGHT(AC93,1)&lt;&gt;"R",ISERROR(VLOOKUP(AC93,AC$6:AC92,1,0)))),VLOOKUP(LEFT(AC93,SEARCH("-",AC93)-1),'Ceníky Ubytování'!$A$27:$AJ$80,$H93+IF(RIGHT(AC93,1)="R",6,RIGHT(AC93,1)),0),IF(AC93="",0,IF(EXACT(AC93,VLOOKUP(AC93,AC$6:AC92,1,0)),0,0)))</f>
        <v>0</v>
      </c>
      <c r="AO93" s="8"/>
      <c r="AP93" s="8"/>
      <c r="AQ93" s="8" t="str">
        <f t="shared" ref="AQ93:AZ93" si="277">IF(ISERROR(LEFT(T93,SEARCH("-",T93)-1)),"",LEFT(T93,SEARCH("-",T93)-1))</f>
        <v/>
      </c>
      <c r="AR93" s="8" t="str">
        <f t="shared" si="277"/>
        <v/>
      </c>
      <c r="AS93" s="8" t="str">
        <f t="shared" si="277"/>
        <v/>
      </c>
      <c r="AT93" s="8" t="str">
        <f t="shared" si="277"/>
        <v/>
      </c>
      <c r="AU93" s="8" t="str">
        <f t="shared" si="277"/>
        <v/>
      </c>
      <c r="AV93" s="8" t="str">
        <f t="shared" si="277"/>
        <v/>
      </c>
      <c r="AW93" s="8" t="str">
        <f t="shared" si="277"/>
        <v/>
      </c>
      <c r="AX93" s="8" t="str">
        <f t="shared" si="277"/>
        <v/>
      </c>
      <c r="AY93" s="8" t="str">
        <f t="shared" si="277"/>
        <v/>
      </c>
      <c r="AZ93" s="8" t="str">
        <f t="shared" si="277"/>
        <v/>
      </c>
      <c r="BA93" s="8"/>
      <c r="BB93" s="8"/>
      <c r="BC93" s="8"/>
      <c r="BD93" s="8"/>
      <c r="BE93" s="8"/>
      <c r="BF93" s="8"/>
      <c r="BG93" s="8"/>
      <c r="BH93" s="8"/>
      <c r="BI93" s="8"/>
      <c r="BJ93" s="8"/>
    </row>
    <row r="94" spans="1:62" s="151" customFormat="1" ht="15.75" customHeight="1">
      <c r="A94" s="152">
        <f>+VSTUP!A98</f>
        <v>89</v>
      </c>
      <c r="B94" s="152">
        <f>+VSTUP!B98</f>
        <v>0</v>
      </c>
      <c r="C94" s="152">
        <f>+VSTUP!C98</f>
        <v>0</v>
      </c>
      <c r="D94" s="152">
        <f>+VSTUP!G98</f>
        <v>0</v>
      </c>
      <c r="E94" s="152" t="str">
        <f>+VSTUP!K98</f>
        <v>nic</v>
      </c>
      <c r="F94" s="152">
        <f t="shared" si="11"/>
        <v>0</v>
      </c>
      <c r="G94" s="152" t="str">
        <f>+IF(VSTUP!$B$6="ANO",IF(F94&gt;5,$F$3,IF(F94&gt;2,$F$4,$F$2)),IF(F94=1,$F$2,$B$1))</f>
        <v>Ceník víkend standard</v>
      </c>
      <c r="H94" s="152">
        <f>+VLOOKUP(G94,'Ceníky Ubytování'!$B$84:$C$88,2,0)</f>
        <v>9</v>
      </c>
      <c r="I94" s="152" t="str">
        <f t="shared" ref="I94:R94" si="278">+IF($D94&gt;=I$3,IF($E94=0,"",$E94),"")</f>
        <v/>
      </c>
      <c r="J94" s="152" t="str">
        <f t="shared" si="278"/>
        <v/>
      </c>
      <c r="K94" s="152" t="str">
        <f t="shared" si="278"/>
        <v/>
      </c>
      <c r="L94" s="152" t="str">
        <f t="shared" si="278"/>
        <v/>
      </c>
      <c r="M94" s="152" t="str">
        <f t="shared" si="278"/>
        <v/>
      </c>
      <c r="N94" s="152" t="str">
        <f t="shared" si="278"/>
        <v/>
      </c>
      <c r="O94" s="152" t="str">
        <f t="shared" si="278"/>
        <v/>
      </c>
      <c r="P94" s="152" t="str">
        <f t="shared" si="278"/>
        <v/>
      </c>
      <c r="Q94" s="152" t="str">
        <f t="shared" si="278"/>
        <v/>
      </c>
      <c r="R94" s="152" t="str">
        <f t="shared" si="278"/>
        <v/>
      </c>
      <c r="S94" s="8"/>
      <c r="T94" s="152" t="str">
        <f t="shared" ref="T94:AC94" si="279">+IF(RIGHT(I94,1)="R",I94,IF(I94="","",IF(OR(I94=$S$1,I94=$S$2,I94=$S$3,I94=$S$4),I94&amp;"-1",I94&amp;"-"&amp;COUNTIF(I$6:I$999,I94))))</f>
        <v/>
      </c>
      <c r="U94" s="152" t="str">
        <f t="shared" si="279"/>
        <v/>
      </c>
      <c r="V94" s="152" t="str">
        <f t="shared" si="279"/>
        <v/>
      </c>
      <c r="W94" s="152" t="str">
        <f t="shared" si="279"/>
        <v/>
      </c>
      <c r="X94" s="152" t="str">
        <f t="shared" si="279"/>
        <v/>
      </c>
      <c r="Y94" s="152" t="str">
        <f t="shared" si="279"/>
        <v/>
      </c>
      <c r="Z94" s="152" t="str">
        <f t="shared" si="279"/>
        <v/>
      </c>
      <c r="AA94" s="152" t="str">
        <f t="shared" si="279"/>
        <v/>
      </c>
      <c r="AB94" s="152" t="str">
        <f t="shared" si="279"/>
        <v/>
      </c>
      <c r="AC94" s="152" t="str">
        <f t="shared" si="279"/>
        <v/>
      </c>
      <c r="AD94" s="31">
        <f t="shared" si="180"/>
        <v>0</v>
      </c>
      <c r="AE94" s="153">
        <f>IF(AND(T94&lt;&gt;"",OR(RIGHT(T94,1)&lt;&gt;"R",ISERROR(VLOOKUP(T94,T$6:T93,1,0)))),VLOOKUP(LEFT(T94,SEARCH("-",T94)-1),'Ceníky Ubytování'!$A$27:$AJ$80,$H94+IF(RIGHT(T94,1)="R",6,RIGHT(T94,1)),0),IF(T94="",0,IF(EXACT(T94,VLOOKUP(T94,T$6:T93,1,0)),0,0)))</f>
        <v>0</v>
      </c>
      <c r="AF94" s="153">
        <f>IF(AND(U94&lt;&gt;"",OR(RIGHT(U94,1)&lt;&gt;"R",ISERROR(VLOOKUP(U94,U$6:U93,1,0)))),VLOOKUP(LEFT(U94,SEARCH("-",U94)-1),'Ceníky Ubytování'!$A$27:$AJ$80,$H94+IF(RIGHT(U94,1)="R",6,RIGHT(U94,1)),0),IF(U94="",0,IF(EXACT(U94,VLOOKUP(U94,U$6:U93,1,0)),0,0)))</f>
        <v>0</v>
      </c>
      <c r="AG94" s="153">
        <f>IF(AND(V94&lt;&gt;"",OR(RIGHT(V94,1)&lt;&gt;"R",ISERROR(VLOOKUP(V94,V$6:V93,1,0)))),VLOOKUP(LEFT(V94,SEARCH("-",V94)-1),'Ceníky Ubytování'!$A$27:$AJ$80,$H94+IF(RIGHT(V94,1)="R",6,RIGHT(V94,1)),0),IF(V94="",0,IF(EXACT(V94,VLOOKUP(V94,V$6:V93,1,0)),0,0)))</f>
        <v>0</v>
      </c>
      <c r="AH94" s="153">
        <f>IF(AND(W94&lt;&gt;"",OR(RIGHT(W94,1)&lt;&gt;"R",ISERROR(VLOOKUP(W94,W$6:W93,1,0)))),VLOOKUP(LEFT(W94,SEARCH("-",W94)-1),'Ceníky Ubytování'!$A$27:$AJ$80,$H94+IF(RIGHT(W94,1)="R",6,RIGHT(W94,1)),0),IF(W94="",0,IF(EXACT(W94,VLOOKUP(W94,W$6:W93,1,0)),0,0)))</f>
        <v>0</v>
      </c>
      <c r="AI94" s="153">
        <f>IF(AND(X94&lt;&gt;"",OR(RIGHT(X94,1)&lt;&gt;"R",ISERROR(VLOOKUP(X94,X$6:X93,1,0)))),VLOOKUP(LEFT(X94,SEARCH("-",X94)-1),'Ceníky Ubytování'!$A$27:$AJ$80,$H94+IF(RIGHT(X94,1)="R",6,RIGHT(X94,1)),0),IF(X94="",0,IF(EXACT(X94,VLOOKUP(X94,X$6:X93,1,0)),0,0)))</f>
        <v>0</v>
      </c>
      <c r="AJ94" s="153">
        <f>IF(AND(Y94&lt;&gt;"",OR(RIGHT(Y94,1)&lt;&gt;"R",ISERROR(VLOOKUP(Y94,Y$6:Y93,1,0)))),VLOOKUP(LEFT(Y94,SEARCH("-",Y94)-1),'Ceníky Ubytování'!$A$27:$AJ$80,$H94+IF(RIGHT(Y94,1)="R",6,RIGHT(Y94,1)),0),IF(Y94="",0,IF(EXACT(Y94,VLOOKUP(Y94,Y$6:Y93,1,0)),0,0)))</f>
        <v>0</v>
      </c>
      <c r="AK94" s="153">
        <f>IF(AND(Z94&lt;&gt;"",OR(RIGHT(Z94,1)&lt;&gt;"R",ISERROR(VLOOKUP(Z94,Z$6:Z93,1,0)))),VLOOKUP(LEFT(Z94,SEARCH("-",Z94)-1),'Ceníky Ubytování'!$A$27:$AJ$80,$H94+IF(RIGHT(Z94,1)="R",6,RIGHT(Z94,1)),0),IF(Z94="",0,IF(EXACT(Z94,VLOOKUP(Z94,Z$6:Z93,1,0)),0,0)))</f>
        <v>0</v>
      </c>
      <c r="AL94" s="153">
        <f>IF(AND(AA94&lt;&gt;"",OR(RIGHT(AA94,1)&lt;&gt;"R",ISERROR(VLOOKUP(AA94,AA$6:AA93,1,0)))),VLOOKUP(LEFT(AA94,SEARCH("-",AA94)-1),'Ceníky Ubytování'!$A$27:$AJ$80,$H94+IF(RIGHT(AA94,1)="R",6,RIGHT(AA94,1)),0),IF(AA94="",0,IF(EXACT(AA94,VLOOKUP(AA94,AA$6:AA93,1,0)),0,0)))</f>
        <v>0</v>
      </c>
      <c r="AM94" s="153">
        <f>IF(AND(AB94&lt;&gt;"",OR(RIGHT(AB94,1)&lt;&gt;"R",ISERROR(VLOOKUP(AB94,AB$6:AB93,1,0)))),VLOOKUP(LEFT(AB94,SEARCH("-",AB94)-1),'Ceníky Ubytování'!$A$27:$AJ$80,$H94+IF(RIGHT(AB94,1)="R",6,RIGHT(AB94,1)),0),IF(AB94="",0,IF(EXACT(AB94,VLOOKUP(AB94,AB$6:AB93,1,0)),0,0)))</f>
        <v>0</v>
      </c>
      <c r="AN94" s="153">
        <f>IF(AND(AC94&lt;&gt;"",OR(RIGHT(AC94,1)&lt;&gt;"R",ISERROR(VLOOKUP(AC94,AC$6:AC93,1,0)))),VLOOKUP(LEFT(AC94,SEARCH("-",AC94)-1),'Ceníky Ubytování'!$A$27:$AJ$80,$H94+IF(RIGHT(AC94,1)="R",6,RIGHT(AC94,1)),0),IF(AC94="",0,IF(EXACT(AC94,VLOOKUP(AC94,AC$6:AC93,1,0)),0,0)))</f>
        <v>0</v>
      </c>
      <c r="AO94" s="152"/>
      <c r="AP94" s="152"/>
      <c r="AQ94" s="152" t="str">
        <f t="shared" ref="AQ94:AZ94" si="280">IF(ISERROR(LEFT(T94,SEARCH("-",T94)-1)),"",LEFT(T94,SEARCH("-",T94)-1))</f>
        <v/>
      </c>
      <c r="AR94" s="152" t="str">
        <f t="shared" si="280"/>
        <v/>
      </c>
      <c r="AS94" s="152" t="str">
        <f t="shared" si="280"/>
        <v/>
      </c>
      <c r="AT94" s="152" t="str">
        <f t="shared" si="280"/>
        <v/>
      </c>
      <c r="AU94" s="152" t="str">
        <f t="shared" si="280"/>
        <v/>
      </c>
      <c r="AV94" s="152" t="str">
        <f t="shared" si="280"/>
        <v/>
      </c>
      <c r="AW94" s="152" t="str">
        <f t="shared" si="280"/>
        <v/>
      </c>
      <c r="AX94" s="152" t="str">
        <f t="shared" si="280"/>
        <v/>
      </c>
      <c r="AY94" s="152" t="str">
        <f t="shared" si="280"/>
        <v/>
      </c>
      <c r="AZ94" s="152" t="str">
        <f t="shared" si="280"/>
        <v/>
      </c>
      <c r="BA94" s="152"/>
      <c r="BB94" s="152"/>
      <c r="BC94" s="152"/>
      <c r="BD94" s="152"/>
      <c r="BE94" s="152"/>
      <c r="BF94" s="152"/>
      <c r="BG94" s="152"/>
      <c r="BH94" s="152"/>
      <c r="BI94" s="152"/>
      <c r="BJ94" s="152"/>
    </row>
    <row r="95" spans="1:62" ht="15.75" customHeight="1">
      <c r="A95" s="8">
        <f>+VSTUP!A99</f>
        <v>90</v>
      </c>
      <c r="B95" s="8">
        <f>+VSTUP!B99</f>
        <v>0</v>
      </c>
      <c r="C95" s="8">
        <f>+VSTUP!C99</f>
        <v>0</v>
      </c>
      <c r="D95" s="8">
        <f>+VSTUP!G99</f>
        <v>0</v>
      </c>
      <c r="E95" s="8" t="str">
        <f>+VSTUP!K99</f>
        <v>nic</v>
      </c>
      <c r="F95" s="8">
        <f t="shared" si="11"/>
        <v>0</v>
      </c>
      <c r="G95" s="8" t="str">
        <f>+IF(VSTUP!$B$6="ANO",IF(F95&gt;5,$F$3,IF(F95&gt;2,$F$4,$F$2)),IF(F95=1,$F$2,$B$1))</f>
        <v>Ceník víkend standard</v>
      </c>
      <c r="H95" s="8">
        <f>+VLOOKUP(G95,'Ceníky Ubytování'!$B$84:$C$88,2,0)</f>
        <v>9</v>
      </c>
      <c r="I95" s="8" t="str">
        <f t="shared" ref="I95:R95" si="281">+IF($D95&gt;=I$3,IF($E95=0,"",$E95),"")</f>
        <v/>
      </c>
      <c r="J95" s="8" t="str">
        <f t="shared" si="281"/>
        <v/>
      </c>
      <c r="K95" s="8" t="str">
        <f t="shared" si="281"/>
        <v/>
      </c>
      <c r="L95" s="8" t="str">
        <f t="shared" si="281"/>
        <v/>
      </c>
      <c r="M95" s="8" t="str">
        <f t="shared" si="281"/>
        <v/>
      </c>
      <c r="N95" s="8" t="str">
        <f t="shared" si="281"/>
        <v/>
      </c>
      <c r="O95" s="8" t="str">
        <f t="shared" si="281"/>
        <v/>
      </c>
      <c r="P95" s="8" t="str">
        <f t="shared" si="281"/>
        <v/>
      </c>
      <c r="Q95" s="8" t="str">
        <f t="shared" si="281"/>
        <v/>
      </c>
      <c r="R95" s="8" t="str">
        <f t="shared" si="281"/>
        <v/>
      </c>
      <c r="S95" s="8"/>
      <c r="T95" s="8" t="str">
        <f t="shared" ref="T95:AC95" si="282">+IF(RIGHT(I95,1)="R",I95,IF(I95="","",IF(OR(I95=$S$1,I95=$S$2,I95=$S$3,I95=$S$4),I95&amp;"-1",I95&amp;"-"&amp;COUNTIF(I$6:I$999,I95))))</f>
        <v/>
      </c>
      <c r="U95" s="8" t="str">
        <f t="shared" si="282"/>
        <v/>
      </c>
      <c r="V95" s="8" t="str">
        <f t="shared" si="282"/>
        <v/>
      </c>
      <c r="W95" s="8" t="str">
        <f t="shared" si="282"/>
        <v/>
      </c>
      <c r="X95" s="8" t="str">
        <f t="shared" si="282"/>
        <v/>
      </c>
      <c r="Y95" s="8" t="str">
        <f t="shared" si="282"/>
        <v/>
      </c>
      <c r="Z95" s="8" t="str">
        <f t="shared" si="282"/>
        <v/>
      </c>
      <c r="AA95" s="8" t="str">
        <f t="shared" si="282"/>
        <v/>
      </c>
      <c r="AB95" s="8" t="str">
        <f t="shared" si="282"/>
        <v/>
      </c>
      <c r="AC95" s="8" t="str">
        <f t="shared" si="282"/>
        <v/>
      </c>
      <c r="AD95" s="31">
        <f t="shared" si="180"/>
        <v>0</v>
      </c>
      <c r="AE95" s="32">
        <f>IF(AND(T95&lt;&gt;"",OR(RIGHT(T95,1)&lt;&gt;"R",ISERROR(VLOOKUP(T95,T$6:T94,1,0)))),VLOOKUP(LEFT(T95,SEARCH("-",T95)-1),'Ceníky Ubytování'!$A$27:$AJ$80,$H95+IF(RIGHT(T95,1)="R",6,RIGHT(T95,1)),0),IF(T95="",0,IF(EXACT(T95,VLOOKUP(T95,T$6:T94,1,0)),0,0)))</f>
        <v>0</v>
      </c>
      <c r="AF95" s="32">
        <f>IF(AND(U95&lt;&gt;"",OR(RIGHT(U95,1)&lt;&gt;"R",ISERROR(VLOOKUP(U95,U$6:U94,1,0)))),VLOOKUP(LEFT(U95,SEARCH("-",U95)-1),'Ceníky Ubytování'!$A$27:$AJ$80,$H95+IF(RIGHT(U95,1)="R",6,RIGHT(U95,1)),0),IF(U95="",0,IF(EXACT(U95,VLOOKUP(U95,U$6:U94,1,0)),0,0)))</f>
        <v>0</v>
      </c>
      <c r="AG95" s="32">
        <f>IF(AND(V95&lt;&gt;"",OR(RIGHT(V95,1)&lt;&gt;"R",ISERROR(VLOOKUP(V95,V$6:V94,1,0)))),VLOOKUP(LEFT(V95,SEARCH("-",V95)-1),'Ceníky Ubytování'!$A$27:$AJ$80,$H95+IF(RIGHT(V95,1)="R",6,RIGHT(V95,1)),0),IF(V95="",0,IF(EXACT(V95,VLOOKUP(V95,V$6:V94,1,0)),0,0)))</f>
        <v>0</v>
      </c>
      <c r="AH95" s="32">
        <f>IF(AND(W95&lt;&gt;"",OR(RIGHT(W95,1)&lt;&gt;"R",ISERROR(VLOOKUP(W95,W$6:W94,1,0)))),VLOOKUP(LEFT(W95,SEARCH("-",W95)-1),'Ceníky Ubytování'!$A$27:$AJ$80,$H95+IF(RIGHT(W95,1)="R",6,RIGHT(W95,1)),0),IF(W95="",0,IF(EXACT(W95,VLOOKUP(W95,W$6:W94,1,0)),0,0)))</f>
        <v>0</v>
      </c>
      <c r="AI95" s="32">
        <f>IF(AND(X95&lt;&gt;"",OR(RIGHT(X95,1)&lt;&gt;"R",ISERROR(VLOOKUP(X95,X$6:X94,1,0)))),VLOOKUP(LEFT(X95,SEARCH("-",X95)-1),'Ceníky Ubytování'!$A$27:$AJ$80,$H95+IF(RIGHT(X95,1)="R",6,RIGHT(X95,1)),0),IF(X95="",0,IF(EXACT(X95,VLOOKUP(X95,X$6:X94,1,0)),0,0)))</f>
        <v>0</v>
      </c>
      <c r="AJ95" s="32">
        <f>IF(AND(Y95&lt;&gt;"",OR(RIGHT(Y95,1)&lt;&gt;"R",ISERROR(VLOOKUP(Y95,Y$6:Y94,1,0)))),VLOOKUP(LEFT(Y95,SEARCH("-",Y95)-1),'Ceníky Ubytování'!$A$27:$AJ$80,$H95+IF(RIGHT(Y95,1)="R",6,RIGHT(Y95,1)),0),IF(Y95="",0,IF(EXACT(Y95,VLOOKUP(Y95,Y$6:Y94,1,0)),0,0)))</f>
        <v>0</v>
      </c>
      <c r="AK95" s="32">
        <f>IF(AND(Z95&lt;&gt;"",OR(RIGHT(Z95,1)&lt;&gt;"R",ISERROR(VLOOKUP(Z95,Z$6:Z94,1,0)))),VLOOKUP(LEFT(Z95,SEARCH("-",Z95)-1),'Ceníky Ubytování'!$A$27:$AJ$80,$H95+IF(RIGHT(Z95,1)="R",6,RIGHT(Z95,1)),0),IF(Z95="",0,IF(EXACT(Z95,VLOOKUP(Z95,Z$6:Z94,1,0)),0,0)))</f>
        <v>0</v>
      </c>
      <c r="AL95" s="32">
        <f>IF(AND(AA95&lt;&gt;"",OR(RIGHT(AA95,1)&lt;&gt;"R",ISERROR(VLOOKUP(AA95,AA$6:AA94,1,0)))),VLOOKUP(LEFT(AA95,SEARCH("-",AA95)-1),'Ceníky Ubytování'!$A$27:$AJ$80,$H95+IF(RIGHT(AA95,1)="R",6,RIGHT(AA95,1)),0),IF(AA95="",0,IF(EXACT(AA95,VLOOKUP(AA95,AA$6:AA94,1,0)),0,0)))</f>
        <v>0</v>
      </c>
      <c r="AM95" s="32">
        <f>IF(AND(AB95&lt;&gt;"",OR(RIGHT(AB95,1)&lt;&gt;"R",ISERROR(VLOOKUP(AB95,AB$6:AB94,1,0)))),VLOOKUP(LEFT(AB95,SEARCH("-",AB95)-1),'Ceníky Ubytování'!$A$27:$AJ$80,$H95+IF(RIGHT(AB95,1)="R",6,RIGHT(AB95,1)),0),IF(AB95="",0,IF(EXACT(AB95,VLOOKUP(AB95,AB$6:AB94,1,0)),0,0)))</f>
        <v>0</v>
      </c>
      <c r="AN95" s="32">
        <f>IF(AND(AC95&lt;&gt;"",OR(RIGHT(AC95,1)&lt;&gt;"R",ISERROR(VLOOKUP(AC95,AC$6:AC94,1,0)))),VLOOKUP(LEFT(AC95,SEARCH("-",AC95)-1),'Ceníky Ubytování'!$A$27:$AJ$80,$H95+IF(RIGHT(AC95,1)="R",6,RIGHT(AC95,1)),0),IF(AC95="",0,IF(EXACT(AC95,VLOOKUP(AC95,AC$6:AC94,1,0)),0,0)))</f>
        <v>0</v>
      </c>
      <c r="AO95" s="8"/>
      <c r="AP95" s="8"/>
      <c r="AQ95" s="8" t="str">
        <f t="shared" ref="AQ95:AZ95" si="283">IF(ISERROR(LEFT(T95,SEARCH("-",T95)-1)),"",LEFT(T95,SEARCH("-",T95)-1))</f>
        <v/>
      </c>
      <c r="AR95" s="8" t="str">
        <f t="shared" si="283"/>
        <v/>
      </c>
      <c r="AS95" s="8" t="str">
        <f t="shared" si="283"/>
        <v/>
      </c>
      <c r="AT95" s="8" t="str">
        <f t="shared" si="283"/>
        <v/>
      </c>
      <c r="AU95" s="8" t="str">
        <f t="shared" si="283"/>
        <v/>
      </c>
      <c r="AV95" s="8" t="str">
        <f t="shared" si="283"/>
        <v/>
      </c>
      <c r="AW95" s="8" t="str">
        <f t="shared" si="283"/>
        <v/>
      </c>
      <c r="AX95" s="8" t="str">
        <f t="shared" si="283"/>
        <v/>
      </c>
      <c r="AY95" s="8" t="str">
        <f t="shared" si="283"/>
        <v/>
      </c>
      <c r="AZ95" s="8" t="str">
        <f t="shared" si="283"/>
        <v/>
      </c>
      <c r="BA95" s="8"/>
      <c r="BB95" s="8"/>
      <c r="BC95" s="8"/>
      <c r="BD95" s="8"/>
      <c r="BE95" s="8"/>
      <c r="BF95" s="8"/>
      <c r="BG95" s="8"/>
      <c r="BH95" s="8"/>
      <c r="BI95" s="8"/>
      <c r="BJ95" s="8"/>
    </row>
    <row r="96" spans="1:62" s="151" customFormat="1" ht="15.75" customHeight="1">
      <c r="A96" s="152">
        <f>+VSTUP!A100</f>
        <v>91</v>
      </c>
      <c r="B96" s="152">
        <f>+VSTUP!B100</f>
        <v>0</v>
      </c>
      <c r="C96" s="152">
        <f>+VSTUP!C100</f>
        <v>0</v>
      </c>
      <c r="D96" s="152">
        <f>+VSTUP!G100</f>
        <v>0</v>
      </c>
      <c r="E96" s="152" t="str">
        <f>+VSTUP!K100</f>
        <v>nic</v>
      </c>
      <c r="F96" s="152">
        <f t="shared" si="11"/>
        <v>0</v>
      </c>
      <c r="G96" s="152" t="str">
        <f>+IF(VSTUP!$B$6="ANO",IF(F96&gt;5,$F$3,IF(F96&gt;2,$F$4,$F$2)),IF(F96=1,$F$2,$B$1))</f>
        <v>Ceník víkend standard</v>
      </c>
      <c r="H96" s="152">
        <f>+VLOOKUP(G96,'Ceníky Ubytování'!$B$84:$C$88,2,0)</f>
        <v>9</v>
      </c>
      <c r="I96" s="152" t="str">
        <f t="shared" ref="I96:R96" si="284">+IF($D96&gt;=I$3,IF($E96=0,"",$E96),"")</f>
        <v/>
      </c>
      <c r="J96" s="152" t="str">
        <f t="shared" si="284"/>
        <v/>
      </c>
      <c r="K96" s="152" t="str">
        <f t="shared" si="284"/>
        <v/>
      </c>
      <c r="L96" s="152" t="str">
        <f t="shared" si="284"/>
        <v/>
      </c>
      <c r="M96" s="152" t="str">
        <f t="shared" si="284"/>
        <v/>
      </c>
      <c r="N96" s="152" t="str">
        <f t="shared" si="284"/>
        <v/>
      </c>
      <c r="O96" s="152" t="str">
        <f t="shared" si="284"/>
        <v/>
      </c>
      <c r="P96" s="152" t="str">
        <f t="shared" si="284"/>
        <v/>
      </c>
      <c r="Q96" s="152" t="str">
        <f t="shared" si="284"/>
        <v/>
      </c>
      <c r="R96" s="152" t="str">
        <f t="shared" si="284"/>
        <v/>
      </c>
      <c r="S96" s="8"/>
      <c r="T96" s="152" t="str">
        <f t="shared" ref="T96:AC96" si="285">+IF(RIGHT(I96,1)="R",I96,IF(I96="","",IF(OR(I96=$S$1,I96=$S$2,I96=$S$3,I96=$S$4),I96&amp;"-1",I96&amp;"-"&amp;COUNTIF(I$6:I$999,I96))))</f>
        <v/>
      </c>
      <c r="U96" s="152" t="str">
        <f t="shared" si="285"/>
        <v/>
      </c>
      <c r="V96" s="152" t="str">
        <f t="shared" si="285"/>
        <v/>
      </c>
      <c r="W96" s="152" t="str">
        <f t="shared" si="285"/>
        <v/>
      </c>
      <c r="X96" s="152" t="str">
        <f t="shared" si="285"/>
        <v/>
      </c>
      <c r="Y96" s="152" t="str">
        <f t="shared" si="285"/>
        <v/>
      </c>
      <c r="Z96" s="152" t="str">
        <f t="shared" si="285"/>
        <v/>
      </c>
      <c r="AA96" s="152" t="str">
        <f t="shared" si="285"/>
        <v/>
      </c>
      <c r="AB96" s="152" t="str">
        <f t="shared" si="285"/>
        <v/>
      </c>
      <c r="AC96" s="152" t="str">
        <f t="shared" si="285"/>
        <v/>
      </c>
      <c r="AD96" s="31">
        <f t="shared" si="180"/>
        <v>0</v>
      </c>
      <c r="AE96" s="153">
        <f>IF(AND(T96&lt;&gt;"",OR(RIGHT(T96,1)&lt;&gt;"R",ISERROR(VLOOKUP(T96,T$6:T95,1,0)))),VLOOKUP(LEFT(T96,SEARCH("-",T96)-1),'Ceníky Ubytování'!$A$27:$AJ$80,$H96+IF(RIGHT(T96,1)="R",6,RIGHT(T96,1)),0),IF(T96="",0,IF(EXACT(T96,VLOOKUP(T96,T$6:T95,1,0)),0,0)))</f>
        <v>0</v>
      </c>
      <c r="AF96" s="153">
        <f>IF(AND(U96&lt;&gt;"",OR(RIGHT(U96,1)&lt;&gt;"R",ISERROR(VLOOKUP(U96,U$6:U95,1,0)))),VLOOKUP(LEFT(U96,SEARCH("-",U96)-1),'Ceníky Ubytování'!$A$27:$AJ$80,$H96+IF(RIGHT(U96,1)="R",6,RIGHT(U96,1)),0),IF(U96="",0,IF(EXACT(U96,VLOOKUP(U96,U$6:U95,1,0)),0,0)))</f>
        <v>0</v>
      </c>
      <c r="AG96" s="153">
        <f>IF(AND(V96&lt;&gt;"",OR(RIGHT(V96,1)&lt;&gt;"R",ISERROR(VLOOKUP(V96,V$6:V95,1,0)))),VLOOKUP(LEFT(V96,SEARCH("-",V96)-1),'Ceníky Ubytování'!$A$27:$AJ$80,$H96+IF(RIGHT(V96,1)="R",6,RIGHT(V96,1)),0),IF(V96="",0,IF(EXACT(V96,VLOOKUP(V96,V$6:V95,1,0)),0,0)))</f>
        <v>0</v>
      </c>
      <c r="AH96" s="153">
        <f>IF(AND(W96&lt;&gt;"",OR(RIGHT(W96,1)&lt;&gt;"R",ISERROR(VLOOKUP(W96,W$6:W95,1,0)))),VLOOKUP(LEFT(W96,SEARCH("-",W96)-1),'Ceníky Ubytování'!$A$27:$AJ$80,$H96+IF(RIGHT(W96,1)="R",6,RIGHT(W96,1)),0),IF(W96="",0,IF(EXACT(W96,VLOOKUP(W96,W$6:W95,1,0)),0,0)))</f>
        <v>0</v>
      </c>
      <c r="AI96" s="153">
        <f>IF(AND(X96&lt;&gt;"",OR(RIGHT(X96,1)&lt;&gt;"R",ISERROR(VLOOKUP(X96,X$6:X95,1,0)))),VLOOKUP(LEFT(X96,SEARCH("-",X96)-1),'Ceníky Ubytování'!$A$27:$AJ$80,$H96+IF(RIGHT(X96,1)="R",6,RIGHT(X96,1)),0),IF(X96="",0,IF(EXACT(X96,VLOOKUP(X96,X$6:X95,1,0)),0,0)))</f>
        <v>0</v>
      </c>
      <c r="AJ96" s="153">
        <f>IF(AND(Y96&lt;&gt;"",OR(RIGHT(Y96,1)&lt;&gt;"R",ISERROR(VLOOKUP(Y96,Y$6:Y95,1,0)))),VLOOKUP(LEFT(Y96,SEARCH("-",Y96)-1),'Ceníky Ubytování'!$A$27:$AJ$80,$H96+IF(RIGHT(Y96,1)="R",6,RIGHT(Y96,1)),0),IF(Y96="",0,IF(EXACT(Y96,VLOOKUP(Y96,Y$6:Y95,1,0)),0,0)))</f>
        <v>0</v>
      </c>
      <c r="AK96" s="153">
        <f>IF(AND(Z96&lt;&gt;"",OR(RIGHT(Z96,1)&lt;&gt;"R",ISERROR(VLOOKUP(Z96,Z$6:Z95,1,0)))),VLOOKUP(LEFT(Z96,SEARCH("-",Z96)-1),'Ceníky Ubytování'!$A$27:$AJ$80,$H96+IF(RIGHT(Z96,1)="R",6,RIGHT(Z96,1)),0),IF(Z96="",0,IF(EXACT(Z96,VLOOKUP(Z96,Z$6:Z95,1,0)),0,0)))</f>
        <v>0</v>
      </c>
      <c r="AL96" s="153">
        <f>IF(AND(AA96&lt;&gt;"",OR(RIGHT(AA96,1)&lt;&gt;"R",ISERROR(VLOOKUP(AA96,AA$6:AA95,1,0)))),VLOOKUP(LEFT(AA96,SEARCH("-",AA96)-1),'Ceníky Ubytování'!$A$27:$AJ$80,$H96+IF(RIGHT(AA96,1)="R",6,RIGHT(AA96,1)),0),IF(AA96="",0,IF(EXACT(AA96,VLOOKUP(AA96,AA$6:AA95,1,0)),0,0)))</f>
        <v>0</v>
      </c>
      <c r="AM96" s="153">
        <f>IF(AND(AB96&lt;&gt;"",OR(RIGHT(AB96,1)&lt;&gt;"R",ISERROR(VLOOKUP(AB96,AB$6:AB95,1,0)))),VLOOKUP(LEFT(AB96,SEARCH("-",AB96)-1),'Ceníky Ubytování'!$A$27:$AJ$80,$H96+IF(RIGHT(AB96,1)="R",6,RIGHT(AB96,1)),0),IF(AB96="",0,IF(EXACT(AB96,VLOOKUP(AB96,AB$6:AB95,1,0)),0,0)))</f>
        <v>0</v>
      </c>
      <c r="AN96" s="153">
        <f>IF(AND(AC96&lt;&gt;"",OR(RIGHT(AC96,1)&lt;&gt;"R",ISERROR(VLOOKUP(AC96,AC$6:AC95,1,0)))),VLOOKUP(LEFT(AC96,SEARCH("-",AC96)-1),'Ceníky Ubytování'!$A$27:$AJ$80,$H96+IF(RIGHT(AC96,1)="R",6,RIGHT(AC96,1)),0),IF(AC96="",0,IF(EXACT(AC96,VLOOKUP(AC96,AC$6:AC95,1,0)),0,0)))</f>
        <v>0</v>
      </c>
      <c r="AO96" s="152"/>
      <c r="AP96" s="152"/>
      <c r="AQ96" s="152" t="str">
        <f t="shared" ref="AQ96:AZ96" si="286">IF(ISERROR(LEFT(T96,SEARCH("-",T96)-1)),"",LEFT(T96,SEARCH("-",T96)-1))</f>
        <v/>
      </c>
      <c r="AR96" s="152" t="str">
        <f t="shared" si="286"/>
        <v/>
      </c>
      <c r="AS96" s="152" t="str">
        <f t="shared" si="286"/>
        <v/>
      </c>
      <c r="AT96" s="152" t="str">
        <f t="shared" si="286"/>
        <v/>
      </c>
      <c r="AU96" s="152" t="str">
        <f t="shared" si="286"/>
        <v/>
      </c>
      <c r="AV96" s="152" t="str">
        <f t="shared" si="286"/>
        <v/>
      </c>
      <c r="AW96" s="152" t="str">
        <f t="shared" si="286"/>
        <v/>
      </c>
      <c r="AX96" s="152" t="str">
        <f t="shared" si="286"/>
        <v/>
      </c>
      <c r="AY96" s="152" t="str">
        <f t="shared" si="286"/>
        <v/>
      </c>
      <c r="AZ96" s="152" t="str">
        <f t="shared" si="286"/>
        <v/>
      </c>
      <c r="BA96" s="152"/>
      <c r="BB96" s="152"/>
      <c r="BC96" s="152"/>
      <c r="BD96" s="152"/>
      <c r="BE96" s="152"/>
      <c r="BF96" s="152"/>
      <c r="BG96" s="152"/>
      <c r="BH96" s="152"/>
      <c r="BI96" s="152"/>
      <c r="BJ96" s="152"/>
    </row>
    <row r="97" spans="1:62" ht="15.75" customHeight="1">
      <c r="A97" s="8">
        <f>+VSTUP!A101</f>
        <v>92</v>
      </c>
      <c r="B97" s="8">
        <f>+VSTUP!B101</f>
        <v>0</v>
      </c>
      <c r="C97" s="8">
        <f>+VSTUP!C101</f>
        <v>0</v>
      </c>
      <c r="D97" s="8">
        <f>+VSTUP!G101</f>
        <v>0</v>
      </c>
      <c r="E97" s="8" t="str">
        <f>+VSTUP!K101</f>
        <v>nic</v>
      </c>
      <c r="F97" s="8">
        <f t="shared" si="11"/>
        <v>0</v>
      </c>
      <c r="G97" s="8" t="str">
        <f>+IF(VSTUP!$B$6="ANO",IF(F97&gt;5,$F$3,IF(F97&gt;2,$F$4,$F$2)),IF(F97=1,$F$2,$B$1))</f>
        <v>Ceník víkend standard</v>
      </c>
      <c r="H97" s="8">
        <f>+VLOOKUP(G97,'Ceníky Ubytování'!$B$84:$C$88,2,0)</f>
        <v>9</v>
      </c>
      <c r="I97" s="8" t="str">
        <f t="shared" ref="I97:R97" si="287">+IF($D97&gt;=I$3,IF($E97=0,"",$E97),"")</f>
        <v/>
      </c>
      <c r="J97" s="8" t="str">
        <f t="shared" si="287"/>
        <v/>
      </c>
      <c r="K97" s="8" t="str">
        <f t="shared" si="287"/>
        <v/>
      </c>
      <c r="L97" s="8" t="str">
        <f t="shared" si="287"/>
        <v/>
      </c>
      <c r="M97" s="8" t="str">
        <f t="shared" si="287"/>
        <v/>
      </c>
      <c r="N97" s="8" t="str">
        <f t="shared" si="287"/>
        <v/>
      </c>
      <c r="O97" s="8" t="str">
        <f t="shared" si="287"/>
        <v/>
      </c>
      <c r="P97" s="8" t="str">
        <f t="shared" si="287"/>
        <v/>
      </c>
      <c r="Q97" s="8" t="str">
        <f t="shared" si="287"/>
        <v/>
      </c>
      <c r="R97" s="8" t="str">
        <f t="shared" si="287"/>
        <v/>
      </c>
      <c r="S97" s="8"/>
      <c r="T97" s="8" t="str">
        <f t="shared" ref="T97:AC97" si="288">+IF(RIGHT(I97,1)="R",I97,IF(I97="","",IF(OR(I97=$S$1,I97=$S$2,I97=$S$3,I97=$S$4),I97&amp;"-1",I97&amp;"-"&amp;COUNTIF(I$6:I$999,I97))))</f>
        <v/>
      </c>
      <c r="U97" s="8" t="str">
        <f t="shared" si="288"/>
        <v/>
      </c>
      <c r="V97" s="8" t="str">
        <f t="shared" si="288"/>
        <v/>
      </c>
      <c r="W97" s="8" t="str">
        <f t="shared" si="288"/>
        <v/>
      </c>
      <c r="X97" s="8" t="str">
        <f t="shared" si="288"/>
        <v/>
      </c>
      <c r="Y97" s="8" t="str">
        <f t="shared" si="288"/>
        <v/>
      </c>
      <c r="Z97" s="8" t="str">
        <f t="shared" si="288"/>
        <v/>
      </c>
      <c r="AA97" s="8" t="str">
        <f t="shared" si="288"/>
        <v/>
      </c>
      <c r="AB97" s="8" t="str">
        <f t="shared" si="288"/>
        <v/>
      </c>
      <c r="AC97" s="8" t="str">
        <f t="shared" si="288"/>
        <v/>
      </c>
      <c r="AD97" s="31">
        <f t="shared" si="180"/>
        <v>0</v>
      </c>
      <c r="AE97" s="32">
        <f>IF(AND(T97&lt;&gt;"",OR(RIGHT(T97,1)&lt;&gt;"R",ISERROR(VLOOKUP(T97,T$6:T96,1,0)))),VLOOKUP(LEFT(T97,SEARCH("-",T97)-1),'Ceníky Ubytování'!$A$27:$AJ$80,$H97+IF(RIGHT(T97,1)="R",6,RIGHT(T97,1)),0),IF(T97="",0,IF(EXACT(T97,VLOOKUP(T97,T$6:T96,1,0)),0,0)))</f>
        <v>0</v>
      </c>
      <c r="AF97" s="32">
        <f>IF(AND(U97&lt;&gt;"",OR(RIGHT(U97,1)&lt;&gt;"R",ISERROR(VLOOKUP(U97,U$6:U96,1,0)))),VLOOKUP(LEFT(U97,SEARCH("-",U97)-1),'Ceníky Ubytování'!$A$27:$AJ$80,$H97+IF(RIGHT(U97,1)="R",6,RIGHT(U97,1)),0),IF(U97="",0,IF(EXACT(U97,VLOOKUP(U97,U$6:U96,1,0)),0,0)))</f>
        <v>0</v>
      </c>
      <c r="AG97" s="32">
        <f>IF(AND(V97&lt;&gt;"",OR(RIGHT(V97,1)&lt;&gt;"R",ISERROR(VLOOKUP(V97,V$6:V96,1,0)))),VLOOKUP(LEFT(V97,SEARCH("-",V97)-1),'Ceníky Ubytování'!$A$27:$AJ$80,$H97+IF(RIGHT(V97,1)="R",6,RIGHT(V97,1)),0),IF(V97="",0,IF(EXACT(V97,VLOOKUP(V97,V$6:V96,1,0)),0,0)))</f>
        <v>0</v>
      </c>
      <c r="AH97" s="32">
        <f>IF(AND(W97&lt;&gt;"",OR(RIGHT(W97,1)&lt;&gt;"R",ISERROR(VLOOKUP(W97,W$6:W96,1,0)))),VLOOKUP(LEFT(W97,SEARCH("-",W97)-1),'Ceníky Ubytování'!$A$27:$AJ$80,$H97+IF(RIGHT(W97,1)="R",6,RIGHT(W97,1)),0),IF(W97="",0,IF(EXACT(W97,VLOOKUP(W97,W$6:W96,1,0)),0,0)))</f>
        <v>0</v>
      </c>
      <c r="AI97" s="32">
        <f>IF(AND(X97&lt;&gt;"",OR(RIGHT(X97,1)&lt;&gt;"R",ISERROR(VLOOKUP(X97,X$6:X96,1,0)))),VLOOKUP(LEFT(X97,SEARCH("-",X97)-1),'Ceníky Ubytování'!$A$27:$AJ$80,$H97+IF(RIGHT(X97,1)="R",6,RIGHT(X97,1)),0),IF(X97="",0,IF(EXACT(X97,VLOOKUP(X97,X$6:X96,1,0)),0,0)))</f>
        <v>0</v>
      </c>
      <c r="AJ97" s="32">
        <f>IF(AND(Y97&lt;&gt;"",OR(RIGHT(Y97,1)&lt;&gt;"R",ISERROR(VLOOKUP(Y97,Y$6:Y96,1,0)))),VLOOKUP(LEFT(Y97,SEARCH("-",Y97)-1),'Ceníky Ubytování'!$A$27:$AJ$80,$H97+IF(RIGHT(Y97,1)="R",6,RIGHT(Y97,1)),0),IF(Y97="",0,IF(EXACT(Y97,VLOOKUP(Y97,Y$6:Y96,1,0)),0,0)))</f>
        <v>0</v>
      </c>
      <c r="AK97" s="32">
        <f>IF(AND(Z97&lt;&gt;"",OR(RIGHT(Z97,1)&lt;&gt;"R",ISERROR(VLOOKUP(Z97,Z$6:Z96,1,0)))),VLOOKUP(LEFT(Z97,SEARCH("-",Z97)-1),'Ceníky Ubytování'!$A$27:$AJ$80,$H97+IF(RIGHT(Z97,1)="R",6,RIGHT(Z97,1)),0),IF(Z97="",0,IF(EXACT(Z97,VLOOKUP(Z97,Z$6:Z96,1,0)),0,0)))</f>
        <v>0</v>
      </c>
      <c r="AL97" s="32">
        <f>IF(AND(AA97&lt;&gt;"",OR(RIGHT(AA97,1)&lt;&gt;"R",ISERROR(VLOOKUP(AA97,AA$6:AA96,1,0)))),VLOOKUP(LEFT(AA97,SEARCH("-",AA97)-1),'Ceníky Ubytování'!$A$27:$AJ$80,$H97+IF(RIGHT(AA97,1)="R",6,RIGHT(AA97,1)),0),IF(AA97="",0,IF(EXACT(AA97,VLOOKUP(AA97,AA$6:AA96,1,0)),0,0)))</f>
        <v>0</v>
      </c>
      <c r="AM97" s="32">
        <f>IF(AND(AB97&lt;&gt;"",OR(RIGHT(AB97,1)&lt;&gt;"R",ISERROR(VLOOKUP(AB97,AB$6:AB96,1,0)))),VLOOKUP(LEFT(AB97,SEARCH("-",AB97)-1),'Ceníky Ubytování'!$A$27:$AJ$80,$H97+IF(RIGHT(AB97,1)="R",6,RIGHT(AB97,1)),0),IF(AB97="",0,IF(EXACT(AB97,VLOOKUP(AB97,AB$6:AB96,1,0)),0,0)))</f>
        <v>0</v>
      </c>
      <c r="AN97" s="32">
        <f>IF(AND(AC97&lt;&gt;"",OR(RIGHT(AC97,1)&lt;&gt;"R",ISERROR(VLOOKUP(AC97,AC$6:AC96,1,0)))),VLOOKUP(LEFT(AC97,SEARCH("-",AC97)-1),'Ceníky Ubytování'!$A$27:$AJ$80,$H97+IF(RIGHT(AC97,1)="R",6,RIGHT(AC97,1)),0),IF(AC97="",0,IF(EXACT(AC97,VLOOKUP(AC97,AC$6:AC96,1,0)),0,0)))</f>
        <v>0</v>
      </c>
      <c r="AO97" s="8"/>
      <c r="AP97" s="8"/>
      <c r="AQ97" s="8" t="str">
        <f t="shared" ref="AQ97:AZ97" si="289">IF(ISERROR(LEFT(T97,SEARCH("-",T97)-1)),"",LEFT(T97,SEARCH("-",T97)-1))</f>
        <v/>
      </c>
      <c r="AR97" s="8" t="str">
        <f t="shared" si="289"/>
        <v/>
      </c>
      <c r="AS97" s="8" t="str">
        <f t="shared" si="289"/>
        <v/>
      </c>
      <c r="AT97" s="8" t="str">
        <f t="shared" si="289"/>
        <v/>
      </c>
      <c r="AU97" s="8" t="str">
        <f t="shared" si="289"/>
        <v/>
      </c>
      <c r="AV97" s="8" t="str">
        <f t="shared" si="289"/>
        <v/>
      </c>
      <c r="AW97" s="8" t="str">
        <f t="shared" si="289"/>
        <v/>
      </c>
      <c r="AX97" s="8" t="str">
        <f t="shared" si="289"/>
        <v/>
      </c>
      <c r="AY97" s="8" t="str">
        <f t="shared" si="289"/>
        <v/>
      </c>
      <c r="AZ97" s="8" t="str">
        <f t="shared" si="289"/>
        <v/>
      </c>
      <c r="BA97" s="8"/>
      <c r="BB97" s="8"/>
      <c r="BC97" s="8"/>
      <c r="BD97" s="8"/>
      <c r="BE97" s="8"/>
      <c r="BF97" s="8"/>
      <c r="BG97" s="8"/>
      <c r="BH97" s="8"/>
      <c r="BI97" s="8"/>
      <c r="BJ97" s="8"/>
    </row>
    <row r="98" spans="1:62" s="151" customFormat="1" ht="15.75" customHeight="1">
      <c r="A98" s="152">
        <f>+VSTUP!A102</f>
        <v>93</v>
      </c>
      <c r="B98" s="152">
        <f>+VSTUP!B102</f>
        <v>0</v>
      </c>
      <c r="C98" s="152">
        <f>+VSTUP!C102</f>
        <v>0</v>
      </c>
      <c r="D98" s="152">
        <f>+VSTUP!G102</f>
        <v>0</v>
      </c>
      <c r="E98" s="152" t="str">
        <f>+VSTUP!K102</f>
        <v>nic</v>
      </c>
      <c r="F98" s="152">
        <f t="shared" si="11"/>
        <v>0</v>
      </c>
      <c r="G98" s="152" t="str">
        <f>+IF(VSTUP!$B$6="ANO",IF(F98&gt;5,$F$3,IF(F98&gt;2,$F$4,$F$2)),IF(F98=1,$F$2,$B$1))</f>
        <v>Ceník víkend standard</v>
      </c>
      <c r="H98" s="152">
        <f>+VLOOKUP(G98,'Ceníky Ubytování'!$B$84:$C$88,2,0)</f>
        <v>9</v>
      </c>
      <c r="I98" s="152" t="str">
        <f t="shared" ref="I98:R98" si="290">+IF($D98&gt;=I$3,IF($E98=0,"",$E98),"")</f>
        <v/>
      </c>
      <c r="J98" s="152" t="str">
        <f t="shared" si="290"/>
        <v/>
      </c>
      <c r="K98" s="152" t="str">
        <f t="shared" si="290"/>
        <v/>
      </c>
      <c r="L98" s="152" t="str">
        <f t="shared" si="290"/>
        <v/>
      </c>
      <c r="M98" s="152" t="str">
        <f t="shared" si="290"/>
        <v/>
      </c>
      <c r="N98" s="152" t="str">
        <f t="shared" si="290"/>
        <v/>
      </c>
      <c r="O98" s="152" t="str">
        <f t="shared" si="290"/>
        <v/>
      </c>
      <c r="P98" s="152" t="str">
        <f t="shared" si="290"/>
        <v/>
      </c>
      <c r="Q98" s="152" t="str">
        <f t="shared" si="290"/>
        <v/>
      </c>
      <c r="R98" s="152" t="str">
        <f t="shared" si="290"/>
        <v/>
      </c>
      <c r="S98" s="8"/>
      <c r="T98" s="152" t="str">
        <f t="shared" ref="T98:AC98" si="291">+IF(RIGHT(I98,1)="R",I98,IF(I98="","",IF(OR(I98=$S$1,I98=$S$2,I98=$S$3,I98=$S$4),I98&amp;"-1",I98&amp;"-"&amp;COUNTIF(I$6:I$999,I98))))</f>
        <v/>
      </c>
      <c r="U98" s="152" t="str">
        <f t="shared" si="291"/>
        <v/>
      </c>
      <c r="V98" s="152" t="str">
        <f t="shared" si="291"/>
        <v/>
      </c>
      <c r="W98" s="152" t="str">
        <f t="shared" si="291"/>
        <v/>
      </c>
      <c r="X98" s="152" t="str">
        <f t="shared" si="291"/>
        <v/>
      </c>
      <c r="Y98" s="152" t="str">
        <f t="shared" si="291"/>
        <v/>
      </c>
      <c r="Z98" s="152" t="str">
        <f t="shared" si="291"/>
        <v/>
      </c>
      <c r="AA98" s="152" t="str">
        <f t="shared" si="291"/>
        <v/>
      </c>
      <c r="AB98" s="152" t="str">
        <f t="shared" si="291"/>
        <v/>
      </c>
      <c r="AC98" s="152" t="str">
        <f t="shared" si="291"/>
        <v/>
      </c>
      <c r="AD98" s="31">
        <f t="shared" si="180"/>
        <v>0</v>
      </c>
      <c r="AE98" s="153">
        <f>IF(AND(T98&lt;&gt;"",OR(RIGHT(T98,1)&lt;&gt;"R",ISERROR(VLOOKUP(T98,T$6:T97,1,0)))),VLOOKUP(LEFT(T98,SEARCH("-",T98)-1),'Ceníky Ubytování'!$A$27:$AJ$80,$H98+IF(RIGHT(T98,1)="R",6,RIGHT(T98,1)),0),IF(T98="",0,IF(EXACT(T98,VLOOKUP(T98,T$6:T97,1,0)),0,0)))</f>
        <v>0</v>
      </c>
      <c r="AF98" s="153">
        <f>IF(AND(U98&lt;&gt;"",OR(RIGHT(U98,1)&lt;&gt;"R",ISERROR(VLOOKUP(U98,U$6:U97,1,0)))),VLOOKUP(LEFT(U98,SEARCH("-",U98)-1),'Ceníky Ubytování'!$A$27:$AJ$80,$H98+IF(RIGHT(U98,1)="R",6,RIGHT(U98,1)),0),IF(U98="",0,IF(EXACT(U98,VLOOKUP(U98,U$6:U97,1,0)),0,0)))</f>
        <v>0</v>
      </c>
      <c r="AG98" s="153">
        <f>IF(AND(V98&lt;&gt;"",OR(RIGHT(V98,1)&lt;&gt;"R",ISERROR(VLOOKUP(V98,V$6:V97,1,0)))),VLOOKUP(LEFT(V98,SEARCH("-",V98)-1),'Ceníky Ubytování'!$A$27:$AJ$80,$H98+IF(RIGHT(V98,1)="R",6,RIGHT(V98,1)),0),IF(V98="",0,IF(EXACT(V98,VLOOKUP(V98,V$6:V97,1,0)),0,0)))</f>
        <v>0</v>
      </c>
      <c r="AH98" s="153">
        <f>IF(AND(W98&lt;&gt;"",OR(RIGHT(W98,1)&lt;&gt;"R",ISERROR(VLOOKUP(W98,W$6:W97,1,0)))),VLOOKUP(LEFT(W98,SEARCH("-",W98)-1),'Ceníky Ubytování'!$A$27:$AJ$80,$H98+IF(RIGHT(W98,1)="R",6,RIGHT(W98,1)),0),IF(W98="",0,IF(EXACT(W98,VLOOKUP(W98,W$6:W97,1,0)),0,0)))</f>
        <v>0</v>
      </c>
      <c r="AI98" s="153">
        <f>IF(AND(X98&lt;&gt;"",OR(RIGHT(X98,1)&lt;&gt;"R",ISERROR(VLOOKUP(X98,X$6:X97,1,0)))),VLOOKUP(LEFT(X98,SEARCH("-",X98)-1),'Ceníky Ubytování'!$A$27:$AJ$80,$H98+IF(RIGHT(X98,1)="R",6,RIGHT(X98,1)),0),IF(X98="",0,IF(EXACT(X98,VLOOKUP(X98,X$6:X97,1,0)),0,0)))</f>
        <v>0</v>
      </c>
      <c r="AJ98" s="153">
        <f>IF(AND(Y98&lt;&gt;"",OR(RIGHT(Y98,1)&lt;&gt;"R",ISERROR(VLOOKUP(Y98,Y$6:Y97,1,0)))),VLOOKUP(LEFT(Y98,SEARCH("-",Y98)-1),'Ceníky Ubytování'!$A$27:$AJ$80,$H98+IF(RIGHT(Y98,1)="R",6,RIGHT(Y98,1)),0),IF(Y98="",0,IF(EXACT(Y98,VLOOKUP(Y98,Y$6:Y97,1,0)),0,0)))</f>
        <v>0</v>
      </c>
      <c r="AK98" s="153">
        <f>IF(AND(Z98&lt;&gt;"",OR(RIGHT(Z98,1)&lt;&gt;"R",ISERROR(VLOOKUP(Z98,Z$6:Z97,1,0)))),VLOOKUP(LEFT(Z98,SEARCH("-",Z98)-1),'Ceníky Ubytování'!$A$27:$AJ$80,$H98+IF(RIGHT(Z98,1)="R",6,RIGHT(Z98,1)),0),IF(Z98="",0,IF(EXACT(Z98,VLOOKUP(Z98,Z$6:Z97,1,0)),0,0)))</f>
        <v>0</v>
      </c>
      <c r="AL98" s="153">
        <f>IF(AND(AA98&lt;&gt;"",OR(RIGHT(AA98,1)&lt;&gt;"R",ISERROR(VLOOKUP(AA98,AA$6:AA97,1,0)))),VLOOKUP(LEFT(AA98,SEARCH("-",AA98)-1),'Ceníky Ubytování'!$A$27:$AJ$80,$H98+IF(RIGHT(AA98,1)="R",6,RIGHT(AA98,1)),0),IF(AA98="",0,IF(EXACT(AA98,VLOOKUP(AA98,AA$6:AA97,1,0)),0,0)))</f>
        <v>0</v>
      </c>
      <c r="AM98" s="153">
        <f>IF(AND(AB98&lt;&gt;"",OR(RIGHT(AB98,1)&lt;&gt;"R",ISERROR(VLOOKUP(AB98,AB$6:AB97,1,0)))),VLOOKUP(LEFT(AB98,SEARCH("-",AB98)-1),'Ceníky Ubytování'!$A$27:$AJ$80,$H98+IF(RIGHT(AB98,1)="R",6,RIGHT(AB98,1)),0),IF(AB98="",0,IF(EXACT(AB98,VLOOKUP(AB98,AB$6:AB97,1,0)),0,0)))</f>
        <v>0</v>
      </c>
      <c r="AN98" s="153">
        <f>IF(AND(AC98&lt;&gt;"",OR(RIGHT(AC98,1)&lt;&gt;"R",ISERROR(VLOOKUP(AC98,AC$6:AC97,1,0)))),VLOOKUP(LEFT(AC98,SEARCH("-",AC98)-1),'Ceníky Ubytování'!$A$27:$AJ$80,$H98+IF(RIGHT(AC98,1)="R",6,RIGHT(AC98,1)),0),IF(AC98="",0,IF(EXACT(AC98,VLOOKUP(AC98,AC$6:AC97,1,0)),0,0)))</f>
        <v>0</v>
      </c>
      <c r="AO98" s="152"/>
      <c r="AP98" s="152"/>
      <c r="AQ98" s="152" t="str">
        <f t="shared" ref="AQ98:AZ98" si="292">IF(ISERROR(LEFT(T98,SEARCH("-",T98)-1)),"",LEFT(T98,SEARCH("-",T98)-1))</f>
        <v/>
      </c>
      <c r="AR98" s="152" t="str">
        <f t="shared" si="292"/>
        <v/>
      </c>
      <c r="AS98" s="152" t="str">
        <f t="shared" si="292"/>
        <v/>
      </c>
      <c r="AT98" s="152" t="str">
        <f t="shared" si="292"/>
        <v/>
      </c>
      <c r="AU98" s="152" t="str">
        <f t="shared" si="292"/>
        <v/>
      </c>
      <c r="AV98" s="152" t="str">
        <f t="shared" si="292"/>
        <v/>
      </c>
      <c r="AW98" s="152" t="str">
        <f t="shared" si="292"/>
        <v/>
      </c>
      <c r="AX98" s="152" t="str">
        <f t="shared" si="292"/>
        <v/>
      </c>
      <c r="AY98" s="152" t="str">
        <f t="shared" si="292"/>
        <v/>
      </c>
      <c r="AZ98" s="152" t="str">
        <f t="shared" si="292"/>
        <v/>
      </c>
      <c r="BA98" s="152"/>
      <c r="BB98" s="152"/>
      <c r="BC98" s="152"/>
      <c r="BD98" s="152"/>
      <c r="BE98" s="152"/>
      <c r="BF98" s="152"/>
      <c r="BG98" s="152"/>
      <c r="BH98" s="152"/>
      <c r="BI98" s="152"/>
      <c r="BJ98" s="152"/>
    </row>
    <row r="99" spans="1:62" ht="15.75" customHeight="1">
      <c r="A99" s="8">
        <f>+VSTUP!A103</f>
        <v>94</v>
      </c>
      <c r="B99" s="8">
        <f>+VSTUP!B103</f>
        <v>0</v>
      </c>
      <c r="C99" s="8">
        <f>+VSTUP!C103</f>
        <v>0</v>
      </c>
      <c r="D99" s="8">
        <f>+VSTUP!G103</f>
        <v>0</v>
      </c>
      <c r="E99" s="8" t="str">
        <f>+VSTUP!K103</f>
        <v>nic</v>
      </c>
      <c r="F99" s="8">
        <f t="shared" si="11"/>
        <v>0</v>
      </c>
      <c r="G99" s="8" t="str">
        <f>+IF(VSTUP!$B$6="ANO",IF(F99&gt;5,$F$3,IF(F99&gt;2,$F$4,$F$2)),IF(F99=1,$F$2,$B$1))</f>
        <v>Ceník víkend standard</v>
      </c>
      <c r="H99" s="8">
        <f>+VLOOKUP(G99,'Ceníky Ubytování'!$B$84:$C$88,2,0)</f>
        <v>9</v>
      </c>
      <c r="I99" s="8" t="str">
        <f t="shared" ref="I99:R99" si="293">+IF($D99&gt;=I$3,IF($E99=0,"",$E99),"")</f>
        <v/>
      </c>
      <c r="J99" s="8" t="str">
        <f t="shared" si="293"/>
        <v/>
      </c>
      <c r="K99" s="8" t="str">
        <f t="shared" si="293"/>
        <v/>
      </c>
      <c r="L99" s="8" t="str">
        <f t="shared" si="293"/>
        <v/>
      </c>
      <c r="M99" s="8" t="str">
        <f t="shared" si="293"/>
        <v/>
      </c>
      <c r="N99" s="8" t="str">
        <f t="shared" si="293"/>
        <v/>
      </c>
      <c r="O99" s="8" t="str">
        <f t="shared" si="293"/>
        <v/>
      </c>
      <c r="P99" s="8" t="str">
        <f t="shared" si="293"/>
        <v/>
      </c>
      <c r="Q99" s="8" t="str">
        <f t="shared" si="293"/>
        <v/>
      </c>
      <c r="R99" s="8" t="str">
        <f t="shared" si="293"/>
        <v/>
      </c>
      <c r="S99" s="8"/>
      <c r="T99" s="8" t="str">
        <f t="shared" ref="T99:AC99" si="294">+IF(RIGHT(I99,1)="R",I99,IF(I99="","",IF(OR(I99=$S$1,I99=$S$2,I99=$S$3,I99=$S$4),I99&amp;"-1",I99&amp;"-"&amp;COUNTIF(I$6:I$999,I99))))</f>
        <v/>
      </c>
      <c r="U99" s="8" t="str">
        <f t="shared" si="294"/>
        <v/>
      </c>
      <c r="V99" s="8" t="str">
        <f t="shared" si="294"/>
        <v/>
      </c>
      <c r="W99" s="8" t="str">
        <f t="shared" si="294"/>
        <v/>
      </c>
      <c r="X99" s="8" t="str">
        <f t="shared" si="294"/>
        <v/>
      </c>
      <c r="Y99" s="8" t="str">
        <f t="shared" si="294"/>
        <v/>
      </c>
      <c r="Z99" s="8" t="str">
        <f t="shared" si="294"/>
        <v/>
      </c>
      <c r="AA99" s="8" t="str">
        <f t="shared" si="294"/>
        <v/>
      </c>
      <c r="AB99" s="8" t="str">
        <f t="shared" si="294"/>
        <v/>
      </c>
      <c r="AC99" s="8" t="str">
        <f t="shared" si="294"/>
        <v/>
      </c>
      <c r="AD99" s="31">
        <f t="shared" si="180"/>
        <v>0</v>
      </c>
      <c r="AE99" s="32">
        <f>IF(AND(T99&lt;&gt;"",OR(RIGHT(T99,1)&lt;&gt;"R",ISERROR(VLOOKUP(T99,T$6:T98,1,0)))),VLOOKUP(LEFT(T99,SEARCH("-",T99)-1),'Ceníky Ubytování'!$A$27:$AJ$80,$H99+IF(RIGHT(T99,1)="R",6,RIGHT(T99,1)),0),IF(T99="",0,IF(EXACT(T99,VLOOKUP(T99,T$6:T98,1,0)),0,0)))</f>
        <v>0</v>
      </c>
      <c r="AF99" s="32">
        <f>IF(AND(U99&lt;&gt;"",OR(RIGHT(U99,1)&lt;&gt;"R",ISERROR(VLOOKUP(U99,U$6:U98,1,0)))),VLOOKUP(LEFT(U99,SEARCH("-",U99)-1),'Ceníky Ubytování'!$A$27:$AJ$80,$H99+IF(RIGHT(U99,1)="R",6,RIGHT(U99,1)),0),IF(U99="",0,IF(EXACT(U99,VLOOKUP(U99,U$6:U98,1,0)),0,0)))</f>
        <v>0</v>
      </c>
      <c r="AG99" s="32">
        <f>IF(AND(V99&lt;&gt;"",OR(RIGHT(V99,1)&lt;&gt;"R",ISERROR(VLOOKUP(V99,V$6:V98,1,0)))),VLOOKUP(LEFT(V99,SEARCH("-",V99)-1),'Ceníky Ubytování'!$A$27:$AJ$80,$H99+IF(RIGHT(V99,1)="R",6,RIGHT(V99,1)),0),IF(V99="",0,IF(EXACT(V99,VLOOKUP(V99,V$6:V98,1,0)),0,0)))</f>
        <v>0</v>
      </c>
      <c r="AH99" s="32">
        <f>IF(AND(W99&lt;&gt;"",OR(RIGHT(W99,1)&lt;&gt;"R",ISERROR(VLOOKUP(W99,W$6:W98,1,0)))),VLOOKUP(LEFT(W99,SEARCH("-",W99)-1),'Ceníky Ubytování'!$A$27:$AJ$80,$H99+IF(RIGHT(W99,1)="R",6,RIGHT(W99,1)),0),IF(W99="",0,IF(EXACT(W99,VLOOKUP(W99,W$6:W98,1,0)),0,0)))</f>
        <v>0</v>
      </c>
      <c r="AI99" s="32">
        <f>IF(AND(X99&lt;&gt;"",OR(RIGHT(X99,1)&lt;&gt;"R",ISERROR(VLOOKUP(X99,X$6:X98,1,0)))),VLOOKUP(LEFT(X99,SEARCH("-",X99)-1),'Ceníky Ubytování'!$A$27:$AJ$80,$H99+IF(RIGHT(X99,1)="R",6,RIGHT(X99,1)),0),IF(X99="",0,IF(EXACT(X99,VLOOKUP(X99,X$6:X98,1,0)),0,0)))</f>
        <v>0</v>
      </c>
      <c r="AJ99" s="32">
        <f>IF(AND(Y99&lt;&gt;"",OR(RIGHT(Y99,1)&lt;&gt;"R",ISERROR(VLOOKUP(Y99,Y$6:Y98,1,0)))),VLOOKUP(LEFT(Y99,SEARCH("-",Y99)-1),'Ceníky Ubytování'!$A$27:$AJ$80,$H99+IF(RIGHT(Y99,1)="R",6,RIGHT(Y99,1)),0),IF(Y99="",0,IF(EXACT(Y99,VLOOKUP(Y99,Y$6:Y98,1,0)),0,0)))</f>
        <v>0</v>
      </c>
      <c r="AK99" s="32">
        <f>IF(AND(Z99&lt;&gt;"",OR(RIGHT(Z99,1)&lt;&gt;"R",ISERROR(VLOOKUP(Z99,Z$6:Z98,1,0)))),VLOOKUP(LEFT(Z99,SEARCH("-",Z99)-1),'Ceníky Ubytování'!$A$27:$AJ$80,$H99+IF(RIGHT(Z99,1)="R",6,RIGHT(Z99,1)),0),IF(Z99="",0,IF(EXACT(Z99,VLOOKUP(Z99,Z$6:Z98,1,0)),0,0)))</f>
        <v>0</v>
      </c>
      <c r="AL99" s="32">
        <f>IF(AND(AA99&lt;&gt;"",OR(RIGHT(AA99,1)&lt;&gt;"R",ISERROR(VLOOKUP(AA99,AA$6:AA98,1,0)))),VLOOKUP(LEFT(AA99,SEARCH("-",AA99)-1),'Ceníky Ubytování'!$A$27:$AJ$80,$H99+IF(RIGHT(AA99,1)="R",6,RIGHT(AA99,1)),0),IF(AA99="",0,IF(EXACT(AA99,VLOOKUP(AA99,AA$6:AA98,1,0)),0,0)))</f>
        <v>0</v>
      </c>
      <c r="AM99" s="32">
        <f>IF(AND(AB99&lt;&gt;"",OR(RIGHT(AB99,1)&lt;&gt;"R",ISERROR(VLOOKUP(AB99,AB$6:AB98,1,0)))),VLOOKUP(LEFT(AB99,SEARCH("-",AB99)-1),'Ceníky Ubytování'!$A$27:$AJ$80,$H99+IF(RIGHT(AB99,1)="R",6,RIGHT(AB99,1)),0),IF(AB99="",0,IF(EXACT(AB99,VLOOKUP(AB99,AB$6:AB98,1,0)),0,0)))</f>
        <v>0</v>
      </c>
      <c r="AN99" s="32">
        <f>IF(AND(AC99&lt;&gt;"",OR(RIGHT(AC99,1)&lt;&gt;"R",ISERROR(VLOOKUP(AC99,AC$6:AC98,1,0)))),VLOOKUP(LEFT(AC99,SEARCH("-",AC99)-1),'Ceníky Ubytování'!$A$27:$AJ$80,$H99+IF(RIGHT(AC99,1)="R",6,RIGHT(AC99,1)),0),IF(AC99="",0,IF(EXACT(AC99,VLOOKUP(AC99,AC$6:AC98,1,0)),0,0)))</f>
        <v>0</v>
      </c>
      <c r="AO99" s="8"/>
      <c r="AP99" s="8"/>
      <c r="AQ99" s="8" t="str">
        <f t="shared" ref="AQ99:AZ99" si="295">IF(ISERROR(LEFT(T99,SEARCH("-",T99)-1)),"",LEFT(T99,SEARCH("-",T99)-1))</f>
        <v/>
      </c>
      <c r="AR99" s="8" t="str">
        <f t="shared" si="295"/>
        <v/>
      </c>
      <c r="AS99" s="8" t="str">
        <f t="shared" si="295"/>
        <v/>
      </c>
      <c r="AT99" s="8" t="str">
        <f t="shared" si="295"/>
        <v/>
      </c>
      <c r="AU99" s="8" t="str">
        <f t="shared" si="295"/>
        <v/>
      </c>
      <c r="AV99" s="8" t="str">
        <f t="shared" si="295"/>
        <v/>
      </c>
      <c r="AW99" s="8" t="str">
        <f t="shared" si="295"/>
        <v/>
      </c>
      <c r="AX99" s="8" t="str">
        <f t="shared" si="295"/>
        <v/>
      </c>
      <c r="AY99" s="8" t="str">
        <f t="shared" si="295"/>
        <v/>
      </c>
      <c r="AZ99" s="8" t="str">
        <f t="shared" si="295"/>
        <v/>
      </c>
      <c r="BA99" s="8"/>
      <c r="BB99" s="8"/>
      <c r="BC99" s="8"/>
      <c r="BD99" s="8"/>
      <c r="BE99" s="8"/>
      <c r="BF99" s="8"/>
      <c r="BG99" s="8"/>
      <c r="BH99" s="8"/>
      <c r="BI99" s="8"/>
      <c r="BJ99" s="8"/>
    </row>
    <row r="100" spans="1:62" s="151" customFormat="1" ht="15.75" customHeight="1">
      <c r="A100" s="152">
        <f>+VSTUP!A104</f>
        <v>95</v>
      </c>
      <c r="B100" s="152">
        <f>+VSTUP!B104</f>
        <v>0</v>
      </c>
      <c r="C100" s="152">
        <f>+VSTUP!C104</f>
        <v>0</v>
      </c>
      <c r="D100" s="152">
        <f>+VSTUP!G104</f>
        <v>0</v>
      </c>
      <c r="E100" s="152" t="str">
        <f>+VSTUP!K104</f>
        <v>nic</v>
      </c>
      <c r="F100" s="152">
        <f t="shared" si="11"/>
        <v>0</v>
      </c>
      <c r="G100" s="152" t="str">
        <f>+IF(VSTUP!$B$6="ANO",IF(F100&gt;5,$F$3,IF(F100&gt;2,$F$4,$F$2)),IF(F100=1,$F$2,$B$1))</f>
        <v>Ceník víkend standard</v>
      </c>
      <c r="H100" s="152">
        <f>+VLOOKUP(G100,'Ceníky Ubytování'!$B$84:$C$88,2,0)</f>
        <v>9</v>
      </c>
      <c r="I100" s="152" t="str">
        <f t="shared" ref="I100:R100" si="296">+IF($D100&gt;=I$3,IF($E100=0,"",$E100),"")</f>
        <v/>
      </c>
      <c r="J100" s="152" t="str">
        <f t="shared" si="296"/>
        <v/>
      </c>
      <c r="K100" s="152" t="str">
        <f t="shared" si="296"/>
        <v/>
      </c>
      <c r="L100" s="152" t="str">
        <f t="shared" si="296"/>
        <v/>
      </c>
      <c r="M100" s="152" t="str">
        <f t="shared" si="296"/>
        <v/>
      </c>
      <c r="N100" s="152" t="str">
        <f t="shared" si="296"/>
        <v/>
      </c>
      <c r="O100" s="152" t="str">
        <f t="shared" si="296"/>
        <v/>
      </c>
      <c r="P100" s="152" t="str">
        <f t="shared" si="296"/>
        <v/>
      </c>
      <c r="Q100" s="152" t="str">
        <f t="shared" si="296"/>
        <v/>
      </c>
      <c r="R100" s="152" t="str">
        <f t="shared" si="296"/>
        <v/>
      </c>
      <c r="S100" s="8"/>
      <c r="T100" s="152" t="str">
        <f t="shared" ref="T100:AC100" si="297">+IF(RIGHT(I100,1)="R",I100,IF(I100="","",IF(OR(I100=$S$1,I100=$S$2,I100=$S$3,I100=$S$4),I100&amp;"-1",I100&amp;"-"&amp;COUNTIF(I$6:I$999,I100))))</f>
        <v/>
      </c>
      <c r="U100" s="152" t="str">
        <f t="shared" si="297"/>
        <v/>
      </c>
      <c r="V100" s="152" t="str">
        <f t="shared" si="297"/>
        <v/>
      </c>
      <c r="W100" s="152" t="str">
        <f t="shared" si="297"/>
        <v/>
      </c>
      <c r="X100" s="152" t="str">
        <f t="shared" si="297"/>
        <v/>
      </c>
      <c r="Y100" s="152" t="str">
        <f t="shared" si="297"/>
        <v/>
      </c>
      <c r="Z100" s="152" t="str">
        <f t="shared" si="297"/>
        <v/>
      </c>
      <c r="AA100" s="152" t="str">
        <f t="shared" si="297"/>
        <v/>
      </c>
      <c r="AB100" s="152" t="str">
        <f t="shared" si="297"/>
        <v/>
      </c>
      <c r="AC100" s="152" t="str">
        <f t="shared" si="297"/>
        <v/>
      </c>
      <c r="AD100" s="31">
        <f t="shared" si="180"/>
        <v>0</v>
      </c>
      <c r="AE100" s="153">
        <f>IF(AND(T100&lt;&gt;"",OR(RIGHT(T100,1)&lt;&gt;"R",ISERROR(VLOOKUP(T100,T$6:T99,1,0)))),VLOOKUP(LEFT(T100,SEARCH("-",T100)-1),'Ceníky Ubytování'!$A$27:$AJ$80,$H100+IF(RIGHT(T100,1)="R",6,RIGHT(T100,1)),0),IF(T100="",0,IF(EXACT(T100,VLOOKUP(T100,T$6:T99,1,0)),0,0)))</f>
        <v>0</v>
      </c>
      <c r="AF100" s="153">
        <f>IF(AND(U100&lt;&gt;"",OR(RIGHT(U100,1)&lt;&gt;"R",ISERROR(VLOOKUP(U100,U$6:U99,1,0)))),VLOOKUP(LEFT(U100,SEARCH("-",U100)-1),'Ceníky Ubytování'!$A$27:$AJ$80,$H100+IF(RIGHT(U100,1)="R",6,RIGHT(U100,1)),0),IF(U100="",0,IF(EXACT(U100,VLOOKUP(U100,U$6:U99,1,0)),0,0)))</f>
        <v>0</v>
      </c>
      <c r="AG100" s="153">
        <f>IF(AND(V100&lt;&gt;"",OR(RIGHT(V100,1)&lt;&gt;"R",ISERROR(VLOOKUP(V100,V$6:V99,1,0)))),VLOOKUP(LEFT(V100,SEARCH("-",V100)-1),'Ceníky Ubytování'!$A$27:$AJ$80,$H100+IF(RIGHT(V100,1)="R",6,RIGHT(V100,1)),0),IF(V100="",0,IF(EXACT(V100,VLOOKUP(V100,V$6:V99,1,0)),0,0)))</f>
        <v>0</v>
      </c>
      <c r="AH100" s="153">
        <f>IF(AND(W100&lt;&gt;"",OR(RIGHT(W100,1)&lt;&gt;"R",ISERROR(VLOOKUP(W100,W$6:W99,1,0)))),VLOOKUP(LEFT(W100,SEARCH("-",W100)-1),'Ceníky Ubytování'!$A$27:$AJ$80,$H100+IF(RIGHT(W100,1)="R",6,RIGHT(W100,1)),0),IF(W100="",0,IF(EXACT(W100,VLOOKUP(W100,W$6:W99,1,0)),0,0)))</f>
        <v>0</v>
      </c>
      <c r="AI100" s="153">
        <f>IF(AND(X100&lt;&gt;"",OR(RIGHT(X100,1)&lt;&gt;"R",ISERROR(VLOOKUP(X100,X$6:X99,1,0)))),VLOOKUP(LEFT(X100,SEARCH("-",X100)-1),'Ceníky Ubytování'!$A$27:$AJ$80,$H100+IF(RIGHT(X100,1)="R",6,RIGHT(X100,1)),0),IF(X100="",0,IF(EXACT(X100,VLOOKUP(X100,X$6:X99,1,0)),0,0)))</f>
        <v>0</v>
      </c>
      <c r="AJ100" s="153">
        <f>IF(AND(Y100&lt;&gt;"",OR(RIGHT(Y100,1)&lt;&gt;"R",ISERROR(VLOOKUP(Y100,Y$6:Y99,1,0)))),VLOOKUP(LEFT(Y100,SEARCH("-",Y100)-1),'Ceníky Ubytování'!$A$27:$AJ$80,$H100+IF(RIGHT(Y100,1)="R",6,RIGHT(Y100,1)),0),IF(Y100="",0,IF(EXACT(Y100,VLOOKUP(Y100,Y$6:Y99,1,0)),0,0)))</f>
        <v>0</v>
      </c>
      <c r="AK100" s="153">
        <f>IF(AND(Z100&lt;&gt;"",OR(RIGHT(Z100,1)&lt;&gt;"R",ISERROR(VLOOKUP(Z100,Z$6:Z99,1,0)))),VLOOKUP(LEFT(Z100,SEARCH("-",Z100)-1),'Ceníky Ubytování'!$A$27:$AJ$80,$H100+IF(RIGHT(Z100,1)="R",6,RIGHT(Z100,1)),0),IF(Z100="",0,IF(EXACT(Z100,VLOOKUP(Z100,Z$6:Z99,1,0)),0,0)))</f>
        <v>0</v>
      </c>
      <c r="AL100" s="153">
        <f>IF(AND(AA100&lt;&gt;"",OR(RIGHT(AA100,1)&lt;&gt;"R",ISERROR(VLOOKUP(AA100,AA$6:AA99,1,0)))),VLOOKUP(LEFT(AA100,SEARCH("-",AA100)-1),'Ceníky Ubytování'!$A$27:$AJ$80,$H100+IF(RIGHT(AA100,1)="R",6,RIGHT(AA100,1)),0),IF(AA100="",0,IF(EXACT(AA100,VLOOKUP(AA100,AA$6:AA99,1,0)),0,0)))</f>
        <v>0</v>
      </c>
      <c r="AM100" s="153">
        <f>IF(AND(AB100&lt;&gt;"",OR(RIGHT(AB100,1)&lt;&gt;"R",ISERROR(VLOOKUP(AB100,AB$6:AB99,1,0)))),VLOOKUP(LEFT(AB100,SEARCH("-",AB100)-1),'Ceníky Ubytování'!$A$27:$AJ$80,$H100+IF(RIGHT(AB100,1)="R",6,RIGHT(AB100,1)),0),IF(AB100="",0,IF(EXACT(AB100,VLOOKUP(AB100,AB$6:AB99,1,0)),0,0)))</f>
        <v>0</v>
      </c>
      <c r="AN100" s="153">
        <f>IF(AND(AC100&lt;&gt;"",OR(RIGHT(AC100,1)&lt;&gt;"R",ISERROR(VLOOKUP(AC100,AC$6:AC99,1,0)))),VLOOKUP(LEFT(AC100,SEARCH("-",AC100)-1),'Ceníky Ubytování'!$A$27:$AJ$80,$H100+IF(RIGHT(AC100,1)="R",6,RIGHT(AC100,1)),0),IF(AC100="",0,IF(EXACT(AC100,VLOOKUP(AC100,AC$6:AC99,1,0)),0,0)))</f>
        <v>0</v>
      </c>
      <c r="AO100" s="152"/>
      <c r="AP100" s="152"/>
      <c r="AQ100" s="152" t="str">
        <f t="shared" ref="AQ100:AZ100" si="298">IF(ISERROR(LEFT(T100,SEARCH("-",T100)-1)),"",LEFT(T100,SEARCH("-",T100)-1))</f>
        <v/>
      </c>
      <c r="AR100" s="152" t="str">
        <f t="shared" si="298"/>
        <v/>
      </c>
      <c r="AS100" s="152" t="str">
        <f t="shared" si="298"/>
        <v/>
      </c>
      <c r="AT100" s="152" t="str">
        <f t="shared" si="298"/>
        <v/>
      </c>
      <c r="AU100" s="152" t="str">
        <f t="shared" si="298"/>
        <v/>
      </c>
      <c r="AV100" s="152" t="str">
        <f t="shared" si="298"/>
        <v/>
      </c>
      <c r="AW100" s="152" t="str">
        <f t="shared" si="298"/>
        <v/>
      </c>
      <c r="AX100" s="152" t="str">
        <f t="shared" si="298"/>
        <v/>
      </c>
      <c r="AY100" s="152" t="str">
        <f t="shared" si="298"/>
        <v/>
      </c>
      <c r="AZ100" s="152" t="str">
        <f t="shared" si="298"/>
        <v/>
      </c>
      <c r="BA100" s="152"/>
      <c r="BB100" s="152"/>
      <c r="BC100" s="152"/>
      <c r="BD100" s="152"/>
      <c r="BE100" s="152"/>
      <c r="BF100" s="152"/>
      <c r="BG100" s="152"/>
      <c r="BH100" s="152"/>
      <c r="BI100" s="152"/>
      <c r="BJ100" s="152"/>
    </row>
    <row r="101" spans="1:62" ht="15.75" customHeight="1">
      <c r="A101" s="8">
        <f>+VSTUP!A105</f>
        <v>96</v>
      </c>
      <c r="B101" s="8">
        <f>+VSTUP!B105</f>
        <v>0</v>
      </c>
      <c r="C101" s="8">
        <f>+VSTUP!C105</f>
        <v>0</v>
      </c>
      <c r="D101" s="8">
        <f>+VSTUP!G105</f>
        <v>0</v>
      </c>
      <c r="E101" s="8" t="str">
        <f>+VSTUP!K105</f>
        <v>nic</v>
      </c>
      <c r="F101" s="8">
        <f t="shared" si="11"/>
        <v>0</v>
      </c>
      <c r="G101" s="8" t="str">
        <f>+IF(VSTUP!$B$6="ANO",IF(F101&gt;5,$F$3,IF(F101&gt;2,$F$4,$F$2)),IF(F101=1,$F$2,$B$1))</f>
        <v>Ceník víkend standard</v>
      </c>
      <c r="H101" s="8">
        <f>+VLOOKUP(G101,'Ceníky Ubytování'!$B$84:$C$88,2,0)</f>
        <v>9</v>
      </c>
      <c r="I101" s="8" t="str">
        <f t="shared" ref="I101:R101" si="299">+IF($D101&gt;=I$3,IF($E101=0,"",$E101),"")</f>
        <v/>
      </c>
      <c r="J101" s="8" t="str">
        <f t="shared" si="299"/>
        <v/>
      </c>
      <c r="K101" s="8" t="str">
        <f t="shared" si="299"/>
        <v/>
      </c>
      <c r="L101" s="8" t="str">
        <f t="shared" si="299"/>
        <v/>
      </c>
      <c r="M101" s="8" t="str">
        <f t="shared" si="299"/>
        <v/>
      </c>
      <c r="N101" s="8" t="str">
        <f t="shared" si="299"/>
        <v/>
      </c>
      <c r="O101" s="8" t="str">
        <f t="shared" si="299"/>
        <v/>
      </c>
      <c r="P101" s="8" t="str">
        <f t="shared" si="299"/>
        <v/>
      </c>
      <c r="Q101" s="8" t="str">
        <f t="shared" si="299"/>
        <v/>
      </c>
      <c r="R101" s="8" t="str">
        <f t="shared" si="299"/>
        <v/>
      </c>
      <c r="S101" s="8"/>
      <c r="T101" s="8" t="str">
        <f t="shared" ref="T101:AC101" si="300">+IF(RIGHT(I101,1)="R",I101,IF(I101="","",IF(OR(I101=$S$1,I101=$S$2,I101=$S$3,I101=$S$4),I101&amp;"-1",I101&amp;"-"&amp;COUNTIF(I$6:I$999,I101))))</f>
        <v/>
      </c>
      <c r="U101" s="8" t="str">
        <f t="shared" si="300"/>
        <v/>
      </c>
      <c r="V101" s="8" t="str">
        <f t="shared" si="300"/>
        <v/>
      </c>
      <c r="W101" s="8" t="str">
        <f t="shared" si="300"/>
        <v/>
      </c>
      <c r="X101" s="8" t="str">
        <f t="shared" si="300"/>
        <v/>
      </c>
      <c r="Y101" s="8" t="str">
        <f t="shared" si="300"/>
        <v/>
      </c>
      <c r="Z101" s="8" t="str">
        <f t="shared" si="300"/>
        <v/>
      </c>
      <c r="AA101" s="8" t="str">
        <f t="shared" si="300"/>
        <v/>
      </c>
      <c r="AB101" s="8" t="str">
        <f t="shared" si="300"/>
        <v/>
      </c>
      <c r="AC101" s="8" t="str">
        <f t="shared" si="300"/>
        <v/>
      </c>
      <c r="AD101" s="31">
        <f t="shared" si="180"/>
        <v>0</v>
      </c>
      <c r="AE101" s="32">
        <f>IF(AND(T101&lt;&gt;"",OR(RIGHT(T101,1)&lt;&gt;"R",ISERROR(VLOOKUP(T101,T$6:T100,1,0)))),VLOOKUP(LEFT(T101,SEARCH("-",T101)-1),'Ceníky Ubytování'!$A$27:$AJ$80,$H101+IF(RIGHT(T101,1)="R",6,RIGHT(T101,1)),0),IF(T101="",0,IF(EXACT(T101,VLOOKUP(T101,T$6:T100,1,0)),0,0)))</f>
        <v>0</v>
      </c>
      <c r="AF101" s="32">
        <f>IF(AND(U101&lt;&gt;"",OR(RIGHT(U101,1)&lt;&gt;"R",ISERROR(VLOOKUP(U101,U$6:U100,1,0)))),VLOOKUP(LEFT(U101,SEARCH("-",U101)-1),'Ceníky Ubytování'!$A$27:$AJ$80,$H101+IF(RIGHT(U101,1)="R",6,RIGHT(U101,1)),0),IF(U101="",0,IF(EXACT(U101,VLOOKUP(U101,U$6:U100,1,0)),0,0)))</f>
        <v>0</v>
      </c>
      <c r="AG101" s="32">
        <f>IF(AND(V101&lt;&gt;"",OR(RIGHT(V101,1)&lt;&gt;"R",ISERROR(VLOOKUP(V101,V$6:V100,1,0)))),VLOOKUP(LEFT(V101,SEARCH("-",V101)-1),'Ceníky Ubytování'!$A$27:$AJ$80,$H101+IF(RIGHT(V101,1)="R",6,RIGHT(V101,1)),0),IF(V101="",0,IF(EXACT(V101,VLOOKUP(V101,V$6:V100,1,0)),0,0)))</f>
        <v>0</v>
      </c>
      <c r="AH101" s="32">
        <f>IF(AND(W101&lt;&gt;"",OR(RIGHT(W101,1)&lt;&gt;"R",ISERROR(VLOOKUP(W101,W$6:W100,1,0)))),VLOOKUP(LEFT(W101,SEARCH("-",W101)-1),'Ceníky Ubytování'!$A$27:$AJ$80,$H101+IF(RIGHT(W101,1)="R",6,RIGHT(W101,1)),0),IF(W101="",0,IF(EXACT(W101,VLOOKUP(W101,W$6:W100,1,0)),0,0)))</f>
        <v>0</v>
      </c>
      <c r="AI101" s="32">
        <f>IF(AND(X101&lt;&gt;"",OR(RIGHT(X101,1)&lt;&gt;"R",ISERROR(VLOOKUP(X101,X$6:X100,1,0)))),VLOOKUP(LEFT(X101,SEARCH("-",X101)-1),'Ceníky Ubytování'!$A$27:$AJ$80,$H101+IF(RIGHT(X101,1)="R",6,RIGHT(X101,1)),0),IF(X101="",0,IF(EXACT(X101,VLOOKUP(X101,X$6:X100,1,0)),0,0)))</f>
        <v>0</v>
      </c>
      <c r="AJ101" s="32">
        <f>IF(AND(Y101&lt;&gt;"",OR(RIGHT(Y101,1)&lt;&gt;"R",ISERROR(VLOOKUP(Y101,Y$6:Y100,1,0)))),VLOOKUP(LEFT(Y101,SEARCH("-",Y101)-1),'Ceníky Ubytování'!$A$27:$AJ$80,$H101+IF(RIGHT(Y101,1)="R",6,RIGHT(Y101,1)),0),IF(Y101="",0,IF(EXACT(Y101,VLOOKUP(Y101,Y$6:Y100,1,0)),0,0)))</f>
        <v>0</v>
      </c>
      <c r="AK101" s="32">
        <f>IF(AND(Z101&lt;&gt;"",OR(RIGHT(Z101,1)&lt;&gt;"R",ISERROR(VLOOKUP(Z101,Z$6:Z100,1,0)))),VLOOKUP(LEFT(Z101,SEARCH("-",Z101)-1),'Ceníky Ubytování'!$A$27:$AJ$80,$H101+IF(RIGHT(Z101,1)="R",6,RIGHT(Z101,1)),0),IF(Z101="",0,IF(EXACT(Z101,VLOOKUP(Z101,Z$6:Z100,1,0)),0,0)))</f>
        <v>0</v>
      </c>
      <c r="AL101" s="32">
        <f>IF(AND(AA101&lt;&gt;"",OR(RIGHT(AA101,1)&lt;&gt;"R",ISERROR(VLOOKUP(AA101,AA$6:AA100,1,0)))),VLOOKUP(LEFT(AA101,SEARCH("-",AA101)-1),'Ceníky Ubytování'!$A$27:$AJ$80,$H101+IF(RIGHT(AA101,1)="R",6,RIGHT(AA101,1)),0),IF(AA101="",0,IF(EXACT(AA101,VLOOKUP(AA101,AA$6:AA100,1,0)),0,0)))</f>
        <v>0</v>
      </c>
      <c r="AM101" s="32">
        <f>IF(AND(AB101&lt;&gt;"",OR(RIGHT(AB101,1)&lt;&gt;"R",ISERROR(VLOOKUP(AB101,AB$6:AB100,1,0)))),VLOOKUP(LEFT(AB101,SEARCH("-",AB101)-1),'Ceníky Ubytování'!$A$27:$AJ$80,$H101+IF(RIGHT(AB101,1)="R",6,RIGHT(AB101,1)),0),IF(AB101="",0,IF(EXACT(AB101,VLOOKUP(AB101,AB$6:AB100,1,0)),0,0)))</f>
        <v>0</v>
      </c>
      <c r="AN101" s="32">
        <f>IF(AND(AC101&lt;&gt;"",OR(RIGHT(AC101,1)&lt;&gt;"R",ISERROR(VLOOKUP(AC101,AC$6:AC100,1,0)))),VLOOKUP(LEFT(AC101,SEARCH("-",AC101)-1),'Ceníky Ubytování'!$A$27:$AJ$80,$H101+IF(RIGHT(AC101,1)="R",6,RIGHT(AC101,1)),0),IF(AC101="",0,IF(EXACT(AC101,VLOOKUP(AC101,AC$6:AC100,1,0)),0,0)))</f>
        <v>0</v>
      </c>
      <c r="AO101" s="8"/>
      <c r="AP101" s="8"/>
      <c r="AQ101" s="8" t="str">
        <f t="shared" ref="AQ101:AZ101" si="301">IF(ISERROR(LEFT(T101,SEARCH("-",T101)-1)),"",LEFT(T101,SEARCH("-",T101)-1))</f>
        <v/>
      </c>
      <c r="AR101" s="8" t="str">
        <f t="shared" si="301"/>
        <v/>
      </c>
      <c r="AS101" s="8" t="str">
        <f t="shared" si="301"/>
        <v/>
      </c>
      <c r="AT101" s="8" t="str">
        <f t="shared" si="301"/>
        <v/>
      </c>
      <c r="AU101" s="8" t="str">
        <f t="shared" si="301"/>
        <v/>
      </c>
      <c r="AV101" s="8" t="str">
        <f t="shared" si="301"/>
        <v/>
      </c>
      <c r="AW101" s="8" t="str">
        <f t="shared" si="301"/>
        <v/>
      </c>
      <c r="AX101" s="8" t="str">
        <f t="shared" si="301"/>
        <v/>
      </c>
      <c r="AY101" s="8" t="str">
        <f t="shared" si="301"/>
        <v/>
      </c>
      <c r="AZ101" s="8" t="str">
        <f t="shared" si="301"/>
        <v/>
      </c>
      <c r="BA101" s="8"/>
      <c r="BB101" s="8"/>
      <c r="BC101" s="8"/>
      <c r="BD101" s="8"/>
      <c r="BE101" s="8"/>
      <c r="BF101" s="8"/>
      <c r="BG101" s="8"/>
      <c r="BH101" s="8"/>
      <c r="BI101" s="8"/>
      <c r="BJ101" s="8"/>
    </row>
    <row r="102" spans="1:62" s="151" customFormat="1" ht="15.75" customHeight="1">
      <c r="A102" s="152">
        <f>+VSTUP!A106</f>
        <v>97</v>
      </c>
      <c r="B102" s="152">
        <f>+VSTUP!B106</f>
        <v>0</v>
      </c>
      <c r="C102" s="152">
        <f>+VSTUP!C106</f>
        <v>0</v>
      </c>
      <c r="D102" s="152">
        <f>+VSTUP!G106</f>
        <v>0</v>
      </c>
      <c r="E102" s="152" t="str">
        <f>+VSTUP!K106</f>
        <v>nic</v>
      </c>
      <c r="F102" s="152">
        <f t="shared" si="11"/>
        <v>0</v>
      </c>
      <c r="G102" s="152" t="str">
        <f>+IF(VSTUP!$B$6="ANO",IF(F102&gt;5,$F$3,IF(F102&gt;2,$F$4,$F$2)),IF(F102=1,$F$2,$B$1))</f>
        <v>Ceník víkend standard</v>
      </c>
      <c r="H102" s="152">
        <f>+VLOOKUP(G102,'Ceníky Ubytování'!$B$84:$C$88,2,0)</f>
        <v>9</v>
      </c>
      <c r="I102" s="152" t="str">
        <f t="shared" ref="I102:R102" si="302">+IF($D102&gt;=I$3,IF($E102=0,"",$E102),"")</f>
        <v/>
      </c>
      <c r="J102" s="152" t="str">
        <f t="shared" si="302"/>
        <v/>
      </c>
      <c r="K102" s="152" t="str">
        <f t="shared" si="302"/>
        <v/>
      </c>
      <c r="L102" s="152" t="str">
        <f t="shared" si="302"/>
        <v/>
      </c>
      <c r="M102" s="152" t="str">
        <f t="shared" si="302"/>
        <v/>
      </c>
      <c r="N102" s="152" t="str">
        <f t="shared" si="302"/>
        <v/>
      </c>
      <c r="O102" s="152" t="str">
        <f t="shared" si="302"/>
        <v/>
      </c>
      <c r="P102" s="152" t="str">
        <f t="shared" si="302"/>
        <v/>
      </c>
      <c r="Q102" s="152" t="str">
        <f t="shared" si="302"/>
        <v/>
      </c>
      <c r="R102" s="152" t="str">
        <f t="shared" si="302"/>
        <v/>
      </c>
      <c r="S102" s="8"/>
      <c r="T102" s="152" t="str">
        <f t="shared" ref="T102:AC102" si="303">+IF(RIGHT(I102,1)="R",I102,IF(I102="","",IF(OR(I102=$S$1,I102=$S$2,I102=$S$3,I102=$S$4),I102&amp;"-1",I102&amp;"-"&amp;COUNTIF(I$6:I$999,I102))))</f>
        <v/>
      </c>
      <c r="U102" s="152" t="str">
        <f t="shared" si="303"/>
        <v/>
      </c>
      <c r="V102" s="152" t="str">
        <f t="shared" si="303"/>
        <v/>
      </c>
      <c r="W102" s="152" t="str">
        <f t="shared" si="303"/>
        <v/>
      </c>
      <c r="X102" s="152" t="str">
        <f t="shared" si="303"/>
        <v/>
      </c>
      <c r="Y102" s="152" t="str">
        <f t="shared" si="303"/>
        <v/>
      </c>
      <c r="Z102" s="152" t="str">
        <f t="shared" si="303"/>
        <v/>
      </c>
      <c r="AA102" s="152" t="str">
        <f t="shared" si="303"/>
        <v/>
      </c>
      <c r="AB102" s="152" t="str">
        <f t="shared" si="303"/>
        <v/>
      </c>
      <c r="AC102" s="152" t="str">
        <f t="shared" si="303"/>
        <v/>
      </c>
      <c r="AD102" s="31">
        <f t="shared" si="180"/>
        <v>0</v>
      </c>
      <c r="AE102" s="153">
        <f>IF(AND(T102&lt;&gt;"",OR(RIGHT(T102,1)&lt;&gt;"R",ISERROR(VLOOKUP(T102,T$6:T101,1,0)))),VLOOKUP(LEFT(T102,SEARCH("-",T102)-1),'Ceníky Ubytování'!$A$27:$AJ$80,$H102+IF(RIGHT(T102,1)="R",6,RIGHT(T102,1)),0),IF(T102="",0,IF(EXACT(T102,VLOOKUP(T102,T$6:T101,1,0)),0,0)))</f>
        <v>0</v>
      </c>
      <c r="AF102" s="153">
        <f>IF(AND(U102&lt;&gt;"",OR(RIGHT(U102,1)&lt;&gt;"R",ISERROR(VLOOKUP(U102,U$6:U101,1,0)))),VLOOKUP(LEFT(U102,SEARCH("-",U102)-1),'Ceníky Ubytování'!$A$27:$AJ$80,$H102+IF(RIGHT(U102,1)="R",6,RIGHT(U102,1)),0),IF(U102="",0,IF(EXACT(U102,VLOOKUP(U102,U$6:U101,1,0)),0,0)))</f>
        <v>0</v>
      </c>
      <c r="AG102" s="153">
        <f>IF(AND(V102&lt;&gt;"",OR(RIGHT(V102,1)&lt;&gt;"R",ISERROR(VLOOKUP(V102,V$6:V101,1,0)))),VLOOKUP(LEFT(V102,SEARCH("-",V102)-1),'Ceníky Ubytování'!$A$27:$AJ$80,$H102+IF(RIGHT(V102,1)="R",6,RIGHT(V102,1)),0),IF(V102="",0,IF(EXACT(V102,VLOOKUP(V102,V$6:V101,1,0)),0,0)))</f>
        <v>0</v>
      </c>
      <c r="AH102" s="153">
        <f>IF(AND(W102&lt;&gt;"",OR(RIGHT(W102,1)&lt;&gt;"R",ISERROR(VLOOKUP(W102,W$6:W101,1,0)))),VLOOKUP(LEFT(W102,SEARCH("-",W102)-1),'Ceníky Ubytování'!$A$27:$AJ$80,$H102+IF(RIGHT(W102,1)="R",6,RIGHT(W102,1)),0),IF(W102="",0,IF(EXACT(W102,VLOOKUP(W102,W$6:W101,1,0)),0,0)))</f>
        <v>0</v>
      </c>
      <c r="AI102" s="153">
        <f>IF(AND(X102&lt;&gt;"",OR(RIGHT(X102,1)&lt;&gt;"R",ISERROR(VLOOKUP(X102,X$6:X101,1,0)))),VLOOKUP(LEFT(X102,SEARCH("-",X102)-1),'Ceníky Ubytování'!$A$27:$AJ$80,$H102+IF(RIGHT(X102,1)="R",6,RIGHT(X102,1)),0),IF(X102="",0,IF(EXACT(X102,VLOOKUP(X102,X$6:X101,1,0)),0,0)))</f>
        <v>0</v>
      </c>
      <c r="AJ102" s="153">
        <f>IF(AND(Y102&lt;&gt;"",OR(RIGHT(Y102,1)&lt;&gt;"R",ISERROR(VLOOKUP(Y102,Y$6:Y101,1,0)))),VLOOKUP(LEFT(Y102,SEARCH("-",Y102)-1),'Ceníky Ubytování'!$A$27:$AJ$80,$H102+IF(RIGHT(Y102,1)="R",6,RIGHT(Y102,1)),0),IF(Y102="",0,IF(EXACT(Y102,VLOOKUP(Y102,Y$6:Y101,1,0)),0,0)))</f>
        <v>0</v>
      </c>
      <c r="AK102" s="153">
        <f>IF(AND(Z102&lt;&gt;"",OR(RIGHT(Z102,1)&lt;&gt;"R",ISERROR(VLOOKUP(Z102,Z$6:Z101,1,0)))),VLOOKUP(LEFT(Z102,SEARCH("-",Z102)-1),'Ceníky Ubytování'!$A$27:$AJ$80,$H102+IF(RIGHT(Z102,1)="R",6,RIGHT(Z102,1)),0),IF(Z102="",0,IF(EXACT(Z102,VLOOKUP(Z102,Z$6:Z101,1,0)),0,0)))</f>
        <v>0</v>
      </c>
      <c r="AL102" s="153">
        <f>IF(AND(AA102&lt;&gt;"",OR(RIGHT(AA102,1)&lt;&gt;"R",ISERROR(VLOOKUP(AA102,AA$6:AA101,1,0)))),VLOOKUP(LEFT(AA102,SEARCH("-",AA102)-1),'Ceníky Ubytování'!$A$27:$AJ$80,$H102+IF(RIGHT(AA102,1)="R",6,RIGHT(AA102,1)),0),IF(AA102="",0,IF(EXACT(AA102,VLOOKUP(AA102,AA$6:AA101,1,0)),0,0)))</f>
        <v>0</v>
      </c>
      <c r="AM102" s="153">
        <f>IF(AND(AB102&lt;&gt;"",OR(RIGHT(AB102,1)&lt;&gt;"R",ISERROR(VLOOKUP(AB102,AB$6:AB101,1,0)))),VLOOKUP(LEFT(AB102,SEARCH("-",AB102)-1),'Ceníky Ubytování'!$A$27:$AJ$80,$H102+IF(RIGHT(AB102,1)="R",6,RIGHT(AB102,1)),0),IF(AB102="",0,IF(EXACT(AB102,VLOOKUP(AB102,AB$6:AB101,1,0)),0,0)))</f>
        <v>0</v>
      </c>
      <c r="AN102" s="153">
        <f>IF(AND(AC102&lt;&gt;"",OR(RIGHT(AC102,1)&lt;&gt;"R",ISERROR(VLOOKUP(AC102,AC$6:AC101,1,0)))),VLOOKUP(LEFT(AC102,SEARCH("-",AC102)-1),'Ceníky Ubytování'!$A$27:$AJ$80,$H102+IF(RIGHT(AC102,1)="R",6,RIGHT(AC102,1)),0),IF(AC102="",0,IF(EXACT(AC102,VLOOKUP(AC102,AC$6:AC101,1,0)),0,0)))</f>
        <v>0</v>
      </c>
      <c r="AO102" s="152"/>
      <c r="AP102" s="152"/>
      <c r="AQ102" s="152" t="str">
        <f t="shared" ref="AQ102:AZ102" si="304">IF(ISERROR(LEFT(T102,SEARCH("-",T102)-1)),"",LEFT(T102,SEARCH("-",T102)-1))</f>
        <v/>
      </c>
      <c r="AR102" s="152" t="str">
        <f t="shared" si="304"/>
        <v/>
      </c>
      <c r="AS102" s="152" t="str">
        <f t="shared" si="304"/>
        <v/>
      </c>
      <c r="AT102" s="152" t="str">
        <f t="shared" si="304"/>
        <v/>
      </c>
      <c r="AU102" s="152" t="str">
        <f t="shared" si="304"/>
        <v/>
      </c>
      <c r="AV102" s="152" t="str">
        <f t="shared" si="304"/>
        <v/>
      </c>
      <c r="AW102" s="152" t="str">
        <f t="shared" si="304"/>
        <v/>
      </c>
      <c r="AX102" s="152" t="str">
        <f t="shared" si="304"/>
        <v/>
      </c>
      <c r="AY102" s="152" t="str">
        <f t="shared" si="304"/>
        <v/>
      </c>
      <c r="AZ102" s="152" t="str">
        <f t="shared" si="304"/>
        <v/>
      </c>
      <c r="BA102" s="152"/>
      <c r="BB102" s="152"/>
      <c r="BC102" s="152"/>
      <c r="BD102" s="152"/>
      <c r="BE102" s="152"/>
      <c r="BF102" s="152"/>
      <c r="BG102" s="152"/>
      <c r="BH102" s="152"/>
      <c r="BI102" s="152"/>
      <c r="BJ102" s="152"/>
    </row>
    <row r="103" spans="1:62" ht="15.75" customHeight="1">
      <c r="A103" s="8">
        <f>+VSTUP!A107</f>
        <v>98</v>
      </c>
      <c r="B103" s="8">
        <f>+VSTUP!B107</f>
        <v>0</v>
      </c>
      <c r="C103" s="8">
        <f>+VSTUP!C107</f>
        <v>0</v>
      </c>
      <c r="D103" s="8">
        <f>+VSTUP!G107</f>
        <v>0</v>
      </c>
      <c r="E103" s="8" t="str">
        <f>+VSTUP!K107</f>
        <v>nic</v>
      </c>
      <c r="F103" s="8">
        <f t="shared" si="11"/>
        <v>0</v>
      </c>
      <c r="G103" s="8" t="str">
        <f>+IF(VSTUP!$B$6="ANO",IF(F103&gt;5,$F$3,IF(F103&gt;2,$F$4,$F$2)),IF(F103=1,$F$2,$B$1))</f>
        <v>Ceník víkend standard</v>
      </c>
      <c r="H103" s="8">
        <f>+VLOOKUP(G103,'Ceníky Ubytování'!$B$84:$C$88,2,0)</f>
        <v>9</v>
      </c>
      <c r="I103" s="8" t="str">
        <f t="shared" ref="I103:R103" si="305">+IF($D103&gt;=I$3,IF($E103=0,"",$E103),"")</f>
        <v/>
      </c>
      <c r="J103" s="8" t="str">
        <f t="shared" si="305"/>
        <v/>
      </c>
      <c r="K103" s="8" t="str">
        <f t="shared" si="305"/>
        <v/>
      </c>
      <c r="L103" s="8" t="str">
        <f t="shared" si="305"/>
        <v/>
      </c>
      <c r="M103" s="8" t="str">
        <f t="shared" si="305"/>
        <v/>
      </c>
      <c r="N103" s="8" t="str">
        <f t="shared" si="305"/>
        <v/>
      </c>
      <c r="O103" s="8" t="str">
        <f t="shared" si="305"/>
        <v/>
      </c>
      <c r="P103" s="8" t="str">
        <f t="shared" si="305"/>
        <v/>
      </c>
      <c r="Q103" s="8" t="str">
        <f t="shared" si="305"/>
        <v/>
      </c>
      <c r="R103" s="8" t="str">
        <f t="shared" si="305"/>
        <v/>
      </c>
      <c r="S103" s="8"/>
      <c r="T103" s="8" t="str">
        <f t="shared" ref="T103:AC103" si="306">+IF(RIGHT(I103,1)="R",I103,IF(I103="","",IF(OR(I103=$S$1,I103=$S$2,I103=$S$3,I103=$S$4),I103&amp;"-1",I103&amp;"-"&amp;COUNTIF(I$6:I$999,I103))))</f>
        <v/>
      </c>
      <c r="U103" s="8" t="str">
        <f t="shared" si="306"/>
        <v/>
      </c>
      <c r="V103" s="8" t="str">
        <f t="shared" si="306"/>
        <v/>
      </c>
      <c r="W103" s="8" t="str">
        <f t="shared" si="306"/>
        <v/>
      </c>
      <c r="X103" s="8" t="str">
        <f t="shared" si="306"/>
        <v/>
      </c>
      <c r="Y103" s="8" t="str">
        <f t="shared" si="306"/>
        <v/>
      </c>
      <c r="Z103" s="8" t="str">
        <f t="shared" si="306"/>
        <v/>
      </c>
      <c r="AA103" s="8" t="str">
        <f t="shared" si="306"/>
        <v/>
      </c>
      <c r="AB103" s="8" t="str">
        <f t="shared" si="306"/>
        <v/>
      </c>
      <c r="AC103" s="8" t="str">
        <f t="shared" si="306"/>
        <v/>
      </c>
      <c r="AD103" s="31">
        <f t="shared" si="180"/>
        <v>0</v>
      </c>
      <c r="AE103" s="32">
        <f>IF(AND(T103&lt;&gt;"",OR(RIGHT(T103,1)&lt;&gt;"R",ISERROR(VLOOKUP(T103,T$6:T102,1,0)))),VLOOKUP(LEFT(T103,SEARCH("-",T103)-1),'Ceníky Ubytování'!$A$27:$AJ$80,$H103+IF(RIGHT(T103,1)="R",6,RIGHT(T103,1)),0),IF(T103="",0,IF(EXACT(T103,VLOOKUP(T103,T$6:T102,1,0)),0,0)))</f>
        <v>0</v>
      </c>
      <c r="AF103" s="32">
        <f>IF(AND(U103&lt;&gt;"",OR(RIGHT(U103,1)&lt;&gt;"R",ISERROR(VLOOKUP(U103,U$6:U102,1,0)))),VLOOKUP(LEFT(U103,SEARCH("-",U103)-1),'Ceníky Ubytování'!$A$27:$AJ$80,$H103+IF(RIGHT(U103,1)="R",6,RIGHT(U103,1)),0),IF(U103="",0,IF(EXACT(U103,VLOOKUP(U103,U$6:U102,1,0)),0,0)))</f>
        <v>0</v>
      </c>
      <c r="AG103" s="32">
        <f>IF(AND(V103&lt;&gt;"",OR(RIGHT(V103,1)&lt;&gt;"R",ISERROR(VLOOKUP(V103,V$6:V102,1,0)))),VLOOKUP(LEFT(V103,SEARCH("-",V103)-1),'Ceníky Ubytování'!$A$27:$AJ$80,$H103+IF(RIGHT(V103,1)="R",6,RIGHT(V103,1)),0),IF(V103="",0,IF(EXACT(V103,VLOOKUP(V103,V$6:V102,1,0)),0,0)))</f>
        <v>0</v>
      </c>
      <c r="AH103" s="32">
        <f>IF(AND(W103&lt;&gt;"",OR(RIGHT(W103,1)&lt;&gt;"R",ISERROR(VLOOKUP(W103,W$6:W102,1,0)))),VLOOKUP(LEFT(W103,SEARCH("-",W103)-1),'Ceníky Ubytování'!$A$27:$AJ$80,$H103+IF(RIGHT(W103,1)="R",6,RIGHT(W103,1)),0),IF(W103="",0,IF(EXACT(W103,VLOOKUP(W103,W$6:W102,1,0)),0,0)))</f>
        <v>0</v>
      </c>
      <c r="AI103" s="32">
        <f>IF(AND(X103&lt;&gt;"",OR(RIGHT(X103,1)&lt;&gt;"R",ISERROR(VLOOKUP(X103,X$6:X102,1,0)))),VLOOKUP(LEFT(X103,SEARCH("-",X103)-1),'Ceníky Ubytování'!$A$27:$AJ$80,$H103+IF(RIGHT(X103,1)="R",6,RIGHT(X103,1)),0),IF(X103="",0,IF(EXACT(X103,VLOOKUP(X103,X$6:X102,1,0)),0,0)))</f>
        <v>0</v>
      </c>
      <c r="AJ103" s="32">
        <f>IF(AND(Y103&lt;&gt;"",OR(RIGHT(Y103,1)&lt;&gt;"R",ISERROR(VLOOKUP(Y103,Y$6:Y102,1,0)))),VLOOKUP(LEFT(Y103,SEARCH("-",Y103)-1),'Ceníky Ubytování'!$A$27:$AJ$80,$H103+IF(RIGHT(Y103,1)="R",6,RIGHT(Y103,1)),0),IF(Y103="",0,IF(EXACT(Y103,VLOOKUP(Y103,Y$6:Y102,1,0)),0,0)))</f>
        <v>0</v>
      </c>
      <c r="AK103" s="32">
        <f>IF(AND(Z103&lt;&gt;"",OR(RIGHT(Z103,1)&lt;&gt;"R",ISERROR(VLOOKUP(Z103,Z$6:Z102,1,0)))),VLOOKUP(LEFT(Z103,SEARCH("-",Z103)-1),'Ceníky Ubytování'!$A$27:$AJ$80,$H103+IF(RIGHT(Z103,1)="R",6,RIGHT(Z103,1)),0),IF(Z103="",0,IF(EXACT(Z103,VLOOKUP(Z103,Z$6:Z102,1,0)),0,0)))</f>
        <v>0</v>
      </c>
      <c r="AL103" s="32">
        <f>IF(AND(AA103&lt;&gt;"",OR(RIGHT(AA103,1)&lt;&gt;"R",ISERROR(VLOOKUP(AA103,AA$6:AA102,1,0)))),VLOOKUP(LEFT(AA103,SEARCH("-",AA103)-1),'Ceníky Ubytování'!$A$27:$AJ$80,$H103+IF(RIGHT(AA103,1)="R",6,RIGHT(AA103,1)),0),IF(AA103="",0,IF(EXACT(AA103,VLOOKUP(AA103,AA$6:AA102,1,0)),0,0)))</f>
        <v>0</v>
      </c>
      <c r="AM103" s="32">
        <f>IF(AND(AB103&lt;&gt;"",OR(RIGHT(AB103,1)&lt;&gt;"R",ISERROR(VLOOKUP(AB103,AB$6:AB102,1,0)))),VLOOKUP(LEFT(AB103,SEARCH("-",AB103)-1),'Ceníky Ubytování'!$A$27:$AJ$80,$H103+IF(RIGHT(AB103,1)="R",6,RIGHT(AB103,1)),0),IF(AB103="",0,IF(EXACT(AB103,VLOOKUP(AB103,AB$6:AB102,1,0)),0,0)))</f>
        <v>0</v>
      </c>
      <c r="AN103" s="32">
        <f>IF(AND(AC103&lt;&gt;"",OR(RIGHT(AC103,1)&lt;&gt;"R",ISERROR(VLOOKUP(AC103,AC$6:AC102,1,0)))),VLOOKUP(LEFT(AC103,SEARCH("-",AC103)-1),'Ceníky Ubytování'!$A$27:$AJ$80,$H103+IF(RIGHT(AC103,1)="R",6,RIGHT(AC103,1)),0),IF(AC103="",0,IF(EXACT(AC103,VLOOKUP(AC103,AC$6:AC102,1,0)),0,0)))</f>
        <v>0</v>
      </c>
      <c r="AO103" s="8"/>
      <c r="AP103" s="8"/>
      <c r="AQ103" s="8" t="str">
        <f t="shared" ref="AQ103:AZ103" si="307">IF(ISERROR(LEFT(T103,SEARCH("-",T103)-1)),"",LEFT(T103,SEARCH("-",T103)-1))</f>
        <v/>
      </c>
      <c r="AR103" s="8" t="str">
        <f t="shared" si="307"/>
        <v/>
      </c>
      <c r="AS103" s="8" t="str">
        <f t="shared" si="307"/>
        <v/>
      </c>
      <c r="AT103" s="8" t="str">
        <f t="shared" si="307"/>
        <v/>
      </c>
      <c r="AU103" s="8" t="str">
        <f t="shared" si="307"/>
        <v/>
      </c>
      <c r="AV103" s="8" t="str">
        <f t="shared" si="307"/>
        <v/>
      </c>
      <c r="AW103" s="8" t="str">
        <f t="shared" si="307"/>
        <v/>
      </c>
      <c r="AX103" s="8" t="str">
        <f t="shared" si="307"/>
        <v/>
      </c>
      <c r="AY103" s="8" t="str">
        <f t="shared" si="307"/>
        <v/>
      </c>
      <c r="AZ103" s="8" t="str">
        <f t="shared" si="307"/>
        <v/>
      </c>
      <c r="BA103" s="8"/>
      <c r="BB103" s="8"/>
      <c r="BC103" s="8"/>
      <c r="BD103" s="8"/>
      <c r="BE103" s="8"/>
      <c r="BF103" s="8"/>
      <c r="BG103" s="8"/>
      <c r="BH103" s="8"/>
      <c r="BI103" s="8"/>
      <c r="BJ103" s="8"/>
    </row>
    <row r="104" spans="1:62" s="151" customFormat="1" ht="15.75" customHeight="1">
      <c r="A104" s="152">
        <f>+VSTUP!A108</f>
        <v>99</v>
      </c>
      <c r="B104" s="152">
        <f>+VSTUP!B108</f>
        <v>0</v>
      </c>
      <c r="C104" s="152">
        <f>+VSTUP!C108</f>
        <v>0</v>
      </c>
      <c r="D104" s="152">
        <f>+VSTUP!G108</f>
        <v>0</v>
      </c>
      <c r="E104" s="152" t="str">
        <f>+VSTUP!K108</f>
        <v>nic</v>
      </c>
      <c r="F104" s="152">
        <f t="shared" si="11"/>
        <v>0</v>
      </c>
      <c r="G104" s="152" t="str">
        <f>+IF(VSTUP!$B$6="ANO",IF(F104&gt;5,$F$3,IF(F104&gt;2,$F$4,$F$2)),IF(F104=1,$F$2,$B$1))</f>
        <v>Ceník víkend standard</v>
      </c>
      <c r="H104" s="152">
        <f>+VLOOKUP(G104,'Ceníky Ubytování'!$B$84:$C$88,2,0)</f>
        <v>9</v>
      </c>
      <c r="I104" s="152" t="str">
        <f t="shared" ref="I104:R104" si="308">+IF($D104&gt;=I$3,IF($E104=0,"",$E104),"")</f>
        <v/>
      </c>
      <c r="J104" s="152" t="str">
        <f t="shared" si="308"/>
        <v/>
      </c>
      <c r="K104" s="152" t="str">
        <f t="shared" si="308"/>
        <v/>
      </c>
      <c r="L104" s="152" t="str">
        <f t="shared" si="308"/>
        <v/>
      </c>
      <c r="M104" s="152" t="str">
        <f t="shared" si="308"/>
        <v/>
      </c>
      <c r="N104" s="152" t="str">
        <f t="shared" si="308"/>
        <v/>
      </c>
      <c r="O104" s="152" t="str">
        <f t="shared" si="308"/>
        <v/>
      </c>
      <c r="P104" s="152" t="str">
        <f t="shared" si="308"/>
        <v/>
      </c>
      <c r="Q104" s="152" t="str">
        <f t="shared" si="308"/>
        <v/>
      </c>
      <c r="R104" s="152" t="str">
        <f t="shared" si="308"/>
        <v/>
      </c>
      <c r="S104" s="8"/>
      <c r="T104" s="152" t="str">
        <f t="shared" ref="T104:AC104" si="309">+IF(RIGHT(I104,1)="R",I104,IF(I104="","",IF(OR(I104=$S$1,I104=$S$2,I104=$S$3,I104=$S$4),I104&amp;"-1",I104&amp;"-"&amp;COUNTIF(I$6:I$999,I104))))</f>
        <v/>
      </c>
      <c r="U104" s="152" t="str">
        <f t="shared" si="309"/>
        <v/>
      </c>
      <c r="V104" s="152" t="str">
        <f t="shared" si="309"/>
        <v/>
      </c>
      <c r="W104" s="152" t="str">
        <f t="shared" si="309"/>
        <v/>
      </c>
      <c r="X104" s="152" t="str">
        <f t="shared" si="309"/>
        <v/>
      </c>
      <c r="Y104" s="152" t="str">
        <f t="shared" si="309"/>
        <v/>
      </c>
      <c r="Z104" s="152" t="str">
        <f t="shared" si="309"/>
        <v/>
      </c>
      <c r="AA104" s="152" t="str">
        <f t="shared" si="309"/>
        <v/>
      </c>
      <c r="AB104" s="152" t="str">
        <f t="shared" si="309"/>
        <v/>
      </c>
      <c r="AC104" s="152" t="str">
        <f t="shared" si="309"/>
        <v/>
      </c>
      <c r="AD104" s="31">
        <f t="shared" si="180"/>
        <v>0</v>
      </c>
      <c r="AE104" s="153">
        <f>IF(AND(T104&lt;&gt;"",OR(RIGHT(T104,1)&lt;&gt;"R",ISERROR(VLOOKUP(T104,T$6:T103,1,0)))),VLOOKUP(LEFT(T104,SEARCH("-",T104)-1),'Ceníky Ubytování'!$A$27:$AJ$80,$H104+IF(RIGHT(T104,1)="R",6,RIGHT(T104,1)),0),IF(T104="",0,IF(EXACT(T104,VLOOKUP(T104,T$6:T103,1,0)),0,0)))</f>
        <v>0</v>
      </c>
      <c r="AF104" s="153">
        <f>IF(AND(U104&lt;&gt;"",OR(RIGHT(U104,1)&lt;&gt;"R",ISERROR(VLOOKUP(U104,U$6:U103,1,0)))),VLOOKUP(LEFT(U104,SEARCH("-",U104)-1),'Ceníky Ubytování'!$A$27:$AJ$80,$H104+IF(RIGHT(U104,1)="R",6,RIGHT(U104,1)),0),IF(U104="",0,IF(EXACT(U104,VLOOKUP(U104,U$6:U103,1,0)),0,0)))</f>
        <v>0</v>
      </c>
      <c r="AG104" s="153">
        <f>IF(AND(V104&lt;&gt;"",OR(RIGHT(V104,1)&lt;&gt;"R",ISERROR(VLOOKUP(V104,V$6:V103,1,0)))),VLOOKUP(LEFT(V104,SEARCH("-",V104)-1),'Ceníky Ubytování'!$A$27:$AJ$80,$H104+IF(RIGHT(V104,1)="R",6,RIGHT(V104,1)),0),IF(V104="",0,IF(EXACT(V104,VLOOKUP(V104,V$6:V103,1,0)),0,0)))</f>
        <v>0</v>
      </c>
      <c r="AH104" s="153">
        <f>IF(AND(W104&lt;&gt;"",OR(RIGHT(W104,1)&lt;&gt;"R",ISERROR(VLOOKUP(W104,W$6:W103,1,0)))),VLOOKUP(LEFT(W104,SEARCH("-",W104)-1),'Ceníky Ubytování'!$A$27:$AJ$80,$H104+IF(RIGHT(W104,1)="R",6,RIGHT(W104,1)),0),IF(W104="",0,IF(EXACT(W104,VLOOKUP(W104,W$6:W103,1,0)),0,0)))</f>
        <v>0</v>
      </c>
      <c r="AI104" s="153">
        <f>IF(AND(X104&lt;&gt;"",OR(RIGHT(X104,1)&lt;&gt;"R",ISERROR(VLOOKUP(X104,X$6:X103,1,0)))),VLOOKUP(LEFT(X104,SEARCH("-",X104)-1),'Ceníky Ubytování'!$A$27:$AJ$80,$H104+IF(RIGHT(X104,1)="R",6,RIGHT(X104,1)),0),IF(X104="",0,IF(EXACT(X104,VLOOKUP(X104,X$6:X103,1,0)),0,0)))</f>
        <v>0</v>
      </c>
      <c r="AJ104" s="153">
        <f>IF(AND(Y104&lt;&gt;"",OR(RIGHT(Y104,1)&lt;&gt;"R",ISERROR(VLOOKUP(Y104,Y$6:Y103,1,0)))),VLOOKUP(LEFT(Y104,SEARCH("-",Y104)-1),'Ceníky Ubytování'!$A$27:$AJ$80,$H104+IF(RIGHT(Y104,1)="R",6,RIGHT(Y104,1)),0),IF(Y104="",0,IF(EXACT(Y104,VLOOKUP(Y104,Y$6:Y103,1,0)),0,0)))</f>
        <v>0</v>
      </c>
      <c r="AK104" s="153">
        <f>IF(AND(Z104&lt;&gt;"",OR(RIGHT(Z104,1)&lt;&gt;"R",ISERROR(VLOOKUP(Z104,Z$6:Z103,1,0)))),VLOOKUP(LEFT(Z104,SEARCH("-",Z104)-1),'Ceníky Ubytování'!$A$27:$AJ$80,$H104+IF(RIGHT(Z104,1)="R",6,RIGHT(Z104,1)),0),IF(Z104="",0,IF(EXACT(Z104,VLOOKUP(Z104,Z$6:Z103,1,0)),0,0)))</f>
        <v>0</v>
      </c>
      <c r="AL104" s="153">
        <f>IF(AND(AA104&lt;&gt;"",OR(RIGHT(AA104,1)&lt;&gt;"R",ISERROR(VLOOKUP(AA104,AA$6:AA103,1,0)))),VLOOKUP(LEFT(AA104,SEARCH("-",AA104)-1),'Ceníky Ubytování'!$A$27:$AJ$80,$H104+IF(RIGHT(AA104,1)="R",6,RIGHT(AA104,1)),0),IF(AA104="",0,IF(EXACT(AA104,VLOOKUP(AA104,AA$6:AA103,1,0)),0,0)))</f>
        <v>0</v>
      </c>
      <c r="AM104" s="153">
        <f>IF(AND(AB104&lt;&gt;"",OR(RIGHT(AB104,1)&lt;&gt;"R",ISERROR(VLOOKUP(AB104,AB$6:AB103,1,0)))),VLOOKUP(LEFT(AB104,SEARCH("-",AB104)-1),'Ceníky Ubytování'!$A$27:$AJ$80,$H104+IF(RIGHT(AB104,1)="R",6,RIGHT(AB104,1)),0),IF(AB104="",0,IF(EXACT(AB104,VLOOKUP(AB104,AB$6:AB103,1,0)),0,0)))</f>
        <v>0</v>
      </c>
      <c r="AN104" s="153">
        <f>IF(AND(AC104&lt;&gt;"",OR(RIGHT(AC104,1)&lt;&gt;"R",ISERROR(VLOOKUP(AC104,AC$6:AC103,1,0)))),VLOOKUP(LEFT(AC104,SEARCH("-",AC104)-1),'Ceníky Ubytování'!$A$27:$AJ$80,$H104+IF(RIGHT(AC104,1)="R",6,RIGHT(AC104,1)),0),IF(AC104="",0,IF(EXACT(AC104,VLOOKUP(AC104,AC$6:AC103,1,0)),0,0)))</f>
        <v>0</v>
      </c>
      <c r="AO104" s="152"/>
      <c r="AP104" s="152"/>
      <c r="AQ104" s="152" t="str">
        <f t="shared" ref="AQ104:AZ104" si="310">IF(ISERROR(LEFT(T104,SEARCH("-",T104)-1)),"",LEFT(T104,SEARCH("-",T104)-1))</f>
        <v/>
      </c>
      <c r="AR104" s="152" t="str">
        <f t="shared" si="310"/>
        <v/>
      </c>
      <c r="AS104" s="152" t="str">
        <f t="shared" si="310"/>
        <v/>
      </c>
      <c r="AT104" s="152" t="str">
        <f t="shared" si="310"/>
        <v/>
      </c>
      <c r="AU104" s="152" t="str">
        <f t="shared" si="310"/>
        <v/>
      </c>
      <c r="AV104" s="152" t="str">
        <f t="shared" si="310"/>
        <v/>
      </c>
      <c r="AW104" s="152" t="str">
        <f t="shared" si="310"/>
        <v/>
      </c>
      <c r="AX104" s="152" t="str">
        <f t="shared" si="310"/>
        <v/>
      </c>
      <c r="AY104" s="152" t="str">
        <f t="shared" si="310"/>
        <v/>
      </c>
      <c r="AZ104" s="152" t="str">
        <f t="shared" si="310"/>
        <v/>
      </c>
      <c r="BA104" s="152"/>
      <c r="BB104" s="152"/>
      <c r="BC104" s="152"/>
      <c r="BD104" s="152"/>
      <c r="BE104" s="152"/>
      <c r="BF104" s="152"/>
      <c r="BG104" s="152"/>
      <c r="BH104" s="152"/>
      <c r="BI104" s="152"/>
      <c r="BJ104" s="152"/>
    </row>
    <row r="105" spans="1:62" ht="15.75" customHeight="1">
      <c r="A105" s="8">
        <f>+VSTUP!A109</f>
        <v>100</v>
      </c>
      <c r="B105" s="8">
        <f>+VSTUP!B109</f>
        <v>0</v>
      </c>
      <c r="C105" s="8">
        <f>+VSTUP!C109</f>
        <v>0</v>
      </c>
      <c r="D105" s="8">
        <f>+VSTUP!G109</f>
        <v>0</v>
      </c>
      <c r="E105" s="8" t="str">
        <f>+VSTUP!K109</f>
        <v>nic</v>
      </c>
      <c r="F105" s="8">
        <f t="shared" si="11"/>
        <v>0</v>
      </c>
      <c r="G105" s="8" t="str">
        <f>+IF(VSTUP!$B$6="ANO",IF(F105&gt;5,$F$3,IF(F105&gt;2,$F$4,$F$2)),IF(F105=1,$F$2,$B$1))</f>
        <v>Ceník víkend standard</v>
      </c>
      <c r="H105" s="8">
        <f>+VLOOKUP(G105,'Ceníky Ubytování'!$B$84:$C$88,2,0)</f>
        <v>9</v>
      </c>
      <c r="I105" s="8" t="str">
        <f t="shared" ref="I105:R105" si="311">+IF($D105&gt;=I$3,IF($E105=0,"",$E105),"")</f>
        <v/>
      </c>
      <c r="J105" s="8" t="str">
        <f t="shared" si="311"/>
        <v/>
      </c>
      <c r="K105" s="8" t="str">
        <f t="shared" si="311"/>
        <v/>
      </c>
      <c r="L105" s="8" t="str">
        <f t="shared" si="311"/>
        <v/>
      </c>
      <c r="M105" s="8" t="str">
        <f t="shared" si="311"/>
        <v/>
      </c>
      <c r="N105" s="8" t="str">
        <f t="shared" si="311"/>
        <v/>
      </c>
      <c r="O105" s="8" t="str">
        <f t="shared" si="311"/>
        <v/>
      </c>
      <c r="P105" s="8" t="str">
        <f t="shared" si="311"/>
        <v/>
      </c>
      <c r="Q105" s="8" t="str">
        <f t="shared" si="311"/>
        <v/>
      </c>
      <c r="R105" s="8" t="str">
        <f t="shared" si="311"/>
        <v/>
      </c>
      <c r="S105" s="8"/>
      <c r="T105" s="8" t="str">
        <f t="shared" ref="T105:AC105" si="312">+IF(RIGHT(I105,1)="R",I105,IF(I105="","",IF(OR(I105=$S$1,I105=$S$2,I105=$S$3,I105=$S$4),I105&amp;"-1",I105&amp;"-"&amp;COUNTIF(I$6:I$999,I105))))</f>
        <v/>
      </c>
      <c r="U105" s="8" t="str">
        <f t="shared" si="312"/>
        <v/>
      </c>
      <c r="V105" s="8" t="str">
        <f t="shared" si="312"/>
        <v/>
      </c>
      <c r="W105" s="8" t="str">
        <f t="shared" si="312"/>
        <v/>
      </c>
      <c r="X105" s="8" t="str">
        <f t="shared" si="312"/>
        <v/>
      </c>
      <c r="Y105" s="8" t="str">
        <f t="shared" si="312"/>
        <v/>
      </c>
      <c r="Z105" s="8" t="str">
        <f t="shared" si="312"/>
        <v/>
      </c>
      <c r="AA105" s="8" t="str">
        <f t="shared" si="312"/>
        <v/>
      </c>
      <c r="AB105" s="8" t="str">
        <f t="shared" si="312"/>
        <v/>
      </c>
      <c r="AC105" s="8" t="str">
        <f t="shared" si="312"/>
        <v/>
      </c>
      <c r="AD105" s="31">
        <f t="shared" si="180"/>
        <v>0</v>
      </c>
      <c r="AE105" s="32">
        <f>IF(AND(T105&lt;&gt;"",OR(RIGHT(T105,1)&lt;&gt;"R",ISERROR(VLOOKUP(T105,T$6:T104,1,0)))),VLOOKUP(LEFT(T105,SEARCH("-",T105)-1),'Ceníky Ubytování'!$A$27:$AJ$80,$H105+IF(RIGHT(T105,1)="R",6,RIGHT(T105,1)),0),IF(T105="",0,IF(EXACT(T105,VLOOKUP(T105,T$6:T104,1,0)),0,0)))</f>
        <v>0</v>
      </c>
      <c r="AF105" s="32">
        <f>IF(AND(U105&lt;&gt;"",OR(RIGHT(U105,1)&lt;&gt;"R",ISERROR(VLOOKUP(U105,U$6:U104,1,0)))),VLOOKUP(LEFT(U105,SEARCH("-",U105)-1),'Ceníky Ubytování'!$A$27:$AJ$80,$H105+IF(RIGHT(U105,1)="R",6,RIGHT(U105,1)),0),IF(U105="",0,IF(EXACT(U105,VLOOKUP(U105,U$6:U104,1,0)),0,0)))</f>
        <v>0</v>
      </c>
      <c r="AG105" s="32">
        <f>IF(AND(V105&lt;&gt;"",OR(RIGHT(V105,1)&lt;&gt;"R",ISERROR(VLOOKUP(V105,V$6:V104,1,0)))),VLOOKUP(LEFT(V105,SEARCH("-",V105)-1),'Ceníky Ubytování'!$A$27:$AJ$80,$H105+IF(RIGHT(V105,1)="R",6,RIGHT(V105,1)),0),IF(V105="",0,IF(EXACT(V105,VLOOKUP(V105,V$6:V104,1,0)),0,0)))</f>
        <v>0</v>
      </c>
      <c r="AH105" s="32">
        <f>IF(AND(W105&lt;&gt;"",OR(RIGHT(W105,1)&lt;&gt;"R",ISERROR(VLOOKUP(W105,W$6:W104,1,0)))),VLOOKUP(LEFT(W105,SEARCH("-",W105)-1),'Ceníky Ubytování'!$A$27:$AJ$80,$H105+IF(RIGHT(W105,1)="R",6,RIGHT(W105,1)),0),IF(W105="",0,IF(EXACT(W105,VLOOKUP(W105,W$6:W104,1,0)),0,0)))</f>
        <v>0</v>
      </c>
      <c r="AI105" s="32">
        <f>IF(AND(X105&lt;&gt;"",OR(RIGHT(X105,1)&lt;&gt;"R",ISERROR(VLOOKUP(X105,X$6:X104,1,0)))),VLOOKUP(LEFT(X105,SEARCH("-",X105)-1),'Ceníky Ubytování'!$A$27:$AJ$80,$H105+IF(RIGHT(X105,1)="R",6,RIGHT(X105,1)),0),IF(X105="",0,IF(EXACT(X105,VLOOKUP(X105,X$6:X104,1,0)),0,0)))</f>
        <v>0</v>
      </c>
      <c r="AJ105" s="32">
        <f>IF(AND(Y105&lt;&gt;"",OR(RIGHT(Y105,1)&lt;&gt;"R",ISERROR(VLOOKUP(Y105,Y$6:Y104,1,0)))),VLOOKUP(LEFT(Y105,SEARCH("-",Y105)-1),'Ceníky Ubytování'!$A$27:$AJ$80,$H105+IF(RIGHT(Y105,1)="R",6,RIGHT(Y105,1)),0),IF(Y105="",0,IF(EXACT(Y105,VLOOKUP(Y105,Y$6:Y104,1,0)),0,0)))</f>
        <v>0</v>
      </c>
      <c r="AK105" s="32">
        <f>IF(AND(Z105&lt;&gt;"",OR(RIGHT(Z105,1)&lt;&gt;"R",ISERROR(VLOOKUP(Z105,Z$6:Z104,1,0)))),VLOOKUP(LEFT(Z105,SEARCH("-",Z105)-1),'Ceníky Ubytování'!$A$27:$AJ$80,$H105+IF(RIGHT(Z105,1)="R",6,RIGHT(Z105,1)),0),IF(Z105="",0,IF(EXACT(Z105,VLOOKUP(Z105,Z$6:Z104,1,0)),0,0)))</f>
        <v>0</v>
      </c>
      <c r="AL105" s="32">
        <f>IF(AND(AA105&lt;&gt;"",OR(RIGHT(AA105,1)&lt;&gt;"R",ISERROR(VLOOKUP(AA105,AA$6:AA104,1,0)))),VLOOKUP(LEFT(AA105,SEARCH("-",AA105)-1),'Ceníky Ubytování'!$A$27:$AJ$80,$H105+IF(RIGHT(AA105,1)="R",6,RIGHT(AA105,1)),0),IF(AA105="",0,IF(EXACT(AA105,VLOOKUP(AA105,AA$6:AA104,1,0)),0,0)))</f>
        <v>0</v>
      </c>
      <c r="AM105" s="32">
        <f>IF(AND(AB105&lt;&gt;"",OR(RIGHT(AB105,1)&lt;&gt;"R",ISERROR(VLOOKUP(AB105,AB$6:AB104,1,0)))),VLOOKUP(LEFT(AB105,SEARCH("-",AB105)-1),'Ceníky Ubytování'!$A$27:$AJ$80,$H105+IF(RIGHT(AB105,1)="R",6,RIGHT(AB105,1)),0),IF(AB105="",0,IF(EXACT(AB105,VLOOKUP(AB105,AB$6:AB104,1,0)),0,0)))</f>
        <v>0</v>
      </c>
      <c r="AN105" s="32">
        <f>IF(AND(AC105&lt;&gt;"",OR(RIGHT(AC105,1)&lt;&gt;"R",ISERROR(VLOOKUP(AC105,AC$6:AC104,1,0)))),VLOOKUP(LEFT(AC105,SEARCH("-",AC105)-1),'Ceníky Ubytování'!$A$27:$AJ$80,$H105+IF(RIGHT(AC105,1)="R",6,RIGHT(AC105,1)),0),IF(AC105="",0,IF(EXACT(AC105,VLOOKUP(AC105,AC$6:AC104,1,0)),0,0)))</f>
        <v>0</v>
      </c>
      <c r="AO105" s="8"/>
      <c r="AP105" s="8"/>
      <c r="AQ105" s="8" t="str">
        <f t="shared" ref="AQ105:AZ105" si="313">IF(ISERROR(LEFT(T105,SEARCH("-",T105)-1)),"",LEFT(T105,SEARCH("-",T105)-1))</f>
        <v/>
      </c>
      <c r="AR105" s="8" t="str">
        <f t="shared" si="313"/>
        <v/>
      </c>
      <c r="AS105" s="8" t="str">
        <f t="shared" si="313"/>
        <v/>
      </c>
      <c r="AT105" s="8" t="str">
        <f t="shared" si="313"/>
        <v/>
      </c>
      <c r="AU105" s="8" t="str">
        <f t="shared" si="313"/>
        <v/>
      </c>
      <c r="AV105" s="8" t="str">
        <f t="shared" si="313"/>
        <v/>
      </c>
      <c r="AW105" s="8" t="str">
        <f t="shared" si="313"/>
        <v/>
      </c>
      <c r="AX105" s="8" t="str">
        <f t="shared" si="313"/>
        <v/>
      </c>
      <c r="AY105" s="8" t="str">
        <f t="shared" si="313"/>
        <v/>
      </c>
      <c r="AZ105" s="8" t="str">
        <f t="shared" si="313"/>
        <v/>
      </c>
      <c r="BA105" s="8"/>
      <c r="BB105" s="8"/>
      <c r="BC105" s="8"/>
      <c r="BD105" s="8"/>
      <c r="BE105" s="8"/>
      <c r="BF105" s="8"/>
      <c r="BG105" s="8"/>
      <c r="BH105" s="8"/>
      <c r="BI105" s="8"/>
      <c r="BJ105" s="8"/>
    </row>
    <row r="106" spans="1:62" s="151" customFormat="1" ht="15.75" customHeight="1">
      <c r="A106" s="152">
        <f>+VSTUP!A110</f>
        <v>101</v>
      </c>
      <c r="B106" s="152">
        <f>+VSTUP!B110</f>
        <v>0</v>
      </c>
      <c r="C106" s="152">
        <f>+VSTUP!C110</f>
        <v>0</v>
      </c>
      <c r="D106" s="152">
        <f>+VSTUP!G110</f>
        <v>0</v>
      </c>
      <c r="E106" s="152" t="str">
        <f>+VSTUP!K110</f>
        <v>nic</v>
      </c>
      <c r="F106" s="152">
        <f t="shared" si="11"/>
        <v>0</v>
      </c>
      <c r="G106" s="152" t="str">
        <f>+IF(VSTUP!$B$6="ANO",IF(F106&gt;5,$F$3,IF(F106&gt;2,$F$4,$F$2)),IF(F106=1,$F$2,$B$1))</f>
        <v>Ceník víkend standard</v>
      </c>
      <c r="H106" s="152">
        <f>+VLOOKUP(G106,'Ceníky Ubytování'!$B$84:$C$88,2,0)</f>
        <v>9</v>
      </c>
      <c r="I106" s="152" t="str">
        <f t="shared" ref="I106:R106" si="314">+IF($D106&gt;=I$3,IF($E106=0,"",$E106),"")</f>
        <v/>
      </c>
      <c r="J106" s="152" t="str">
        <f t="shared" si="314"/>
        <v/>
      </c>
      <c r="K106" s="152" t="str">
        <f t="shared" si="314"/>
        <v/>
      </c>
      <c r="L106" s="152" t="str">
        <f t="shared" si="314"/>
        <v/>
      </c>
      <c r="M106" s="152" t="str">
        <f t="shared" si="314"/>
        <v/>
      </c>
      <c r="N106" s="152" t="str">
        <f t="shared" si="314"/>
        <v/>
      </c>
      <c r="O106" s="152" t="str">
        <f t="shared" si="314"/>
        <v/>
      </c>
      <c r="P106" s="152" t="str">
        <f t="shared" si="314"/>
        <v/>
      </c>
      <c r="Q106" s="152" t="str">
        <f t="shared" si="314"/>
        <v/>
      </c>
      <c r="R106" s="152" t="str">
        <f t="shared" si="314"/>
        <v/>
      </c>
      <c r="S106" s="8"/>
      <c r="T106" s="152" t="str">
        <f t="shared" ref="T106:AC106" si="315">+IF(RIGHT(I106,1)="R",I106,IF(I106="","",IF(OR(I106=$S$1,I106=$S$2,I106=$S$3,I106=$S$4),I106&amp;"-1",I106&amp;"-"&amp;COUNTIF(I$6:I$999,I106))))</f>
        <v/>
      </c>
      <c r="U106" s="152" t="str">
        <f t="shared" si="315"/>
        <v/>
      </c>
      <c r="V106" s="152" t="str">
        <f t="shared" si="315"/>
        <v/>
      </c>
      <c r="W106" s="152" t="str">
        <f t="shared" si="315"/>
        <v/>
      </c>
      <c r="X106" s="152" t="str">
        <f t="shared" si="315"/>
        <v/>
      </c>
      <c r="Y106" s="152" t="str">
        <f t="shared" si="315"/>
        <v/>
      </c>
      <c r="Z106" s="152" t="str">
        <f t="shared" si="315"/>
        <v/>
      </c>
      <c r="AA106" s="152" t="str">
        <f t="shared" si="315"/>
        <v/>
      </c>
      <c r="AB106" s="152" t="str">
        <f t="shared" si="315"/>
        <v/>
      </c>
      <c r="AC106" s="152" t="str">
        <f t="shared" si="315"/>
        <v/>
      </c>
      <c r="AD106" s="31">
        <f t="shared" si="180"/>
        <v>0</v>
      </c>
      <c r="AE106" s="153">
        <f>IF(AND(T106&lt;&gt;"",OR(RIGHT(T106,1)&lt;&gt;"R",ISERROR(VLOOKUP(T106,T$6:T105,1,0)))),VLOOKUP(LEFT(T106,SEARCH("-",T106)-1),'Ceníky Ubytování'!$A$27:$AJ$80,$H106+IF(RIGHT(T106,1)="R",6,RIGHT(T106,1)),0),IF(T106="",0,IF(EXACT(T106,VLOOKUP(T106,T$6:T105,1,0)),0,0)))</f>
        <v>0</v>
      </c>
      <c r="AF106" s="153">
        <f>IF(AND(U106&lt;&gt;"",OR(RIGHT(U106,1)&lt;&gt;"R",ISERROR(VLOOKUP(U106,U$6:U105,1,0)))),VLOOKUP(LEFT(U106,SEARCH("-",U106)-1),'Ceníky Ubytování'!$A$27:$AJ$80,$H106+IF(RIGHT(U106,1)="R",6,RIGHT(U106,1)),0),IF(U106="",0,IF(EXACT(U106,VLOOKUP(U106,U$6:U105,1,0)),0,0)))</f>
        <v>0</v>
      </c>
      <c r="AG106" s="153">
        <f>IF(AND(V106&lt;&gt;"",OR(RIGHT(V106,1)&lt;&gt;"R",ISERROR(VLOOKUP(V106,V$6:V105,1,0)))),VLOOKUP(LEFT(V106,SEARCH("-",V106)-1),'Ceníky Ubytování'!$A$27:$AJ$80,$H106+IF(RIGHT(V106,1)="R",6,RIGHT(V106,1)),0),IF(V106="",0,IF(EXACT(V106,VLOOKUP(V106,V$6:V105,1,0)),0,0)))</f>
        <v>0</v>
      </c>
      <c r="AH106" s="153">
        <f>IF(AND(W106&lt;&gt;"",OR(RIGHT(W106,1)&lt;&gt;"R",ISERROR(VLOOKUP(W106,W$6:W105,1,0)))),VLOOKUP(LEFT(W106,SEARCH("-",W106)-1),'Ceníky Ubytování'!$A$27:$AJ$80,$H106+IF(RIGHT(W106,1)="R",6,RIGHT(W106,1)),0),IF(W106="",0,IF(EXACT(W106,VLOOKUP(W106,W$6:W105,1,0)),0,0)))</f>
        <v>0</v>
      </c>
      <c r="AI106" s="153">
        <f>IF(AND(X106&lt;&gt;"",OR(RIGHT(X106,1)&lt;&gt;"R",ISERROR(VLOOKUP(X106,X$6:X105,1,0)))),VLOOKUP(LEFT(X106,SEARCH("-",X106)-1),'Ceníky Ubytování'!$A$27:$AJ$80,$H106+IF(RIGHT(X106,1)="R",6,RIGHT(X106,1)),0),IF(X106="",0,IF(EXACT(X106,VLOOKUP(X106,X$6:X105,1,0)),0,0)))</f>
        <v>0</v>
      </c>
      <c r="AJ106" s="153">
        <f>IF(AND(Y106&lt;&gt;"",OR(RIGHT(Y106,1)&lt;&gt;"R",ISERROR(VLOOKUP(Y106,Y$6:Y105,1,0)))),VLOOKUP(LEFT(Y106,SEARCH("-",Y106)-1),'Ceníky Ubytování'!$A$27:$AJ$80,$H106+IF(RIGHT(Y106,1)="R",6,RIGHT(Y106,1)),0),IF(Y106="",0,IF(EXACT(Y106,VLOOKUP(Y106,Y$6:Y105,1,0)),0,0)))</f>
        <v>0</v>
      </c>
      <c r="AK106" s="153">
        <f>IF(AND(Z106&lt;&gt;"",OR(RIGHT(Z106,1)&lt;&gt;"R",ISERROR(VLOOKUP(Z106,Z$6:Z105,1,0)))),VLOOKUP(LEFT(Z106,SEARCH("-",Z106)-1),'Ceníky Ubytování'!$A$27:$AJ$80,$H106+IF(RIGHT(Z106,1)="R",6,RIGHT(Z106,1)),0),IF(Z106="",0,IF(EXACT(Z106,VLOOKUP(Z106,Z$6:Z105,1,0)),0,0)))</f>
        <v>0</v>
      </c>
      <c r="AL106" s="153">
        <f>IF(AND(AA106&lt;&gt;"",OR(RIGHT(AA106,1)&lt;&gt;"R",ISERROR(VLOOKUP(AA106,AA$6:AA105,1,0)))),VLOOKUP(LEFT(AA106,SEARCH("-",AA106)-1),'Ceníky Ubytování'!$A$27:$AJ$80,$H106+IF(RIGHT(AA106,1)="R",6,RIGHT(AA106,1)),0),IF(AA106="",0,IF(EXACT(AA106,VLOOKUP(AA106,AA$6:AA105,1,0)),0,0)))</f>
        <v>0</v>
      </c>
      <c r="AM106" s="153">
        <f>IF(AND(AB106&lt;&gt;"",OR(RIGHT(AB106,1)&lt;&gt;"R",ISERROR(VLOOKUP(AB106,AB$6:AB105,1,0)))),VLOOKUP(LEFT(AB106,SEARCH("-",AB106)-1),'Ceníky Ubytování'!$A$27:$AJ$80,$H106+IF(RIGHT(AB106,1)="R",6,RIGHT(AB106,1)),0),IF(AB106="",0,IF(EXACT(AB106,VLOOKUP(AB106,AB$6:AB105,1,0)),0,0)))</f>
        <v>0</v>
      </c>
      <c r="AN106" s="153">
        <f>IF(AND(AC106&lt;&gt;"",OR(RIGHT(AC106,1)&lt;&gt;"R",ISERROR(VLOOKUP(AC106,AC$6:AC105,1,0)))),VLOOKUP(LEFT(AC106,SEARCH("-",AC106)-1),'Ceníky Ubytování'!$A$27:$AJ$80,$H106+IF(RIGHT(AC106,1)="R",6,RIGHT(AC106,1)),0),IF(AC106="",0,IF(EXACT(AC106,VLOOKUP(AC106,AC$6:AC105,1,0)),0,0)))</f>
        <v>0</v>
      </c>
      <c r="AO106" s="152"/>
      <c r="AP106" s="152"/>
      <c r="AQ106" s="152" t="str">
        <f t="shared" ref="AQ106:AZ106" si="316">IF(ISERROR(LEFT(T106,SEARCH("-",T106)-1)),"",LEFT(T106,SEARCH("-",T106)-1))</f>
        <v/>
      </c>
      <c r="AR106" s="152" t="str">
        <f t="shared" si="316"/>
        <v/>
      </c>
      <c r="AS106" s="152" t="str">
        <f t="shared" si="316"/>
        <v/>
      </c>
      <c r="AT106" s="152" t="str">
        <f t="shared" si="316"/>
        <v/>
      </c>
      <c r="AU106" s="152" t="str">
        <f t="shared" si="316"/>
        <v/>
      </c>
      <c r="AV106" s="152" t="str">
        <f t="shared" si="316"/>
        <v/>
      </c>
      <c r="AW106" s="152" t="str">
        <f t="shared" si="316"/>
        <v/>
      </c>
      <c r="AX106" s="152" t="str">
        <f t="shared" si="316"/>
        <v/>
      </c>
      <c r="AY106" s="152" t="str">
        <f t="shared" si="316"/>
        <v/>
      </c>
      <c r="AZ106" s="152" t="str">
        <f t="shared" si="316"/>
        <v/>
      </c>
      <c r="BA106" s="152"/>
      <c r="BB106" s="152"/>
      <c r="BC106" s="152"/>
      <c r="BD106" s="152"/>
      <c r="BE106" s="152"/>
      <c r="BF106" s="152"/>
      <c r="BG106" s="152"/>
      <c r="BH106" s="152"/>
      <c r="BI106" s="152"/>
      <c r="BJ106" s="152"/>
    </row>
    <row r="107" spans="1:62" ht="15.75" customHeight="1">
      <c r="A107" s="8">
        <f>+VSTUP!A111</f>
        <v>102</v>
      </c>
      <c r="B107" s="8">
        <f>+VSTUP!B111</f>
        <v>0</v>
      </c>
      <c r="C107" s="8">
        <f>+VSTUP!C111</f>
        <v>0</v>
      </c>
      <c r="D107" s="8">
        <f>+VSTUP!G111</f>
        <v>0</v>
      </c>
      <c r="E107" s="8" t="str">
        <f>+VSTUP!K111</f>
        <v>nic</v>
      </c>
      <c r="F107" s="8">
        <f t="shared" si="11"/>
        <v>0</v>
      </c>
      <c r="G107" s="8" t="str">
        <f>+IF(VSTUP!$B$6="ANO",IF(F107&gt;5,$F$3,IF(F107&gt;2,$F$4,$F$2)),IF(F107=1,$F$2,$B$1))</f>
        <v>Ceník víkend standard</v>
      </c>
      <c r="H107" s="8">
        <f>+VLOOKUP(G107,'Ceníky Ubytování'!$B$84:$C$88,2,0)</f>
        <v>9</v>
      </c>
      <c r="I107" s="8" t="str">
        <f t="shared" ref="I107:R107" si="317">+IF($D107&gt;=I$3,IF($E107=0,"",$E107),"")</f>
        <v/>
      </c>
      <c r="J107" s="8" t="str">
        <f t="shared" si="317"/>
        <v/>
      </c>
      <c r="K107" s="8" t="str">
        <f t="shared" si="317"/>
        <v/>
      </c>
      <c r="L107" s="8" t="str">
        <f t="shared" si="317"/>
        <v/>
      </c>
      <c r="M107" s="8" t="str">
        <f t="shared" si="317"/>
        <v/>
      </c>
      <c r="N107" s="8" t="str">
        <f t="shared" si="317"/>
        <v/>
      </c>
      <c r="O107" s="8" t="str">
        <f t="shared" si="317"/>
        <v/>
      </c>
      <c r="P107" s="8" t="str">
        <f t="shared" si="317"/>
        <v/>
      </c>
      <c r="Q107" s="8" t="str">
        <f t="shared" si="317"/>
        <v/>
      </c>
      <c r="R107" s="8" t="str">
        <f t="shared" si="317"/>
        <v/>
      </c>
      <c r="S107" s="8"/>
      <c r="T107" s="8" t="str">
        <f t="shared" ref="T107:AC107" si="318">+IF(RIGHT(I107,1)="R",I107,IF(I107="","",IF(OR(I107=$S$1,I107=$S$2,I107=$S$3,I107=$S$4),I107&amp;"-1",I107&amp;"-"&amp;COUNTIF(I$6:I$999,I107))))</f>
        <v/>
      </c>
      <c r="U107" s="8" t="str">
        <f t="shared" si="318"/>
        <v/>
      </c>
      <c r="V107" s="8" t="str">
        <f t="shared" si="318"/>
        <v/>
      </c>
      <c r="W107" s="8" t="str">
        <f t="shared" si="318"/>
        <v/>
      </c>
      <c r="X107" s="8" t="str">
        <f t="shared" si="318"/>
        <v/>
      </c>
      <c r="Y107" s="8" t="str">
        <f t="shared" si="318"/>
        <v/>
      </c>
      <c r="Z107" s="8" t="str">
        <f t="shared" si="318"/>
        <v/>
      </c>
      <c r="AA107" s="8" t="str">
        <f t="shared" si="318"/>
        <v/>
      </c>
      <c r="AB107" s="8" t="str">
        <f t="shared" si="318"/>
        <v/>
      </c>
      <c r="AC107" s="8" t="str">
        <f t="shared" si="318"/>
        <v/>
      </c>
      <c r="AD107" s="31">
        <f t="shared" si="180"/>
        <v>0</v>
      </c>
      <c r="AE107" s="32">
        <f>IF(AND(T107&lt;&gt;"",OR(RIGHT(T107,1)&lt;&gt;"R",ISERROR(VLOOKUP(T107,T$6:T106,1,0)))),VLOOKUP(LEFT(T107,SEARCH("-",T107)-1),'Ceníky Ubytování'!$A$27:$AJ$80,$H107+IF(RIGHT(T107,1)="R",6,RIGHT(T107,1)),0),IF(T107="",0,IF(EXACT(T107,VLOOKUP(T107,T$6:T106,1,0)),0,0)))</f>
        <v>0</v>
      </c>
      <c r="AF107" s="32">
        <f>IF(AND(U107&lt;&gt;"",OR(RIGHT(U107,1)&lt;&gt;"R",ISERROR(VLOOKUP(U107,U$6:U106,1,0)))),VLOOKUP(LEFT(U107,SEARCH("-",U107)-1),'Ceníky Ubytování'!$A$27:$AJ$80,$H107+IF(RIGHT(U107,1)="R",6,RIGHT(U107,1)),0),IF(U107="",0,IF(EXACT(U107,VLOOKUP(U107,U$6:U106,1,0)),0,0)))</f>
        <v>0</v>
      </c>
      <c r="AG107" s="32">
        <f>IF(AND(V107&lt;&gt;"",OR(RIGHT(V107,1)&lt;&gt;"R",ISERROR(VLOOKUP(V107,V$6:V106,1,0)))),VLOOKUP(LEFT(V107,SEARCH("-",V107)-1),'Ceníky Ubytování'!$A$27:$AJ$80,$H107+IF(RIGHT(V107,1)="R",6,RIGHT(V107,1)),0),IF(V107="",0,IF(EXACT(V107,VLOOKUP(V107,V$6:V106,1,0)),0,0)))</f>
        <v>0</v>
      </c>
      <c r="AH107" s="32">
        <f>IF(AND(W107&lt;&gt;"",OR(RIGHT(W107,1)&lt;&gt;"R",ISERROR(VLOOKUP(W107,W$6:W106,1,0)))),VLOOKUP(LEFT(W107,SEARCH("-",W107)-1),'Ceníky Ubytování'!$A$27:$AJ$80,$H107+IF(RIGHT(W107,1)="R",6,RIGHT(W107,1)),0),IF(W107="",0,IF(EXACT(W107,VLOOKUP(W107,W$6:W106,1,0)),0,0)))</f>
        <v>0</v>
      </c>
      <c r="AI107" s="32">
        <f>IF(AND(X107&lt;&gt;"",OR(RIGHT(X107,1)&lt;&gt;"R",ISERROR(VLOOKUP(X107,X$6:X106,1,0)))),VLOOKUP(LEFT(X107,SEARCH("-",X107)-1),'Ceníky Ubytování'!$A$27:$AJ$80,$H107+IF(RIGHT(X107,1)="R",6,RIGHT(X107,1)),0),IF(X107="",0,IF(EXACT(X107,VLOOKUP(X107,X$6:X106,1,0)),0,0)))</f>
        <v>0</v>
      </c>
      <c r="AJ107" s="32">
        <f>IF(AND(Y107&lt;&gt;"",OR(RIGHT(Y107,1)&lt;&gt;"R",ISERROR(VLOOKUP(Y107,Y$6:Y106,1,0)))),VLOOKUP(LEFT(Y107,SEARCH("-",Y107)-1),'Ceníky Ubytování'!$A$27:$AJ$80,$H107+IF(RIGHT(Y107,1)="R",6,RIGHT(Y107,1)),0),IF(Y107="",0,IF(EXACT(Y107,VLOOKUP(Y107,Y$6:Y106,1,0)),0,0)))</f>
        <v>0</v>
      </c>
      <c r="AK107" s="32">
        <f>IF(AND(Z107&lt;&gt;"",OR(RIGHT(Z107,1)&lt;&gt;"R",ISERROR(VLOOKUP(Z107,Z$6:Z106,1,0)))),VLOOKUP(LEFT(Z107,SEARCH("-",Z107)-1),'Ceníky Ubytování'!$A$27:$AJ$80,$H107+IF(RIGHT(Z107,1)="R",6,RIGHT(Z107,1)),0),IF(Z107="",0,IF(EXACT(Z107,VLOOKUP(Z107,Z$6:Z106,1,0)),0,0)))</f>
        <v>0</v>
      </c>
      <c r="AL107" s="32">
        <f>IF(AND(AA107&lt;&gt;"",OR(RIGHT(AA107,1)&lt;&gt;"R",ISERROR(VLOOKUP(AA107,AA$6:AA106,1,0)))),VLOOKUP(LEFT(AA107,SEARCH("-",AA107)-1),'Ceníky Ubytování'!$A$27:$AJ$80,$H107+IF(RIGHT(AA107,1)="R",6,RIGHT(AA107,1)),0),IF(AA107="",0,IF(EXACT(AA107,VLOOKUP(AA107,AA$6:AA106,1,0)),0,0)))</f>
        <v>0</v>
      </c>
      <c r="AM107" s="32">
        <f>IF(AND(AB107&lt;&gt;"",OR(RIGHT(AB107,1)&lt;&gt;"R",ISERROR(VLOOKUP(AB107,AB$6:AB106,1,0)))),VLOOKUP(LEFT(AB107,SEARCH("-",AB107)-1),'Ceníky Ubytování'!$A$27:$AJ$80,$H107+IF(RIGHT(AB107,1)="R",6,RIGHT(AB107,1)),0),IF(AB107="",0,IF(EXACT(AB107,VLOOKUP(AB107,AB$6:AB106,1,0)),0,0)))</f>
        <v>0</v>
      </c>
      <c r="AN107" s="32">
        <f>IF(AND(AC107&lt;&gt;"",OR(RIGHT(AC107,1)&lt;&gt;"R",ISERROR(VLOOKUP(AC107,AC$6:AC106,1,0)))),VLOOKUP(LEFT(AC107,SEARCH("-",AC107)-1),'Ceníky Ubytování'!$A$27:$AJ$80,$H107+IF(RIGHT(AC107,1)="R",6,RIGHT(AC107,1)),0),IF(AC107="",0,IF(EXACT(AC107,VLOOKUP(AC107,AC$6:AC106,1,0)),0,0)))</f>
        <v>0</v>
      </c>
      <c r="AO107" s="8"/>
      <c r="AP107" s="8"/>
      <c r="AQ107" s="8" t="str">
        <f t="shared" ref="AQ107:AZ107" si="319">IF(ISERROR(LEFT(T107,SEARCH("-",T107)-1)),"",LEFT(T107,SEARCH("-",T107)-1))</f>
        <v/>
      </c>
      <c r="AR107" s="8" t="str">
        <f t="shared" si="319"/>
        <v/>
      </c>
      <c r="AS107" s="8" t="str">
        <f t="shared" si="319"/>
        <v/>
      </c>
      <c r="AT107" s="8" t="str">
        <f t="shared" si="319"/>
        <v/>
      </c>
      <c r="AU107" s="8" t="str">
        <f t="shared" si="319"/>
        <v/>
      </c>
      <c r="AV107" s="8" t="str">
        <f t="shared" si="319"/>
        <v/>
      </c>
      <c r="AW107" s="8" t="str">
        <f t="shared" si="319"/>
        <v/>
      </c>
      <c r="AX107" s="8" t="str">
        <f t="shared" si="319"/>
        <v/>
      </c>
      <c r="AY107" s="8" t="str">
        <f t="shared" si="319"/>
        <v/>
      </c>
      <c r="AZ107" s="8" t="str">
        <f t="shared" si="319"/>
        <v/>
      </c>
      <c r="BA107" s="8"/>
      <c r="BB107" s="8"/>
      <c r="BC107" s="8"/>
      <c r="BD107" s="8"/>
      <c r="BE107" s="8"/>
      <c r="BF107" s="8"/>
      <c r="BG107" s="8"/>
      <c r="BH107" s="8"/>
      <c r="BI107" s="8"/>
      <c r="BJ107" s="8"/>
    </row>
    <row r="108" spans="1:62" s="151" customFormat="1" ht="15.75" customHeight="1">
      <c r="A108" s="152">
        <f>+VSTUP!A112</f>
        <v>103</v>
      </c>
      <c r="B108" s="152">
        <f>+VSTUP!B112</f>
        <v>0</v>
      </c>
      <c r="C108" s="152">
        <f>+VSTUP!C112</f>
        <v>0</v>
      </c>
      <c r="D108" s="152">
        <f>+VSTUP!G112</f>
        <v>0</v>
      </c>
      <c r="E108" s="152" t="str">
        <f>+VSTUP!K112</f>
        <v>nic</v>
      </c>
      <c r="F108" s="152">
        <f t="shared" si="11"/>
        <v>0</v>
      </c>
      <c r="G108" s="152" t="str">
        <f>+IF(VSTUP!$B$6="ANO",IF(F108&gt;5,$F$3,IF(F108&gt;2,$F$4,$F$2)),IF(F108=1,$F$2,$B$1))</f>
        <v>Ceník víkend standard</v>
      </c>
      <c r="H108" s="152">
        <f>+VLOOKUP(G108,'Ceníky Ubytování'!$B$84:$C$88,2,0)</f>
        <v>9</v>
      </c>
      <c r="I108" s="152" t="str">
        <f t="shared" ref="I108:R108" si="320">+IF($D108&gt;=I$3,IF($E108=0,"",$E108),"")</f>
        <v/>
      </c>
      <c r="J108" s="152" t="str">
        <f t="shared" si="320"/>
        <v/>
      </c>
      <c r="K108" s="152" t="str">
        <f t="shared" si="320"/>
        <v/>
      </c>
      <c r="L108" s="152" t="str">
        <f t="shared" si="320"/>
        <v/>
      </c>
      <c r="M108" s="152" t="str">
        <f t="shared" si="320"/>
        <v/>
      </c>
      <c r="N108" s="152" t="str">
        <f t="shared" si="320"/>
        <v/>
      </c>
      <c r="O108" s="152" t="str">
        <f t="shared" si="320"/>
        <v/>
      </c>
      <c r="P108" s="152" t="str">
        <f t="shared" si="320"/>
        <v/>
      </c>
      <c r="Q108" s="152" t="str">
        <f t="shared" si="320"/>
        <v/>
      </c>
      <c r="R108" s="152" t="str">
        <f t="shared" si="320"/>
        <v/>
      </c>
      <c r="S108" s="8"/>
      <c r="T108" s="152" t="str">
        <f t="shared" ref="T108:AC108" si="321">+IF(RIGHT(I108,1)="R",I108,IF(I108="","",IF(OR(I108=$S$1,I108=$S$2,I108=$S$3,I108=$S$4),I108&amp;"-1",I108&amp;"-"&amp;COUNTIF(I$6:I$999,I108))))</f>
        <v/>
      </c>
      <c r="U108" s="152" t="str">
        <f t="shared" si="321"/>
        <v/>
      </c>
      <c r="V108" s="152" t="str">
        <f t="shared" si="321"/>
        <v/>
      </c>
      <c r="W108" s="152" t="str">
        <f t="shared" si="321"/>
        <v/>
      </c>
      <c r="X108" s="152" t="str">
        <f t="shared" si="321"/>
        <v/>
      </c>
      <c r="Y108" s="152" t="str">
        <f t="shared" si="321"/>
        <v/>
      </c>
      <c r="Z108" s="152" t="str">
        <f t="shared" si="321"/>
        <v/>
      </c>
      <c r="AA108" s="152" t="str">
        <f t="shared" si="321"/>
        <v/>
      </c>
      <c r="AB108" s="152" t="str">
        <f t="shared" si="321"/>
        <v/>
      </c>
      <c r="AC108" s="152" t="str">
        <f t="shared" si="321"/>
        <v/>
      </c>
      <c r="AD108" s="31">
        <f t="shared" si="180"/>
        <v>0</v>
      </c>
      <c r="AE108" s="153">
        <f>IF(AND(T108&lt;&gt;"",OR(RIGHT(T108,1)&lt;&gt;"R",ISERROR(VLOOKUP(T108,T$6:T107,1,0)))),VLOOKUP(LEFT(T108,SEARCH("-",T108)-1),'Ceníky Ubytování'!$A$27:$AJ$80,$H108+IF(RIGHT(T108,1)="R",6,RIGHT(T108,1)),0),IF(T108="",0,IF(EXACT(T108,VLOOKUP(T108,T$6:T107,1,0)),0,0)))</f>
        <v>0</v>
      </c>
      <c r="AF108" s="153">
        <f>IF(AND(U108&lt;&gt;"",OR(RIGHT(U108,1)&lt;&gt;"R",ISERROR(VLOOKUP(U108,U$6:U107,1,0)))),VLOOKUP(LEFT(U108,SEARCH("-",U108)-1),'Ceníky Ubytování'!$A$27:$AJ$80,$H108+IF(RIGHT(U108,1)="R",6,RIGHT(U108,1)),0),IF(U108="",0,IF(EXACT(U108,VLOOKUP(U108,U$6:U107,1,0)),0,0)))</f>
        <v>0</v>
      </c>
      <c r="AG108" s="153">
        <f>IF(AND(V108&lt;&gt;"",OR(RIGHT(V108,1)&lt;&gt;"R",ISERROR(VLOOKUP(V108,V$6:V107,1,0)))),VLOOKUP(LEFT(V108,SEARCH("-",V108)-1),'Ceníky Ubytování'!$A$27:$AJ$80,$H108+IF(RIGHT(V108,1)="R",6,RIGHT(V108,1)),0),IF(V108="",0,IF(EXACT(V108,VLOOKUP(V108,V$6:V107,1,0)),0,0)))</f>
        <v>0</v>
      </c>
      <c r="AH108" s="153">
        <f>IF(AND(W108&lt;&gt;"",OR(RIGHT(W108,1)&lt;&gt;"R",ISERROR(VLOOKUP(W108,W$6:W107,1,0)))),VLOOKUP(LEFT(W108,SEARCH("-",W108)-1),'Ceníky Ubytování'!$A$27:$AJ$80,$H108+IF(RIGHT(W108,1)="R",6,RIGHT(W108,1)),0),IF(W108="",0,IF(EXACT(W108,VLOOKUP(W108,W$6:W107,1,0)),0,0)))</f>
        <v>0</v>
      </c>
      <c r="AI108" s="153">
        <f>IF(AND(X108&lt;&gt;"",OR(RIGHT(X108,1)&lt;&gt;"R",ISERROR(VLOOKUP(X108,X$6:X107,1,0)))),VLOOKUP(LEFT(X108,SEARCH("-",X108)-1),'Ceníky Ubytování'!$A$27:$AJ$80,$H108+IF(RIGHT(X108,1)="R",6,RIGHT(X108,1)),0),IF(X108="",0,IF(EXACT(X108,VLOOKUP(X108,X$6:X107,1,0)),0,0)))</f>
        <v>0</v>
      </c>
      <c r="AJ108" s="153">
        <f>IF(AND(Y108&lt;&gt;"",OR(RIGHT(Y108,1)&lt;&gt;"R",ISERROR(VLOOKUP(Y108,Y$6:Y107,1,0)))),VLOOKUP(LEFT(Y108,SEARCH("-",Y108)-1),'Ceníky Ubytování'!$A$27:$AJ$80,$H108+IF(RIGHT(Y108,1)="R",6,RIGHT(Y108,1)),0),IF(Y108="",0,IF(EXACT(Y108,VLOOKUP(Y108,Y$6:Y107,1,0)),0,0)))</f>
        <v>0</v>
      </c>
      <c r="AK108" s="153">
        <f>IF(AND(Z108&lt;&gt;"",OR(RIGHT(Z108,1)&lt;&gt;"R",ISERROR(VLOOKUP(Z108,Z$6:Z107,1,0)))),VLOOKUP(LEFT(Z108,SEARCH("-",Z108)-1),'Ceníky Ubytování'!$A$27:$AJ$80,$H108+IF(RIGHT(Z108,1)="R",6,RIGHT(Z108,1)),0),IF(Z108="",0,IF(EXACT(Z108,VLOOKUP(Z108,Z$6:Z107,1,0)),0,0)))</f>
        <v>0</v>
      </c>
      <c r="AL108" s="153">
        <f>IF(AND(AA108&lt;&gt;"",OR(RIGHT(AA108,1)&lt;&gt;"R",ISERROR(VLOOKUP(AA108,AA$6:AA107,1,0)))),VLOOKUP(LEFT(AA108,SEARCH("-",AA108)-1),'Ceníky Ubytování'!$A$27:$AJ$80,$H108+IF(RIGHT(AA108,1)="R",6,RIGHT(AA108,1)),0),IF(AA108="",0,IF(EXACT(AA108,VLOOKUP(AA108,AA$6:AA107,1,0)),0,0)))</f>
        <v>0</v>
      </c>
      <c r="AM108" s="153">
        <f>IF(AND(AB108&lt;&gt;"",OR(RIGHT(AB108,1)&lt;&gt;"R",ISERROR(VLOOKUP(AB108,AB$6:AB107,1,0)))),VLOOKUP(LEFT(AB108,SEARCH("-",AB108)-1),'Ceníky Ubytování'!$A$27:$AJ$80,$H108+IF(RIGHT(AB108,1)="R",6,RIGHT(AB108,1)),0),IF(AB108="",0,IF(EXACT(AB108,VLOOKUP(AB108,AB$6:AB107,1,0)),0,0)))</f>
        <v>0</v>
      </c>
      <c r="AN108" s="153">
        <f>IF(AND(AC108&lt;&gt;"",OR(RIGHT(AC108,1)&lt;&gt;"R",ISERROR(VLOOKUP(AC108,AC$6:AC107,1,0)))),VLOOKUP(LEFT(AC108,SEARCH("-",AC108)-1),'Ceníky Ubytování'!$A$27:$AJ$80,$H108+IF(RIGHT(AC108,1)="R",6,RIGHT(AC108,1)),0),IF(AC108="",0,IF(EXACT(AC108,VLOOKUP(AC108,AC$6:AC107,1,0)),0,0)))</f>
        <v>0</v>
      </c>
      <c r="AO108" s="152"/>
      <c r="AP108" s="152"/>
      <c r="AQ108" s="152" t="str">
        <f t="shared" ref="AQ108:AZ108" si="322">IF(ISERROR(LEFT(T108,SEARCH("-",T108)-1)),"",LEFT(T108,SEARCH("-",T108)-1))</f>
        <v/>
      </c>
      <c r="AR108" s="152" t="str">
        <f t="shared" si="322"/>
        <v/>
      </c>
      <c r="AS108" s="152" t="str">
        <f t="shared" si="322"/>
        <v/>
      </c>
      <c r="AT108" s="152" t="str">
        <f t="shared" si="322"/>
        <v/>
      </c>
      <c r="AU108" s="152" t="str">
        <f t="shared" si="322"/>
        <v/>
      </c>
      <c r="AV108" s="152" t="str">
        <f t="shared" si="322"/>
        <v/>
      </c>
      <c r="AW108" s="152" t="str">
        <f t="shared" si="322"/>
        <v/>
      </c>
      <c r="AX108" s="152" t="str">
        <f t="shared" si="322"/>
        <v/>
      </c>
      <c r="AY108" s="152" t="str">
        <f t="shared" si="322"/>
        <v/>
      </c>
      <c r="AZ108" s="152" t="str">
        <f t="shared" si="322"/>
        <v/>
      </c>
      <c r="BA108" s="152"/>
      <c r="BB108" s="152"/>
      <c r="BC108" s="152"/>
      <c r="BD108" s="152"/>
      <c r="BE108" s="152"/>
      <c r="BF108" s="152"/>
      <c r="BG108" s="152"/>
      <c r="BH108" s="152"/>
      <c r="BI108" s="152"/>
      <c r="BJ108" s="152"/>
    </row>
    <row r="109" spans="1:62" ht="15.75" customHeight="1">
      <c r="A109" s="8">
        <f>+VSTUP!A113</f>
        <v>104</v>
      </c>
      <c r="B109" s="8">
        <f>+VSTUP!B113</f>
        <v>0</v>
      </c>
      <c r="C109" s="8">
        <f>+VSTUP!C113</f>
        <v>0</v>
      </c>
      <c r="D109" s="8">
        <f>+VSTUP!G113</f>
        <v>0</v>
      </c>
      <c r="E109" s="8" t="str">
        <f>+VSTUP!K113</f>
        <v>nic</v>
      </c>
      <c r="F109" s="8">
        <f t="shared" si="11"/>
        <v>0</v>
      </c>
      <c r="G109" s="8" t="str">
        <f>+IF(VSTUP!$B$6="ANO",IF(F109&gt;5,$F$3,IF(F109&gt;2,$F$4,$F$2)),IF(F109=1,$F$2,$B$1))</f>
        <v>Ceník víkend standard</v>
      </c>
      <c r="H109" s="8">
        <f>+VLOOKUP(G109,'Ceníky Ubytování'!$B$84:$C$88,2,0)</f>
        <v>9</v>
      </c>
      <c r="I109" s="8" t="str">
        <f t="shared" ref="I109:R109" si="323">+IF($D109&gt;=I$3,IF($E109=0,"",$E109),"")</f>
        <v/>
      </c>
      <c r="J109" s="8" t="str">
        <f t="shared" si="323"/>
        <v/>
      </c>
      <c r="K109" s="8" t="str">
        <f t="shared" si="323"/>
        <v/>
      </c>
      <c r="L109" s="8" t="str">
        <f t="shared" si="323"/>
        <v/>
      </c>
      <c r="M109" s="8" t="str">
        <f t="shared" si="323"/>
        <v/>
      </c>
      <c r="N109" s="8" t="str">
        <f t="shared" si="323"/>
        <v/>
      </c>
      <c r="O109" s="8" t="str">
        <f t="shared" si="323"/>
        <v/>
      </c>
      <c r="P109" s="8" t="str">
        <f t="shared" si="323"/>
        <v/>
      </c>
      <c r="Q109" s="8" t="str">
        <f t="shared" si="323"/>
        <v/>
      </c>
      <c r="R109" s="8" t="str">
        <f t="shared" si="323"/>
        <v/>
      </c>
      <c r="S109" s="8"/>
      <c r="T109" s="8" t="str">
        <f t="shared" ref="T109:AC109" si="324">+IF(RIGHT(I109,1)="R",I109,IF(I109="","",IF(OR(I109=$S$1,I109=$S$2,I109=$S$3,I109=$S$4),I109&amp;"-1",I109&amp;"-"&amp;COUNTIF(I$6:I$999,I109))))</f>
        <v/>
      </c>
      <c r="U109" s="8" t="str">
        <f t="shared" si="324"/>
        <v/>
      </c>
      <c r="V109" s="8" t="str">
        <f t="shared" si="324"/>
        <v/>
      </c>
      <c r="W109" s="8" t="str">
        <f t="shared" si="324"/>
        <v/>
      </c>
      <c r="X109" s="8" t="str">
        <f t="shared" si="324"/>
        <v/>
      </c>
      <c r="Y109" s="8" t="str">
        <f t="shared" si="324"/>
        <v/>
      </c>
      <c r="Z109" s="8" t="str">
        <f t="shared" si="324"/>
        <v/>
      </c>
      <c r="AA109" s="8" t="str">
        <f t="shared" si="324"/>
        <v/>
      </c>
      <c r="AB109" s="8" t="str">
        <f t="shared" si="324"/>
        <v/>
      </c>
      <c r="AC109" s="8" t="str">
        <f t="shared" si="324"/>
        <v/>
      </c>
      <c r="AD109" s="31">
        <f t="shared" si="180"/>
        <v>0</v>
      </c>
      <c r="AE109" s="32">
        <f>IF(AND(T109&lt;&gt;"",OR(RIGHT(T109,1)&lt;&gt;"R",ISERROR(VLOOKUP(T109,T$6:T108,1,0)))),VLOOKUP(LEFT(T109,SEARCH("-",T109)-1),'Ceníky Ubytování'!$A$27:$AJ$80,$H109+IF(RIGHT(T109,1)="R",6,RIGHT(T109,1)),0),IF(T109="",0,IF(EXACT(T109,VLOOKUP(T109,T$6:T108,1,0)),0,0)))</f>
        <v>0</v>
      </c>
      <c r="AF109" s="32">
        <f>IF(AND(U109&lt;&gt;"",OR(RIGHT(U109,1)&lt;&gt;"R",ISERROR(VLOOKUP(U109,U$6:U108,1,0)))),VLOOKUP(LEFT(U109,SEARCH("-",U109)-1),'Ceníky Ubytování'!$A$27:$AJ$80,$H109+IF(RIGHT(U109,1)="R",6,RIGHT(U109,1)),0),IF(U109="",0,IF(EXACT(U109,VLOOKUP(U109,U$6:U108,1,0)),0,0)))</f>
        <v>0</v>
      </c>
      <c r="AG109" s="32">
        <f>IF(AND(V109&lt;&gt;"",OR(RIGHT(V109,1)&lt;&gt;"R",ISERROR(VLOOKUP(V109,V$6:V108,1,0)))),VLOOKUP(LEFT(V109,SEARCH("-",V109)-1),'Ceníky Ubytování'!$A$27:$AJ$80,$H109+IF(RIGHT(V109,1)="R",6,RIGHT(V109,1)),0),IF(V109="",0,IF(EXACT(V109,VLOOKUP(V109,V$6:V108,1,0)),0,0)))</f>
        <v>0</v>
      </c>
      <c r="AH109" s="32">
        <f>IF(AND(W109&lt;&gt;"",OR(RIGHT(W109,1)&lt;&gt;"R",ISERROR(VLOOKUP(W109,W$6:W108,1,0)))),VLOOKUP(LEFT(W109,SEARCH("-",W109)-1),'Ceníky Ubytování'!$A$27:$AJ$80,$H109+IF(RIGHT(W109,1)="R",6,RIGHT(W109,1)),0),IF(W109="",0,IF(EXACT(W109,VLOOKUP(W109,W$6:W108,1,0)),0,0)))</f>
        <v>0</v>
      </c>
      <c r="AI109" s="32">
        <f>IF(AND(X109&lt;&gt;"",OR(RIGHT(X109,1)&lt;&gt;"R",ISERROR(VLOOKUP(X109,X$6:X108,1,0)))),VLOOKUP(LEFT(X109,SEARCH("-",X109)-1),'Ceníky Ubytování'!$A$27:$AJ$80,$H109+IF(RIGHT(X109,1)="R",6,RIGHT(X109,1)),0),IF(X109="",0,IF(EXACT(X109,VLOOKUP(X109,X$6:X108,1,0)),0,0)))</f>
        <v>0</v>
      </c>
      <c r="AJ109" s="32">
        <f>IF(AND(Y109&lt;&gt;"",OR(RIGHT(Y109,1)&lt;&gt;"R",ISERROR(VLOOKUP(Y109,Y$6:Y108,1,0)))),VLOOKUP(LEFT(Y109,SEARCH("-",Y109)-1),'Ceníky Ubytování'!$A$27:$AJ$80,$H109+IF(RIGHT(Y109,1)="R",6,RIGHT(Y109,1)),0),IF(Y109="",0,IF(EXACT(Y109,VLOOKUP(Y109,Y$6:Y108,1,0)),0,0)))</f>
        <v>0</v>
      </c>
      <c r="AK109" s="32">
        <f>IF(AND(Z109&lt;&gt;"",OR(RIGHT(Z109,1)&lt;&gt;"R",ISERROR(VLOOKUP(Z109,Z$6:Z108,1,0)))),VLOOKUP(LEFT(Z109,SEARCH("-",Z109)-1),'Ceníky Ubytování'!$A$27:$AJ$80,$H109+IF(RIGHT(Z109,1)="R",6,RIGHT(Z109,1)),0),IF(Z109="",0,IF(EXACT(Z109,VLOOKUP(Z109,Z$6:Z108,1,0)),0,0)))</f>
        <v>0</v>
      </c>
      <c r="AL109" s="32">
        <f>IF(AND(AA109&lt;&gt;"",OR(RIGHT(AA109,1)&lt;&gt;"R",ISERROR(VLOOKUP(AA109,AA$6:AA108,1,0)))),VLOOKUP(LEFT(AA109,SEARCH("-",AA109)-1),'Ceníky Ubytování'!$A$27:$AJ$80,$H109+IF(RIGHT(AA109,1)="R",6,RIGHT(AA109,1)),0),IF(AA109="",0,IF(EXACT(AA109,VLOOKUP(AA109,AA$6:AA108,1,0)),0,0)))</f>
        <v>0</v>
      </c>
      <c r="AM109" s="32">
        <f>IF(AND(AB109&lt;&gt;"",OR(RIGHT(AB109,1)&lt;&gt;"R",ISERROR(VLOOKUP(AB109,AB$6:AB108,1,0)))),VLOOKUP(LEFT(AB109,SEARCH("-",AB109)-1),'Ceníky Ubytování'!$A$27:$AJ$80,$H109+IF(RIGHT(AB109,1)="R",6,RIGHT(AB109,1)),0),IF(AB109="",0,IF(EXACT(AB109,VLOOKUP(AB109,AB$6:AB108,1,0)),0,0)))</f>
        <v>0</v>
      </c>
      <c r="AN109" s="32">
        <f>IF(AND(AC109&lt;&gt;"",OR(RIGHT(AC109,1)&lt;&gt;"R",ISERROR(VLOOKUP(AC109,AC$6:AC108,1,0)))),VLOOKUP(LEFT(AC109,SEARCH("-",AC109)-1),'Ceníky Ubytování'!$A$27:$AJ$80,$H109+IF(RIGHT(AC109,1)="R",6,RIGHT(AC109,1)),0),IF(AC109="",0,IF(EXACT(AC109,VLOOKUP(AC109,AC$6:AC108,1,0)),0,0)))</f>
        <v>0</v>
      </c>
      <c r="AO109" s="8"/>
      <c r="AP109" s="8"/>
      <c r="AQ109" s="8" t="str">
        <f t="shared" ref="AQ109:AZ109" si="325">IF(ISERROR(LEFT(T109,SEARCH("-",T109)-1)),"",LEFT(T109,SEARCH("-",T109)-1))</f>
        <v/>
      </c>
      <c r="AR109" s="8" t="str">
        <f t="shared" si="325"/>
        <v/>
      </c>
      <c r="AS109" s="8" t="str">
        <f t="shared" si="325"/>
        <v/>
      </c>
      <c r="AT109" s="8" t="str">
        <f t="shared" si="325"/>
        <v/>
      </c>
      <c r="AU109" s="8" t="str">
        <f t="shared" si="325"/>
        <v/>
      </c>
      <c r="AV109" s="8" t="str">
        <f t="shared" si="325"/>
        <v/>
      </c>
      <c r="AW109" s="8" t="str">
        <f t="shared" si="325"/>
        <v/>
      </c>
      <c r="AX109" s="8" t="str">
        <f t="shared" si="325"/>
        <v/>
      </c>
      <c r="AY109" s="8" t="str">
        <f t="shared" si="325"/>
        <v/>
      </c>
      <c r="AZ109" s="8" t="str">
        <f t="shared" si="325"/>
        <v/>
      </c>
      <c r="BA109" s="8"/>
      <c r="BB109" s="8"/>
      <c r="BC109" s="8"/>
      <c r="BD109" s="8"/>
      <c r="BE109" s="8"/>
      <c r="BF109" s="8"/>
      <c r="BG109" s="8"/>
      <c r="BH109" s="8"/>
      <c r="BI109" s="8"/>
      <c r="BJ109" s="8"/>
    </row>
    <row r="110" spans="1:62" s="151" customFormat="1" ht="15.75" customHeight="1">
      <c r="A110" s="152">
        <f>+VSTUP!A114</f>
        <v>105</v>
      </c>
      <c r="B110" s="152">
        <f>+VSTUP!B114</f>
        <v>0</v>
      </c>
      <c r="C110" s="152">
        <f>+VSTUP!C114</f>
        <v>0</v>
      </c>
      <c r="D110" s="152">
        <f>+VSTUP!G114</f>
        <v>0</v>
      </c>
      <c r="E110" s="152" t="str">
        <f>+VSTUP!K114</f>
        <v>nic</v>
      </c>
      <c r="F110" s="152">
        <f t="shared" si="11"/>
        <v>0</v>
      </c>
      <c r="G110" s="152" t="str">
        <f>+IF(VSTUP!$B$6="ANO",IF(F110&gt;5,$F$3,IF(F110&gt;2,$F$4,$F$2)),IF(F110=1,$F$2,$B$1))</f>
        <v>Ceník víkend standard</v>
      </c>
      <c r="H110" s="152">
        <f>+VLOOKUP(G110,'Ceníky Ubytování'!$B$84:$C$88,2,0)</f>
        <v>9</v>
      </c>
      <c r="I110" s="152" t="str">
        <f t="shared" ref="I110:R110" si="326">+IF($D110&gt;=I$3,IF($E110=0,"",$E110),"")</f>
        <v/>
      </c>
      <c r="J110" s="152" t="str">
        <f t="shared" si="326"/>
        <v/>
      </c>
      <c r="K110" s="152" t="str">
        <f t="shared" si="326"/>
        <v/>
      </c>
      <c r="L110" s="152" t="str">
        <f t="shared" si="326"/>
        <v/>
      </c>
      <c r="M110" s="152" t="str">
        <f t="shared" si="326"/>
        <v/>
      </c>
      <c r="N110" s="152" t="str">
        <f t="shared" si="326"/>
        <v/>
      </c>
      <c r="O110" s="152" t="str">
        <f t="shared" si="326"/>
        <v/>
      </c>
      <c r="P110" s="152" t="str">
        <f t="shared" si="326"/>
        <v/>
      </c>
      <c r="Q110" s="152" t="str">
        <f t="shared" si="326"/>
        <v/>
      </c>
      <c r="R110" s="152" t="str">
        <f t="shared" si="326"/>
        <v/>
      </c>
      <c r="S110" s="8"/>
      <c r="T110" s="152" t="str">
        <f t="shared" ref="T110:AC110" si="327">+IF(RIGHT(I110,1)="R",I110,IF(I110="","",IF(OR(I110=$S$1,I110=$S$2,I110=$S$3,I110=$S$4),I110&amp;"-1",I110&amp;"-"&amp;COUNTIF(I$6:I$999,I110))))</f>
        <v/>
      </c>
      <c r="U110" s="152" t="str">
        <f t="shared" si="327"/>
        <v/>
      </c>
      <c r="V110" s="152" t="str">
        <f t="shared" si="327"/>
        <v/>
      </c>
      <c r="W110" s="152" t="str">
        <f t="shared" si="327"/>
        <v/>
      </c>
      <c r="X110" s="152" t="str">
        <f t="shared" si="327"/>
        <v/>
      </c>
      <c r="Y110" s="152" t="str">
        <f t="shared" si="327"/>
        <v/>
      </c>
      <c r="Z110" s="152" t="str">
        <f t="shared" si="327"/>
        <v/>
      </c>
      <c r="AA110" s="152" t="str">
        <f t="shared" si="327"/>
        <v/>
      </c>
      <c r="AB110" s="152" t="str">
        <f t="shared" si="327"/>
        <v/>
      </c>
      <c r="AC110" s="152" t="str">
        <f t="shared" si="327"/>
        <v/>
      </c>
      <c r="AD110" s="31">
        <f t="shared" si="180"/>
        <v>0</v>
      </c>
      <c r="AE110" s="153">
        <f>IF(AND(T110&lt;&gt;"",OR(RIGHT(T110,1)&lt;&gt;"R",ISERROR(VLOOKUP(T110,T$6:T109,1,0)))),VLOOKUP(LEFT(T110,SEARCH("-",T110)-1),'Ceníky Ubytování'!$A$27:$AJ$80,$H110+IF(RIGHT(T110,1)="R",6,RIGHT(T110,1)),0),IF(T110="",0,IF(EXACT(T110,VLOOKUP(T110,T$6:T109,1,0)),0,0)))</f>
        <v>0</v>
      </c>
      <c r="AF110" s="153">
        <f>IF(AND(U110&lt;&gt;"",OR(RIGHT(U110,1)&lt;&gt;"R",ISERROR(VLOOKUP(U110,U$6:U109,1,0)))),VLOOKUP(LEFT(U110,SEARCH("-",U110)-1),'Ceníky Ubytování'!$A$27:$AJ$80,$H110+IF(RIGHT(U110,1)="R",6,RIGHT(U110,1)),0),IF(U110="",0,IF(EXACT(U110,VLOOKUP(U110,U$6:U109,1,0)),0,0)))</f>
        <v>0</v>
      </c>
      <c r="AG110" s="153">
        <f>IF(AND(V110&lt;&gt;"",OR(RIGHT(V110,1)&lt;&gt;"R",ISERROR(VLOOKUP(V110,V$6:V109,1,0)))),VLOOKUP(LEFT(V110,SEARCH("-",V110)-1),'Ceníky Ubytování'!$A$27:$AJ$80,$H110+IF(RIGHT(V110,1)="R",6,RIGHT(V110,1)),0),IF(V110="",0,IF(EXACT(V110,VLOOKUP(V110,V$6:V109,1,0)),0,0)))</f>
        <v>0</v>
      </c>
      <c r="AH110" s="153">
        <f>IF(AND(W110&lt;&gt;"",OR(RIGHT(W110,1)&lt;&gt;"R",ISERROR(VLOOKUP(W110,W$6:W109,1,0)))),VLOOKUP(LEFT(W110,SEARCH("-",W110)-1),'Ceníky Ubytování'!$A$27:$AJ$80,$H110+IF(RIGHT(W110,1)="R",6,RIGHT(W110,1)),0),IF(W110="",0,IF(EXACT(W110,VLOOKUP(W110,W$6:W109,1,0)),0,0)))</f>
        <v>0</v>
      </c>
      <c r="AI110" s="153">
        <f>IF(AND(X110&lt;&gt;"",OR(RIGHT(X110,1)&lt;&gt;"R",ISERROR(VLOOKUP(X110,X$6:X109,1,0)))),VLOOKUP(LEFT(X110,SEARCH("-",X110)-1),'Ceníky Ubytování'!$A$27:$AJ$80,$H110+IF(RIGHT(X110,1)="R",6,RIGHT(X110,1)),0),IF(X110="",0,IF(EXACT(X110,VLOOKUP(X110,X$6:X109,1,0)),0,0)))</f>
        <v>0</v>
      </c>
      <c r="AJ110" s="153">
        <f>IF(AND(Y110&lt;&gt;"",OR(RIGHT(Y110,1)&lt;&gt;"R",ISERROR(VLOOKUP(Y110,Y$6:Y109,1,0)))),VLOOKUP(LEFT(Y110,SEARCH("-",Y110)-1),'Ceníky Ubytování'!$A$27:$AJ$80,$H110+IF(RIGHT(Y110,1)="R",6,RIGHT(Y110,1)),0),IF(Y110="",0,IF(EXACT(Y110,VLOOKUP(Y110,Y$6:Y109,1,0)),0,0)))</f>
        <v>0</v>
      </c>
      <c r="AK110" s="153">
        <f>IF(AND(Z110&lt;&gt;"",OR(RIGHT(Z110,1)&lt;&gt;"R",ISERROR(VLOOKUP(Z110,Z$6:Z109,1,0)))),VLOOKUP(LEFT(Z110,SEARCH("-",Z110)-1),'Ceníky Ubytování'!$A$27:$AJ$80,$H110+IF(RIGHT(Z110,1)="R",6,RIGHT(Z110,1)),0),IF(Z110="",0,IF(EXACT(Z110,VLOOKUP(Z110,Z$6:Z109,1,0)),0,0)))</f>
        <v>0</v>
      </c>
      <c r="AL110" s="153">
        <f>IF(AND(AA110&lt;&gt;"",OR(RIGHT(AA110,1)&lt;&gt;"R",ISERROR(VLOOKUP(AA110,AA$6:AA109,1,0)))),VLOOKUP(LEFT(AA110,SEARCH("-",AA110)-1),'Ceníky Ubytování'!$A$27:$AJ$80,$H110+IF(RIGHT(AA110,1)="R",6,RIGHT(AA110,1)),0),IF(AA110="",0,IF(EXACT(AA110,VLOOKUP(AA110,AA$6:AA109,1,0)),0,0)))</f>
        <v>0</v>
      </c>
      <c r="AM110" s="153">
        <f>IF(AND(AB110&lt;&gt;"",OR(RIGHT(AB110,1)&lt;&gt;"R",ISERROR(VLOOKUP(AB110,AB$6:AB109,1,0)))),VLOOKUP(LEFT(AB110,SEARCH("-",AB110)-1),'Ceníky Ubytování'!$A$27:$AJ$80,$H110+IF(RIGHT(AB110,1)="R",6,RIGHT(AB110,1)),0),IF(AB110="",0,IF(EXACT(AB110,VLOOKUP(AB110,AB$6:AB109,1,0)),0,0)))</f>
        <v>0</v>
      </c>
      <c r="AN110" s="153">
        <f>IF(AND(AC110&lt;&gt;"",OR(RIGHT(AC110,1)&lt;&gt;"R",ISERROR(VLOOKUP(AC110,AC$6:AC109,1,0)))),VLOOKUP(LEFT(AC110,SEARCH("-",AC110)-1),'Ceníky Ubytování'!$A$27:$AJ$80,$H110+IF(RIGHT(AC110,1)="R",6,RIGHT(AC110,1)),0),IF(AC110="",0,IF(EXACT(AC110,VLOOKUP(AC110,AC$6:AC109,1,0)),0,0)))</f>
        <v>0</v>
      </c>
      <c r="AO110" s="152"/>
      <c r="AP110" s="152"/>
      <c r="AQ110" s="152" t="str">
        <f t="shared" ref="AQ110:AZ110" si="328">IF(ISERROR(LEFT(T110,SEARCH("-",T110)-1)),"",LEFT(T110,SEARCH("-",T110)-1))</f>
        <v/>
      </c>
      <c r="AR110" s="152" t="str">
        <f t="shared" si="328"/>
        <v/>
      </c>
      <c r="AS110" s="152" t="str">
        <f t="shared" si="328"/>
        <v/>
      </c>
      <c r="AT110" s="152" t="str">
        <f t="shared" si="328"/>
        <v/>
      </c>
      <c r="AU110" s="152" t="str">
        <f t="shared" si="328"/>
        <v/>
      </c>
      <c r="AV110" s="152" t="str">
        <f t="shared" si="328"/>
        <v/>
      </c>
      <c r="AW110" s="152" t="str">
        <f t="shared" si="328"/>
        <v/>
      </c>
      <c r="AX110" s="152" t="str">
        <f t="shared" si="328"/>
        <v/>
      </c>
      <c r="AY110" s="152" t="str">
        <f t="shared" si="328"/>
        <v/>
      </c>
      <c r="AZ110" s="152" t="str">
        <f t="shared" si="328"/>
        <v/>
      </c>
      <c r="BA110" s="152"/>
      <c r="BB110" s="152"/>
      <c r="BC110" s="152"/>
      <c r="BD110" s="152"/>
      <c r="BE110" s="152"/>
      <c r="BF110" s="152"/>
      <c r="BG110" s="152"/>
      <c r="BH110" s="152"/>
      <c r="BI110" s="152"/>
      <c r="BJ110" s="152"/>
    </row>
    <row r="111" spans="1:62" ht="15.75" customHeight="1">
      <c r="A111" s="8">
        <f>+VSTUP!A115</f>
        <v>106</v>
      </c>
      <c r="B111" s="8">
        <f>+VSTUP!B115</f>
        <v>0</v>
      </c>
      <c r="C111" s="8">
        <f>+VSTUP!C115</f>
        <v>0</v>
      </c>
      <c r="D111" s="8">
        <f>+VSTUP!G115</f>
        <v>0</v>
      </c>
      <c r="E111" s="8" t="str">
        <f>+VSTUP!K115</f>
        <v>nic</v>
      </c>
      <c r="F111" s="8">
        <f t="shared" si="11"/>
        <v>0</v>
      </c>
      <c r="G111" s="8" t="str">
        <f>+IF(VSTUP!$B$6="ANO",IF(F111&gt;5,$F$3,IF(F111&gt;2,$F$4,$F$2)),IF(F111=1,$F$2,$B$1))</f>
        <v>Ceník víkend standard</v>
      </c>
      <c r="H111" s="8">
        <f>+VLOOKUP(G111,'Ceníky Ubytování'!$B$84:$C$88,2,0)</f>
        <v>9</v>
      </c>
      <c r="I111" s="8" t="str">
        <f t="shared" ref="I111:R111" si="329">+IF($D111&gt;=I$3,IF($E111=0,"",$E111),"")</f>
        <v/>
      </c>
      <c r="J111" s="8" t="str">
        <f t="shared" si="329"/>
        <v/>
      </c>
      <c r="K111" s="8" t="str">
        <f t="shared" si="329"/>
        <v/>
      </c>
      <c r="L111" s="8" t="str">
        <f t="shared" si="329"/>
        <v/>
      </c>
      <c r="M111" s="8" t="str">
        <f t="shared" si="329"/>
        <v/>
      </c>
      <c r="N111" s="8" t="str">
        <f t="shared" si="329"/>
        <v/>
      </c>
      <c r="O111" s="8" t="str">
        <f t="shared" si="329"/>
        <v/>
      </c>
      <c r="P111" s="8" t="str">
        <f t="shared" si="329"/>
        <v/>
      </c>
      <c r="Q111" s="8" t="str">
        <f t="shared" si="329"/>
        <v/>
      </c>
      <c r="R111" s="8" t="str">
        <f t="shared" si="329"/>
        <v/>
      </c>
      <c r="S111" s="8"/>
      <c r="T111" s="8" t="str">
        <f t="shared" ref="T111:AC111" si="330">+IF(RIGHT(I111,1)="R",I111,IF(I111="","",IF(OR(I111=$S$1,I111=$S$2,I111=$S$3,I111=$S$4),I111&amp;"-1",I111&amp;"-"&amp;COUNTIF(I$6:I$999,I111))))</f>
        <v/>
      </c>
      <c r="U111" s="8" t="str">
        <f t="shared" si="330"/>
        <v/>
      </c>
      <c r="V111" s="8" t="str">
        <f t="shared" si="330"/>
        <v/>
      </c>
      <c r="W111" s="8" t="str">
        <f t="shared" si="330"/>
        <v/>
      </c>
      <c r="X111" s="8" t="str">
        <f t="shared" si="330"/>
        <v/>
      </c>
      <c r="Y111" s="8" t="str">
        <f t="shared" si="330"/>
        <v/>
      </c>
      <c r="Z111" s="8" t="str">
        <f t="shared" si="330"/>
        <v/>
      </c>
      <c r="AA111" s="8" t="str">
        <f t="shared" si="330"/>
        <v/>
      </c>
      <c r="AB111" s="8" t="str">
        <f t="shared" si="330"/>
        <v/>
      </c>
      <c r="AC111" s="8" t="str">
        <f t="shared" si="330"/>
        <v/>
      </c>
      <c r="AD111" s="31">
        <f t="shared" si="180"/>
        <v>0</v>
      </c>
      <c r="AE111" s="32">
        <f>IF(AND(T111&lt;&gt;"",OR(RIGHT(T111,1)&lt;&gt;"R",ISERROR(VLOOKUP(T111,T$6:T110,1,0)))),VLOOKUP(LEFT(T111,SEARCH("-",T111)-1),'Ceníky Ubytování'!$A$27:$AJ$80,$H111+IF(RIGHT(T111,1)="R",6,RIGHT(T111,1)),0),IF(T111="",0,IF(EXACT(T111,VLOOKUP(T111,T$6:T110,1,0)),0,0)))</f>
        <v>0</v>
      </c>
      <c r="AF111" s="32">
        <f>IF(AND(U111&lt;&gt;"",OR(RIGHT(U111,1)&lt;&gt;"R",ISERROR(VLOOKUP(U111,U$6:U110,1,0)))),VLOOKUP(LEFT(U111,SEARCH("-",U111)-1),'Ceníky Ubytování'!$A$27:$AJ$80,$H111+IF(RIGHT(U111,1)="R",6,RIGHT(U111,1)),0),IF(U111="",0,IF(EXACT(U111,VLOOKUP(U111,U$6:U110,1,0)),0,0)))</f>
        <v>0</v>
      </c>
      <c r="AG111" s="32">
        <f>IF(AND(V111&lt;&gt;"",OR(RIGHT(V111,1)&lt;&gt;"R",ISERROR(VLOOKUP(V111,V$6:V110,1,0)))),VLOOKUP(LEFT(V111,SEARCH("-",V111)-1),'Ceníky Ubytování'!$A$27:$AJ$80,$H111+IF(RIGHT(V111,1)="R",6,RIGHT(V111,1)),0),IF(V111="",0,IF(EXACT(V111,VLOOKUP(V111,V$6:V110,1,0)),0,0)))</f>
        <v>0</v>
      </c>
      <c r="AH111" s="32">
        <f>IF(AND(W111&lt;&gt;"",OR(RIGHT(W111,1)&lt;&gt;"R",ISERROR(VLOOKUP(W111,W$6:W110,1,0)))),VLOOKUP(LEFT(W111,SEARCH("-",W111)-1),'Ceníky Ubytování'!$A$27:$AJ$80,$H111+IF(RIGHT(W111,1)="R",6,RIGHT(W111,1)),0),IF(W111="",0,IF(EXACT(W111,VLOOKUP(W111,W$6:W110,1,0)),0,0)))</f>
        <v>0</v>
      </c>
      <c r="AI111" s="32">
        <f>IF(AND(X111&lt;&gt;"",OR(RIGHT(X111,1)&lt;&gt;"R",ISERROR(VLOOKUP(X111,X$6:X110,1,0)))),VLOOKUP(LEFT(X111,SEARCH("-",X111)-1),'Ceníky Ubytování'!$A$27:$AJ$80,$H111+IF(RIGHT(X111,1)="R",6,RIGHT(X111,1)),0),IF(X111="",0,IF(EXACT(X111,VLOOKUP(X111,X$6:X110,1,0)),0,0)))</f>
        <v>0</v>
      </c>
      <c r="AJ111" s="32">
        <f>IF(AND(Y111&lt;&gt;"",OR(RIGHT(Y111,1)&lt;&gt;"R",ISERROR(VLOOKUP(Y111,Y$6:Y110,1,0)))),VLOOKUP(LEFT(Y111,SEARCH("-",Y111)-1),'Ceníky Ubytování'!$A$27:$AJ$80,$H111+IF(RIGHT(Y111,1)="R",6,RIGHT(Y111,1)),0),IF(Y111="",0,IF(EXACT(Y111,VLOOKUP(Y111,Y$6:Y110,1,0)),0,0)))</f>
        <v>0</v>
      </c>
      <c r="AK111" s="32">
        <f>IF(AND(Z111&lt;&gt;"",OR(RIGHT(Z111,1)&lt;&gt;"R",ISERROR(VLOOKUP(Z111,Z$6:Z110,1,0)))),VLOOKUP(LEFT(Z111,SEARCH("-",Z111)-1),'Ceníky Ubytování'!$A$27:$AJ$80,$H111+IF(RIGHT(Z111,1)="R",6,RIGHT(Z111,1)),0),IF(Z111="",0,IF(EXACT(Z111,VLOOKUP(Z111,Z$6:Z110,1,0)),0,0)))</f>
        <v>0</v>
      </c>
      <c r="AL111" s="32">
        <f>IF(AND(AA111&lt;&gt;"",OR(RIGHT(AA111,1)&lt;&gt;"R",ISERROR(VLOOKUP(AA111,AA$6:AA110,1,0)))),VLOOKUP(LEFT(AA111,SEARCH("-",AA111)-1),'Ceníky Ubytování'!$A$27:$AJ$80,$H111+IF(RIGHT(AA111,1)="R",6,RIGHT(AA111,1)),0),IF(AA111="",0,IF(EXACT(AA111,VLOOKUP(AA111,AA$6:AA110,1,0)),0,0)))</f>
        <v>0</v>
      </c>
      <c r="AM111" s="32">
        <f>IF(AND(AB111&lt;&gt;"",OR(RIGHT(AB111,1)&lt;&gt;"R",ISERROR(VLOOKUP(AB111,AB$6:AB110,1,0)))),VLOOKUP(LEFT(AB111,SEARCH("-",AB111)-1),'Ceníky Ubytování'!$A$27:$AJ$80,$H111+IF(RIGHT(AB111,1)="R",6,RIGHT(AB111,1)),0),IF(AB111="",0,IF(EXACT(AB111,VLOOKUP(AB111,AB$6:AB110,1,0)),0,0)))</f>
        <v>0</v>
      </c>
      <c r="AN111" s="32">
        <f>IF(AND(AC111&lt;&gt;"",OR(RIGHT(AC111,1)&lt;&gt;"R",ISERROR(VLOOKUP(AC111,AC$6:AC110,1,0)))),VLOOKUP(LEFT(AC111,SEARCH("-",AC111)-1),'Ceníky Ubytování'!$A$27:$AJ$80,$H111+IF(RIGHT(AC111,1)="R",6,RIGHT(AC111,1)),0),IF(AC111="",0,IF(EXACT(AC111,VLOOKUP(AC111,AC$6:AC110,1,0)),0,0)))</f>
        <v>0</v>
      </c>
      <c r="AO111" s="8"/>
      <c r="AP111" s="8"/>
      <c r="AQ111" s="8" t="str">
        <f t="shared" ref="AQ111:AZ111" si="331">IF(ISERROR(LEFT(T111,SEARCH("-",T111)-1)),"",LEFT(T111,SEARCH("-",T111)-1))</f>
        <v/>
      </c>
      <c r="AR111" s="8" t="str">
        <f t="shared" si="331"/>
        <v/>
      </c>
      <c r="AS111" s="8" t="str">
        <f t="shared" si="331"/>
        <v/>
      </c>
      <c r="AT111" s="8" t="str">
        <f t="shared" si="331"/>
        <v/>
      </c>
      <c r="AU111" s="8" t="str">
        <f t="shared" si="331"/>
        <v/>
      </c>
      <c r="AV111" s="8" t="str">
        <f t="shared" si="331"/>
        <v/>
      </c>
      <c r="AW111" s="8" t="str">
        <f t="shared" si="331"/>
        <v/>
      </c>
      <c r="AX111" s="8" t="str">
        <f t="shared" si="331"/>
        <v/>
      </c>
      <c r="AY111" s="8" t="str">
        <f t="shared" si="331"/>
        <v/>
      </c>
      <c r="AZ111" s="8" t="str">
        <f t="shared" si="331"/>
        <v/>
      </c>
      <c r="BA111" s="8"/>
      <c r="BB111" s="8"/>
      <c r="BC111" s="8"/>
      <c r="BD111" s="8"/>
      <c r="BE111" s="8"/>
      <c r="BF111" s="8"/>
      <c r="BG111" s="8"/>
      <c r="BH111" s="8"/>
      <c r="BI111" s="8"/>
      <c r="BJ111" s="8"/>
    </row>
    <row r="112" spans="1:62" s="151" customFormat="1" ht="15.75" customHeight="1">
      <c r="A112" s="152">
        <f>+VSTUP!A116</f>
        <v>107</v>
      </c>
      <c r="B112" s="152">
        <f>+VSTUP!B116</f>
        <v>0</v>
      </c>
      <c r="C112" s="152">
        <f>+VSTUP!C116</f>
        <v>0</v>
      </c>
      <c r="D112" s="152">
        <f>+VSTUP!G116</f>
        <v>0</v>
      </c>
      <c r="E112" s="152" t="str">
        <f>+VSTUP!K116</f>
        <v>nic</v>
      </c>
      <c r="F112" s="152">
        <f t="shared" si="11"/>
        <v>0</v>
      </c>
      <c r="G112" s="152" t="str">
        <f>+IF(VSTUP!$B$6="ANO",IF(F112&gt;5,$F$3,IF(F112&gt;2,$F$4,$F$2)),IF(F112=1,$F$2,$B$1))</f>
        <v>Ceník víkend standard</v>
      </c>
      <c r="H112" s="152">
        <f>+VLOOKUP(G112,'Ceníky Ubytování'!$B$84:$C$88,2,0)</f>
        <v>9</v>
      </c>
      <c r="I112" s="152" t="str">
        <f t="shared" ref="I112:R112" si="332">+IF($D112&gt;=I$3,IF($E112=0,"",$E112),"")</f>
        <v/>
      </c>
      <c r="J112" s="152" t="str">
        <f t="shared" si="332"/>
        <v/>
      </c>
      <c r="K112" s="152" t="str">
        <f t="shared" si="332"/>
        <v/>
      </c>
      <c r="L112" s="152" t="str">
        <f t="shared" si="332"/>
        <v/>
      </c>
      <c r="M112" s="152" t="str">
        <f t="shared" si="332"/>
        <v/>
      </c>
      <c r="N112" s="152" t="str">
        <f t="shared" si="332"/>
        <v/>
      </c>
      <c r="O112" s="152" t="str">
        <f t="shared" si="332"/>
        <v/>
      </c>
      <c r="P112" s="152" t="str">
        <f t="shared" si="332"/>
        <v/>
      </c>
      <c r="Q112" s="152" t="str">
        <f t="shared" si="332"/>
        <v/>
      </c>
      <c r="R112" s="152" t="str">
        <f t="shared" si="332"/>
        <v/>
      </c>
      <c r="S112" s="8"/>
      <c r="T112" s="152" t="str">
        <f t="shared" ref="T112:AC112" si="333">+IF(RIGHT(I112,1)="R",I112,IF(I112="","",IF(OR(I112=$S$1,I112=$S$2,I112=$S$3,I112=$S$4),I112&amp;"-1",I112&amp;"-"&amp;COUNTIF(I$6:I$999,I112))))</f>
        <v/>
      </c>
      <c r="U112" s="152" t="str">
        <f t="shared" si="333"/>
        <v/>
      </c>
      <c r="V112" s="152" t="str">
        <f t="shared" si="333"/>
        <v/>
      </c>
      <c r="W112" s="152" t="str">
        <f t="shared" si="333"/>
        <v/>
      </c>
      <c r="X112" s="152" t="str">
        <f t="shared" si="333"/>
        <v/>
      </c>
      <c r="Y112" s="152" t="str">
        <f t="shared" si="333"/>
        <v/>
      </c>
      <c r="Z112" s="152" t="str">
        <f t="shared" si="333"/>
        <v/>
      </c>
      <c r="AA112" s="152" t="str">
        <f t="shared" si="333"/>
        <v/>
      </c>
      <c r="AB112" s="152" t="str">
        <f t="shared" si="333"/>
        <v/>
      </c>
      <c r="AC112" s="152" t="str">
        <f t="shared" si="333"/>
        <v/>
      </c>
      <c r="AD112" s="31">
        <f t="shared" si="180"/>
        <v>0</v>
      </c>
      <c r="AE112" s="153">
        <f>IF(AND(T112&lt;&gt;"",OR(RIGHT(T112,1)&lt;&gt;"R",ISERROR(VLOOKUP(T112,T$6:T111,1,0)))),VLOOKUP(LEFT(T112,SEARCH("-",T112)-1),'Ceníky Ubytování'!$A$27:$AJ$80,$H112+IF(RIGHT(T112,1)="R",6,RIGHT(T112,1)),0),IF(T112="",0,IF(EXACT(T112,VLOOKUP(T112,T$6:T111,1,0)),0,0)))</f>
        <v>0</v>
      </c>
      <c r="AF112" s="153">
        <f>IF(AND(U112&lt;&gt;"",OR(RIGHT(U112,1)&lt;&gt;"R",ISERROR(VLOOKUP(U112,U$6:U111,1,0)))),VLOOKUP(LEFT(U112,SEARCH("-",U112)-1),'Ceníky Ubytování'!$A$27:$AJ$80,$H112+IF(RIGHT(U112,1)="R",6,RIGHT(U112,1)),0),IF(U112="",0,IF(EXACT(U112,VLOOKUP(U112,U$6:U111,1,0)),0,0)))</f>
        <v>0</v>
      </c>
      <c r="AG112" s="153">
        <f>IF(AND(V112&lt;&gt;"",OR(RIGHT(V112,1)&lt;&gt;"R",ISERROR(VLOOKUP(V112,V$6:V111,1,0)))),VLOOKUP(LEFT(V112,SEARCH("-",V112)-1),'Ceníky Ubytování'!$A$27:$AJ$80,$H112+IF(RIGHT(V112,1)="R",6,RIGHT(V112,1)),0),IF(V112="",0,IF(EXACT(V112,VLOOKUP(V112,V$6:V111,1,0)),0,0)))</f>
        <v>0</v>
      </c>
      <c r="AH112" s="153">
        <f>IF(AND(W112&lt;&gt;"",OR(RIGHT(W112,1)&lt;&gt;"R",ISERROR(VLOOKUP(W112,W$6:W111,1,0)))),VLOOKUP(LEFT(W112,SEARCH("-",W112)-1),'Ceníky Ubytování'!$A$27:$AJ$80,$H112+IF(RIGHT(W112,1)="R",6,RIGHT(W112,1)),0),IF(W112="",0,IF(EXACT(W112,VLOOKUP(W112,W$6:W111,1,0)),0,0)))</f>
        <v>0</v>
      </c>
      <c r="AI112" s="153">
        <f>IF(AND(X112&lt;&gt;"",OR(RIGHT(X112,1)&lt;&gt;"R",ISERROR(VLOOKUP(X112,X$6:X111,1,0)))),VLOOKUP(LEFT(X112,SEARCH("-",X112)-1),'Ceníky Ubytování'!$A$27:$AJ$80,$H112+IF(RIGHT(X112,1)="R",6,RIGHT(X112,1)),0),IF(X112="",0,IF(EXACT(X112,VLOOKUP(X112,X$6:X111,1,0)),0,0)))</f>
        <v>0</v>
      </c>
      <c r="AJ112" s="153">
        <f>IF(AND(Y112&lt;&gt;"",OR(RIGHT(Y112,1)&lt;&gt;"R",ISERROR(VLOOKUP(Y112,Y$6:Y111,1,0)))),VLOOKUP(LEFT(Y112,SEARCH("-",Y112)-1),'Ceníky Ubytování'!$A$27:$AJ$80,$H112+IF(RIGHT(Y112,1)="R",6,RIGHT(Y112,1)),0),IF(Y112="",0,IF(EXACT(Y112,VLOOKUP(Y112,Y$6:Y111,1,0)),0,0)))</f>
        <v>0</v>
      </c>
      <c r="AK112" s="153">
        <f>IF(AND(Z112&lt;&gt;"",OR(RIGHT(Z112,1)&lt;&gt;"R",ISERROR(VLOOKUP(Z112,Z$6:Z111,1,0)))),VLOOKUP(LEFT(Z112,SEARCH("-",Z112)-1),'Ceníky Ubytování'!$A$27:$AJ$80,$H112+IF(RIGHT(Z112,1)="R",6,RIGHT(Z112,1)),0),IF(Z112="",0,IF(EXACT(Z112,VLOOKUP(Z112,Z$6:Z111,1,0)),0,0)))</f>
        <v>0</v>
      </c>
      <c r="AL112" s="153">
        <f>IF(AND(AA112&lt;&gt;"",OR(RIGHT(AA112,1)&lt;&gt;"R",ISERROR(VLOOKUP(AA112,AA$6:AA111,1,0)))),VLOOKUP(LEFT(AA112,SEARCH("-",AA112)-1),'Ceníky Ubytování'!$A$27:$AJ$80,$H112+IF(RIGHT(AA112,1)="R",6,RIGHT(AA112,1)),0),IF(AA112="",0,IF(EXACT(AA112,VLOOKUP(AA112,AA$6:AA111,1,0)),0,0)))</f>
        <v>0</v>
      </c>
      <c r="AM112" s="153">
        <f>IF(AND(AB112&lt;&gt;"",OR(RIGHT(AB112,1)&lt;&gt;"R",ISERROR(VLOOKUP(AB112,AB$6:AB111,1,0)))),VLOOKUP(LEFT(AB112,SEARCH("-",AB112)-1),'Ceníky Ubytování'!$A$27:$AJ$80,$H112+IF(RIGHT(AB112,1)="R",6,RIGHT(AB112,1)),0),IF(AB112="",0,IF(EXACT(AB112,VLOOKUP(AB112,AB$6:AB111,1,0)),0,0)))</f>
        <v>0</v>
      </c>
      <c r="AN112" s="153">
        <f>IF(AND(AC112&lt;&gt;"",OR(RIGHT(AC112,1)&lt;&gt;"R",ISERROR(VLOOKUP(AC112,AC$6:AC111,1,0)))),VLOOKUP(LEFT(AC112,SEARCH("-",AC112)-1),'Ceníky Ubytování'!$A$27:$AJ$80,$H112+IF(RIGHT(AC112,1)="R",6,RIGHT(AC112,1)),0),IF(AC112="",0,IF(EXACT(AC112,VLOOKUP(AC112,AC$6:AC111,1,0)),0,0)))</f>
        <v>0</v>
      </c>
      <c r="AO112" s="152"/>
      <c r="AP112" s="152"/>
      <c r="AQ112" s="152" t="str">
        <f t="shared" ref="AQ112:AZ112" si="334">IF(ISERROR(LEFT(T112,SEARCH("-",T112)-1)),"",LEFT(T112,SEARCH("-",T112)-1))</f>
        <v/>
      </c>
      <c r="AR112" s="152" t="str">
        <f t="shared" si="334"/>
        <v/>
      </c>
      <c r="AS112" s="152" t="str">
        <f t="shared" si="334"/>
        <v/>
      </c>
      <c r="AT112" s="152" t="str">
        <f t="shared" si="334"/>
        <v/>
      </c>
      <c r="AU112" s="152" t="str">
        <f t="shared" si="334"/>
        <v/>
      </c>
      <c r="AV112" s="152" t="str">
        <f t="shared" si="334"/>
        <v/>
      </c>
      <c r="AW112" s="152" t="str">
        <f t="shared" si="334"/>
        <v/>
      </c>
      <c r="AX112" s="152" t="str">
        <f t="shared" si="334"/>
        <v/>
      </c>
      <c r="AY112" s="152" t="str">
        <f t="shared" si="334"/>
        <v/>
      </c>
      <c r="AZ112" s="152" t="str">
        <f t="shared" si="334"/>
        <v/>
      </c>
      <c r="BA112" s="152"/>
      <c r="BB112" s="152"/>
      <c r="BC112" s="152"/>
      <c r="BD112" s="152"/>
      <c r="BE112" s="152"/>
      <c r="BF112" s="152"/>
      <c r="BG112" s="152"/>
      <c r="BH112" s="152"/>
      <c r="BI112" s="152"/>
      <c r="BJ112" s="152"/>
    </row>
    <row r="113" spans="1:62" ht="15.75" customHeight="1">
      <c r="A113" s="8">
        <f>+VSTUP!A117</f>
        <v>108</v>
      </c>
      <c r="B113" s="8">
        <f>+VSTUP!B117</f>
        <v>0</v>
      </c>
      <c r="C113" s="8">
        <f>+VSTUP!C117</f>
        <v>0</v>
      </c>
      <c r="D113" s="8">
        <f>+VSTUP!G117</f>
        <v>0</v>
      </c>
      <c r="E113" s="8" t="str">
        <f>+VSTUP!K117</f>
        <v>nic</v>
      </c>
      <c r="F113" s="8">
        <f t="shared" si="11"/>
        <v>0</v>
      </c>
      <c r="G113" s="8" t="str">
        <f>+IF(VSTUP!$B$6="ANO",IF(F113&gt;5,$F$3,IF(F113&gt;2,$F$4,$F$2)),IF(F113=1,$F$2,$B$1))</f>
        <v>Ceník víkend standard</v>
      </c>
      <c r="H113" s="8">
        <f>+VLOOKUP(G113,'Ceníky Ubytování'!$B$84:$C$88,2,0)</f>
        <v>9</v>
      </c>
      <c r="I113" s="8" t="str">
        <f t="shared" ref="I113:R113" si="335">+IF($D113&gt;=I$3,IF($E113=0,"",$E113),"")</f>
        <v/>
      </c>
      <c r="J113" s="8" t="str">
        <f t="shared" si="335"/>
        <v/>
      </c>
      <c r="K113" s="8" t="str">
        <f t="shared" si="335"/>
        <v/>
      </c>
      <c r="L113" s="8" t="str">
        <f t="shared" si="335"/>
        <v/>
      </c>
      <c r="M113" s="8" t="str">
        <f t="shared" si="335"/>
        <v/>
      </c>
      <c r="N113" s="8" t="str">
        <f t="shared" si="335"/>
        <v/>
      </c>
      <c r="O113" s="8" t="str">
        <f t="shared" si="335"/>
        <v/>
      </c>
      <c r="P113" s="8" t="str">
        <f t="shared" si="335"/>
        <v/>
      </c>
      <c r="Q113" s="8" t="str">
        <f t="shared" si="335"/>
        <v/>
      </c>
      <c r="R113" s="8" t="str">
        <f t="shared" si="335"/>
        <v/>
      </c>
      <c r="S113" s="8"/>
      <c r="T113" s="8" t="str">
        <f t="shared" ref="T113:AC113" si="336">+IF(RIGHT(I113,1)="R",I113,IF(I113="","",IF(OR(I113=$S$1,I113=$S$2,I113=$S$3,I113=$S$4),I113&amp;"-1",I113&amp;"-"&amp;COUNTIF(I$6:I$999,I113))))</f>
        <v/>
      </c>
      <c r="U113" s="8" t="str">
        <f t="shared" si="336"/>
        <v/>
      </c>
      <c r="V113" s="8" t="str">
        <f t="shared" si="336"/>
        <v/>
      </c>
      <c r="W113" s="8" t="str">
        <f t="shared" si="336"/>
        <v/>
      </c>
      <c r="X113" s="8" t="str">
        <f t="shared" si="336"/>
        <v/>
      </c>
      <c r="Y113" s="8" t="str">
        <f t="shared" si="336"/>
        <v/>
      </c>
      <c r="Z113" s="8" t="str">
        <f t="shared" si="336"/>
        <v/>
      </c>
      <c r="AA113" s="8" t="str">
        <f t="shared" si="336"/>
        <v/>
      </c>
      <c r="AB113" s="8" t="str">
        <f t="shared" si="336"/>
        <v/>
      </c>
      <c r="AC113" s="8" t="str">
        <f t="shared" si="336"/>
        <v/>
      </c>
      <c r="AD113" s="31">
        <f t="shared" si="180"/>
        <v>0</v>
      </c>
      <c r="AE113" s="32">
        <f>IF(AND(T113&lt;&gt;"",OR(RIGHT(T113,1)&lt;&gt;"R",ISERROR(VLOOKUP(T113,T$6:T112,1,0)))),VLOOKUP(LEFT(T113,SEARCH("-",T113)-1),'Ceníky Ubytování'!$A$27:$AJ$80,$H113+IF(RIGHT(T113,1)="R",6,RIGHT(T113,1)),0),IF(T113="",0,IF(EXACT(T113,VLOOKUP(T113,T$6:T112,1,0)),0,0)))</f>
        <v>0</v>
      </c>
      <c r="AF113" s="32">
        <f>IF(AND(U113&lt;&gt;"",OR(RIGHT(U113,1)&lt;&gt;"R",ISERROR(VLOOKUP(U113,U$6:U112,1,0)))),VLOOKUP(LEFT(U113,SEARCH("-",U113)-1),'Ceníky Ubytování'!$A$27:$AJ$80,$H113+IF(RIGHT(U113,1)="R",6,RIGHT(U113,1)),0),IF(U113="",0,IF(EXACT(U113,VLOOKUP(U113,U$6:U112,1,0)),0,0)))</f>
        <v>0</v>
      </c>
      <c r="AG113" s="32">
        <f>IF(AND(V113&lt;&gt;"",OR(RIGHT(V113,1)&lt;&gt;"R",ISERROR(VLOOKUP(V113,V$6:V112,1,0)))),VLOOKUP(LEFT(V113,SEARCH("-",V113)-1),'Ceníky Ubytování'!$A$27:$AJ$80,$H113+IF(RIGHT(V113,1)="R",6,RIGHT(V113,1)),0),IF(V113="",0,IF(EXACT(V113,VLOOKUP(V113,V$6:V112,1,0)),0,0)))</f>
        <v>0</v>
      </c>
      <c r="AH113" s="32">
        <f>IF(AND(W113&lt;&gt;"",OR(RIGHT(W113,1)&lt;&gt;"R",ISERROR(VLOOKUP(W113,W$6:W112,1,0)))),VLOOKUP(LEFT(W113,SEARCH("-",W113)-1),'Ceníky Ubytování'!$A$27:$AJ$80,$H113+IF(RIGHT(W113,1)="R",6,RIGHT(W113,1)),0),IF(W113="",0,IF(EXACT(W113,VLOOKUP(W113,W$6:W112,1,0)),0,0)))</f>
        <v>0</v>
      </c>
      <c r="AI113" s="32">
        <f>IF(AND(X113&lt;&gt;"",OR(RIGHT(X113,1)&lt;&gt;"R",ISERROR(VLOOKUP(X113,X$6:X112,1,0)))),VLOOKUP(LEFT(X113,SEARCH("-",X113)-1),'Ceníky Ubytování'!$A$27:$AJ$80,$H113+IF(RIGHT(X113,1)="R",6,RIGHT(X113,1)),0),IF(X113="",0,IF(EXACT(X113,VLOOKUP(X113,X$6:X112,1,0)),0,0)))</f>
        <v>0</v>
      </c>
      <c r="AJ113" s="32">
        <f>IF(AND(Y113&lt;&gt;"",OR(RIGHT(Y113,1)&lt;&gt;"R",ISERROR(VLOOKUP(Y113,Y$6:Y112,1,0)))),VLOOKUP(LEFT(Y113,SEARCH("-",Y113)-1),'Ceníky Ubytování'!$A$27:$AJ$80,$H113+IF(RIGHT(Y113,1)="R",6,RIGHT(Y113,1)),0),IF(Y113="",0,IF(EXACT(Y113,VLOOKUP(Y113,Y$6:Y112,1,0)),0,0)))</f>
        <v>0</v>
      </c>
      <c r="AK113" s="32">
        <f>IF(AND(Z113&lt;&gt;"",OR(RIGHT(Z113,1)&lt;&gt;"R",ISERROR(VLOOKUP(Z113,Z$6:Z112,1,0)))),VLOOKUP(LEFT(Z113,SEARCH("-",Z113)-1),'Ceníky Ubytování'!$A$27:$AJ$80,$H113+IF(RIGHT(Z113,1)="R",6,RIGHT(Z113,1)),0),IF(Z113="",0,IF(EXACT(Z113,VLOOKUP(Z113,Z$6:Z112,1,0)),0,0)))</f>
        <v>0</v>
      </c>
      <c r="AL113" s="32">
        <f>IF(AND(AA113&lt;&gt;"",OR(RIGHT(AA113,1)&lt;&gt;"R",ISERROR(VLOOKUP(AA113,AA$6:AA112,1,0)))),VLOOKUP(LEFT(AA113,SEARCH("-",AA113)-1),'Ceníky Ubytování'!$A$27:$AJ$80,$H113+IF(RIGHT(AA113,1)="R",6,RIGHT(AA113,1)),0),IF(AA113="",0,IF(EXACT(AA113,VLOOKUP(AA113,AA$6:AA112,1,0)),0,0)))</f>
        <v>0</v>
      </c>
      <c r="AM113" s="32">
        <f>IF(AND(AB113&lt;&gt;"",OR(RIGHT(AB113,1)&lt;&gt;"R",ISERROR(VLOOKUP(AB113,AB$6:AB112,1,0)))),VLOOKUP(LEFT(AB113,SEARCH("-",AB113)-1),'Ceníky Ubytování'!$A$27:$AJ$80,$H113+IF(RIGHT(AB113,1)="R",6,RIGHT(AB113,1)),0),IF(AB113="",0,IF(EXACT(AB113,VLOOKUP(AB113,AB$6:AB112,1,0)),0,0)))</f>
        <v>0</v>
      </c>
      <c r="AN113" s="32">
        <f>IF(AND(AC113&lt;&gt;"",OR(RIGHT(AC113,1)&lt;&gt;"R",ISERROR(VLOOKUP(AC113,AC$6:AC112,1,0)))),VLOOKUP(LEFT(AC113,SEARCH("-",AC113)-1),'Ceníky Ubytování'!$A$27:$AJ$80,$H113+IF(RIGHT(AC113,1)="R",6,RIGHT(AC113,1)),0),IF(AC113="",0,IF(EXACT(AC113,VLOOKUP(AC113,AC$6:AC112,1,0)),0,0)))</f>
        <v>0</v>
      </c>
      <c r="AO113" s="8"/>
      <c r="AP113" s="8"/>
      <c r="AQ113" s="8" t="str">
        <f t="shared" ref="AQ113:AZ113" si="337">IF(ISERROR(LEFT(T113,SEARCH("-",T113)-1)),"",LEFT(T113,SEARCH("-",T113)-1))</f>
        <v/>
      </c>
      <c r="AR113" s="8" t="str">
        <f t="shared" si="337"/>
        <v/>
      </c>
      <c r="AS113" s="8" t="str">
        <f t="shared" si="337"/>
        <v/>
      </c>
      <c r="AT113" s="8" t="str">
        <f t="shared" si="337"/>
        <v/>
      </c>
      <c r="AU113" s="8" t="str">
        <f t="shared" si="337"/>
        <v/>
      </c>
      <c r="AV113" s="8" t="str">
        <f t="shared" si="337"/>
        <v/>
      </c>
      <c r="AW113" s="8" t="str">
        <f t="shared" si="337"/>
        <v/>
      </c>
      <c r="AX113" s="8" t="str">
        <f t="shared" si="337"/>
        <v/>
      </c>
      <c r="AY113" s="8" t="str">
        <f t="shared" si="337"/>
        <v/>
      </c>
      <c r="AZ113" s="8" t="str">
        <f t="shared" si="337"/>
        <v/>
      </c>
      <c r="BA113" s="8"/>
      <c r="BB113" s="8"/>
      <c r="BC113" s="8"/>
      <c r="BD113" s="8"/>
      <c r="BE113" s="8"/>
      <c r="BF113" s="8"/>
      <c r="BG113" s="8"/>
      <c r="BH113" s="8"/>
      <c r="BI113" s="8"/>
      <c r="BJ113" s="8"/>
    </row>
    <row r="114" spans="1:62" s="151" customFormat="1" ht="15.75" customHeight="1">
      <c r="A114" s="152">
        <f>+VSTUP!A118</f>
        <v>109</v>
      </c>
      <c r="B114" s="152">
        <f>+VSTUP!B118</f>
        <v>0</v>
      </c>
      <c r="C114" s="152">
        <f>+VSTUP!C118</f>
        <v>0</v>
      </c>
      <c r="D114" s="152">
        <f>+VSTUP!G118</f>
        <v>0</v>
      </c>
      <c r="E114" s="152" t="str">
        <f>+VSTUP!K118</f>
        <v>nic</v>
      </c>
      <c r="F114" s="152">
        <f t="shared" si="11"/>
        <v>0</v>
      </c>
      <c r="G114" s="152" t="str">
        <f>+IF(VSTUP!$B$6="ANO",IF(F114&gt;5,$F$3,IF(F114&gt;2,$F$4,$F$2)),IF(F114=1,$F$2,$B$1))</f>
        <v>Ceník víkend standard</v>
      </c>
      <c r="H114" s="152">
        <f>+VLOOKUP(G114,'Ceníky Ubytování'!$B$84:$C$88,2,0)</f>
        <v>9</v>
      </c>
      <c r="I114" s="152" t="str">
        <f t="shared" ref="I114:R114" si="338">+IF($D114&gt;=I$3,IF($E114=0,"",$E114),"")</f>
        <v/>
      </c>
      <c r="J114" s="152" t="str">
        <f t="shared" si="338"/>
        <v/>
      </c>
      <c r="K114" s="152" t="str">
        <f t="shared" si="338"/>
        <v/>
      </c>
      <c r="L114" s="152" t="str">
        <f t="shared" si="338"/>
        <v/>
      </c>
      <c r="M114" s="152" t="str">
        <f t="shared" si="338"/>
        <v/>
      </c>
      <c r="N114" s="152" t="str">
        <f t="shared" si="338"/>
        <v/>
      </c>
      <c r="O114" s="152" t="str">
        <f t="shared" si="338"/>
        <v/>
      </c>
      <c r="P114" s="152" t="str">
        <f t="shared" si="338"/>
        <v/>
      </c>
      <c r="Q114" s="152" t="str">
        <f t="shared" si="338"/>
        <v/>
      </c>
      <c r="R114" s="152" t="str">
        <f t="shared" si="338"/>
        <v/>
      </c>
      <c r="S114" s="8"/>
      <c r="T114" s="152" t="str">
        <f t="shared" ref="T114:AC114" si="339">+IF(RIGHT(I114,1)="R",I114,IF(I114="","",IF(OR(I114=$S$1,I114=$S$2,I114=$S$3,I114=$S$4),I114&amp;"-1",I114&amp;"-"&amp;COUNTIF(I$6:I$999,I114))))</f>
        <v/>
      </c>
      <c r="U114" s="152" t="str">
        <f t="shared" si="339"/>
        <v/>
      </c>
      <c r="V114" s="152" t="str">
        <f t="shared" si="339"/>
        <v/>
      </c>
      <c r="W114" s="152" t="str">
        <f t="shared" si="339"/>
        <v/>
      </c>
      <c r="X114" s="152" t="str">
        <f t="shared" si="339"/>
        <v/>
      </c>
      <c r="Y114" s="152" t="str">
        <f t="shared" si="339"/>
        <v/>
      </c>
      <c r="Z114" s="152" t="str">
        <f t="shared" si="339"/>
        <v/>
      </c>
      <c r="AA114" s="152" t="str">
        <f t="shared" si="339"/>
        <v/>
      </c>
      <c r="AB114" s="152" t="str">
        <f t="shared" si="339"/>
        <v/>
      </c>
      <c r="AC114" s="152" t="str">
        <f t="shared" si="339"/>
        <v/>
      </c>
      <c r="AD114" s="31">
        <f t="shared" si="180"/>
        <v>0</v>
      </c>
      <c r="AE114" s="153">
        <f>IF(AND(T114&lt;&gt;"",OR(RIGHT(T114,1)&lt;&gt;"R",ISERROR(VLOOKUP(T114,T$6:T113,1,0)))),VLOOKUP(LEFT(T114,SEARCH("-",T114)-1),'Ceníky Ubytování'!$A$27:$AJ$80,$H114+IF(RIGHT(T114,1)="R",6,RIGHT(T114,1)),0),IF(T114="",0,IF(EXACT(T114,VLOOKUP(T114,T$6:T113,1,0)),0,0)))</f>
        <v>0</v>
      </c>
      <c r="AF114" s="153">
        <f>IF(AND(U114&lt;&gt;"",OR(RIGHT(U114,1)&lt;&gt;"R",ISERROR(VLOOKUP(U114,U$6:U113,1,0)))),VLOOKUP(LEFT(U114,SEARCH("-",U114)-1),'Ceníky Ubytování'!$A$27:$AJ$80,$H114+IF(RIGHT(U114,1)="R",6,RIGHT(U114,1)),0),IF(U114="",0,IF(EXACT(U114,VLOOKUP(U114,U$6:U113,1,0)),0,0)))</f>
        <v>0</v>
      </c>
      <c r="AG114" s="153">
        <f>IF(AND(V114&lt;&gt;"",OR(RIGHT(V114,1)&lt;&gt;"R",ISERROR(VLOOKUP(V114,V$6:V113,1,0)))),VLOOKUP(LEFT(V114,SEARCH("-",V114)-1),'Ceníky Ubytování'!$A$27:$AJ$80,$H114+IF(RIGHT(V114,1)="R",6,RIGHT(V114,1)),0),IF(V114="",0,IF(EXACT(V114,VLOOKUP(V114,V$6:V113,1,0)),0,0)))</f>
        <v>0</v>
      </c>
      <c r="AH114" s="153">
        <f>IF(AND(W114&lt;&gt;"",OR(RIGHT(W114,1)&lt;&gt;"R",ISERROR(VLOOKUP(W114,W$6:W113,1,0)))),VLOOKUP(LEFT(W114,SEARCH("-",W114)-1),'Ceníky Ubytování'!$A$27:$AJ$80,$H114+IF(RIGHT(W114,1)="R",6,RIGHT(W114,1)),0),IF(W114="",0,IF(EXACT(W114,VLOOKUP(W114,W$6:W113,1,0)),0,0)))</f>
        <v>0</v>
      </c>
      <c r="AI114" s="153">
        <f>IF(AND(X114&lt;&gt;"",OR(RIGHT(X114,1)&lt;&gt;"R",ISERROR(VLOOKUP(X114,X$6:X113,1,0)))),VLOOKUP(LEFT(X114,SEARCH("-",X114)-1),'Ceníky Ubytování'!$A$27:$AJ$80,$H114+IF(RIGHT(X114,1)="R",6,RIGHT(X114,1)),0),IF(X114="",0,IF(EXACT(X114,VLOOKUP(X114,X$6:X113,1,0)),0,0)))</f>
        <v>0</v>
      </c>
      <c r="AJ114" s="153">
        <f>IF(AND(Y114&lt;&gt;"",OR(RIGHT(Y114,1)&lt;&gt;"R",ISERROR(VLOOKUP(Y114,Y$6:Y113,1,0)))),VLOOKUP(LEFT(Y114,SEARCH("-",Y114)-1),'Ceníky Ubytování'!$A$27:$AJ$80,$H114+IF(RIGHT(Y114,1)="R",6,RIGHT(Y114,1)),0),IF(Y114="",0,IF(EXACT(Y114,VLOOKUP(Y114,Y$6:Y113,1,0)),0,0)))</f>
        <v>0</v>
      </c>
      <c r="AK114" s="153">
        <f>IF(AND(Z114&lt;&gt;"",OR(RIGHT(Z114,1)&lt;&gt;"R",ISERROR(VLOOKUP(Z114,Z$6:Z113,1,0)))),VLOOKUP(LEFT(Z114,SEARCH("-",Z114)-1),'Ceníky Ubytování'!$A$27:$AJ$80,$H114+IF(RIGHT(Z114,1)="R",6,RIGHT(Z114,1)),0),IF(Z114="",0,IF(EXACT(Z114,VLOOKUP(Z114,Z$6:Z113,1,0)),0,0)))</f>
        <v>0</v>
      </c>
      <c r="AL114" s="153">
        <f>IF(AND(AA114&lt;&gt;"",OR(RIGHT(AA114,1)&lt;&gt;"R",ISERROR(VLOOKUP(AA114,AA$6:AA113,1,0)))),VLOOKUP(LEFT(AA114,SEARCH("-",AA114)-1),'Ceníky Ubytování'!$A$27:$AJ$80,$H114+IF(RIGHT(AA114,1)="R",6,RIGHT(AA114,1)),0),IF(AA114="",0,IF(EXACT(AA114,VLOOKUP(AA114,AA$6:AA113,1,0)),0,0)))</f>
        <v>0</v>
      </c>
      <c r="AM114" s="153">
        <f>IF(AND(AB114&lt;&gt;"",OR(RIGHT(AB114,1)&lt;&gt;"R",ISERROR(VLOOKUP(AB114,AB$6:AB113,1,0)))),VLOOKUP(LEFT(AB114,SEARCH("-",AB114)-1),'Ceníky Ubytování'!$A$27:$AJ$80,$H114+IF(RIGHT(AB114,1)="R",6,RIGHT(AB114,1)),0),IF(AB114="",0,IF(EXACT(AB114,VLOOKUP(AB114,AB$6:AB113,1,0)),0,0)))</f>
        <v>0</v>
      </c>
      <c r="AN114" s="153">
        <f>IF(AND(AC114&lt;&gt;"",OR(RIGHT(AC114,1)&lt;&gt;"R",ISERROR(VLOOKUP(AC114,AC$6:AC113,1,0)))),VLOOKUP(LEFT(AC114,SEARCH("-",AC114)-1),'Ceníky Ubytování'!$A$27:$AJ$80,$H114+IF(RIGHT(AC114,1)="R",6,RIGHT(AC114,1)),0),IF(AC114="",0,IF(EXACT(AC114,VLOOKUP(AC114,AC$6:AC113,1,0)),0,0)))</f>
        <v>0</v>
      </c>
      <c r="AO114" s="152"/>
      <c r="AP114" s="152"/>
      <c r="AQ114" s="152" t="str">
        <f t="shared" ref="AQ114:AZ114" si="340">IF(ISERROR(LEFT(T114,SEARCH("-",T114)-1)),"",LEFT(T114,SEARCH("-",T114)-1))</f>
        <v/>
      </c>
      <c r="AR114" s="152" t="str">
        <f t="shared" si="340"/>
        <v/>
      </c>
      <c r="AS114" s="152" t="str">
        <f t="shared" si="340"/>
        <v/>
      </c>
      <c r="AT114" s="152" t="str">
        <f t="shared" si="340"/>
        <v/>
      </c>
      <c r="AU114" s="152" t="str">
        <f t="shared" si="340"/>
        <v/>
      </c>
      <c r="AV114" s="152" t="str">
        <f t="shared" si="340"/>
        <v/>
      </c>
      <c r="AW114" s="152" t="str">
        <f t="shared" si="340"/>
        <v/>
      </c>
      <c r="AX114" s="152" t="str">
        <f t="shared" si="340"/>
        <v/>
      </c>
      <c r="AY114" s="152" t="str">
        <f t="shared" si="340"/>
        <v/>
      </c>
      <c r="AZ114" s="152" t="str">
        <f t="shared" si="340"/>
        <v/>
      </c>
      <c r="BA114" s="152"/>
      <c r="BB114" s="152"/>
      <c r="BC114" s="152"/>
      <c r="BD114" s="152"/>
      <c r="BE114" s="152"/>
      <c r="BF114" s="152"/>
      <c r="BG114" s="152"/>
      <c r="BH114" s="152"/>
      <c r="BI114" s="152"/>
      <c r="BJ114" s="152"/>
    </row>
    <row r="115" spans="1:62" ht="15.75" customHeight="1">
      <c r="A115" s="8">
        <f>+VSTUP!A119</f>
        <v>110</v>
      </c>
      <c r="B115" s="8">
        <f>+VSTUP!B119</f>
        <v>0</v>
      </c>
      <c r="C115" s="8">
        <f>+VSTUP!C119</f>
        <v>0</v>
      </c>
      <c r="D115" s="8">
        <f>+VSTUP!G119</f>
        <v>0</v>
      </c>
      <c r="E115" s="8" t="str">
        <f>+VSTUP!K119</f>
        <v>nic</v>
      </c>
      <c r="F115" s="8">
        <f t="shared" si="11"/>
        <v>0</v>
      </c>
      <c r="G115" s="8" t="str">
        <f>+IF(VSTUP!$B$6="ANO",IF(F115&gt;5,$F$3,IF(F115&gt;2,$F$4,$F$2)),IF(F115=1,$F$2,$B$1))</f>
        <v>Ceník víkend standard</v>
      </c>
      <c r="H115" s="8">
        <f>+VLOOKUP(G115,'Ceníky Ubytování'!$B$84:$C$88,2,0)</f>
        <v>9</v>
      </c>
      <c r="I115" s="8" t="str">
        <f t="shared" ref="I115:R115" si="341">+IF($D115&gt;=I$3,IF($E115=0,"",$E115),"")</f>
        <v/>
      </c>
      <c r="J115" s="8" t="str">
        <f t="shared" si="341"/>
        <v/>
      </c>
      <c r="K115" s="8" t="str">
        <f t="shared" si="341"/>
        <v/>
      </c>
      <c r="L115" s="8" t="str">
        <f t="shared" si="341"/>
        <v/>
      </c>
      <c r="M115" s="8" t="str">
        <f t="shared" si="341"/>
        <v/>
      </c>
      <c r="N115" s="8" t="str">
        <f t="shared" si="341"/>
        <v/>
      </c>
      <c r="O115" s="8" t="str">
        <f t="shared" si="341"/>
        <v/>
      </c>
      <c r="P115" s="8" t="str">
        <f t="shared" si="341"/>
        <v/>
      </c>
      <c r="Q115" s="8" t="str">
        <f t="shared" si="341"/>
        <v/>
      </c>
      <c r="R115" s="8" t="str">
        <f t="shared" si="341"/>
        <v/>
      </c>
      <c r="S115" s="8"/>
      <c r="T115" s="8" t="str">
        <f t="shared" ref="T115:AC115" si="342">+IF(RIGHT(I115,1)="R",I115,IF(I115="","",IF(OR(I115=$S$1,I115=$S$2,I115=$S$3,I115=$S$4),I115&amp;"-1",I115&amp;"-"&amp;COUNTIF(I$6:I$999,I115))))</f>
        <v/>
      </c>
      <c r="U115" s="8" t="str">
        <f t="shared" si="342"/>
        <v/>
      </c>
      <c r="V115" s="8" t="str">
        <f t="shared" si="342"/>
        <v/>
      </c>
      <c r="W115" s="8" t="str">
        <f t="shared" si="342"/>
        <v/>
      </c>
      <c r="X115" s="8" t="str">
        <f t="shared" si="342"/>
        <v/>
      </c>
      <c r="Y115" s="8" t="str">
        <f t="shared" si="342"/>
        <v/>
      </c>
      <c r="Z115" s="8" t="str">
        <f t="shared" si="342"/>
        <v/>
      </c>
      <c r="AA115" s="8" t="str">
        <f t="shared" si="342"/>
        <v/>
      </c>
      <c r="AB115" s="8" t="str">
        <f t="shared" si="342"/>
        <v/>
      </c>
      <c r="AC115" s="8" t="str">
        <f t="shared" si="342"/>
        <v/>
      </c>
      <c r="AD115" s="31">
        <f t="shared" si="180"/>
        <v>0</v>
      </c>
      <c r="AE115" s="32">
        <f>IF(AND(T115&lt;&gt;"",OR(RIGHT(T115,1)&lt;&gt;"R",ISERROR(VLOOKUP(T115,T$6:T114,1,0)))),VLOOKUP(LEFT(T115,SEARCH("-",T115)-1),'Ceníky Ubytování'!$A$27:$AJ$80,$H115+IF(RIGHT(T115,1)="R",6,RIGHT(T115,1)),0),IF(T115="",0,IF(EXACT(T115,VLOOKUP(T115,T$6:T114,1,0)),0,0)))</f>
        <v>0</v>
      </c>
      <c r="AF115" s="32">
        <f>IF(AND(U115&lt;&gt;"",OR(RIGHT(U115,1)&lt;&gt;"R",ISERROR(VLOOKUP(U115,U$6:U114,1,0)))),VLOOKUP(LEFT(U115,SEARCH("-",U115)-1),'Ceníky Ubytování'!$A$27:$AJ$80,$H115+IF(RIGHT(U115,1)="R",6,RIGHT(U115,1)),0),IF(U115="",0,IF(EXACT(U115,VLOOKUP(U115,U$6:U114,1,0)),0,0)))</f>
        <v>0</v>
      </c>
      <c r="AG115" s="32">
        <f>IF(AND(V115&lt;&gt;"",OR(RIGHT(V115,1)&lt;&gt;"R",ISERROR(VLOOKUP(V115,V$6:V114,1,0)))),VLOOKUP(LEFT(V115,SEARCH("-",V115)-1),'Ceníky Ubytování'!$A$27:$AJ$80,$H115+IF(RIGHT(V115,1)="R",6,RIGHT(V115,1)),0),IF(V115="",0,IF(EXACT(V115,VLOOKUP(V115,V$6:V114,1,0)),0,0)))</f>
        <v>0</v>
      </c>
      <c r="AH115" s="32">
        <f>IF(AND(W115&lt;&gt;"",OR(RIGHT(W115,1)&lt;&gt;"R",ISERROR(VLOOKUP(W115,W$6:W114,1,0)))),VLOOKUP(LEFT(W115,SEARCH("-",W115)-1),'Ceníky Ubytování'!$A$27:$AJ$80,$H115+IF(RIGHT(W115,1)="R",6,RIGHT(W115,1)),0),IF(W115="",0,IF(EXACT(W115,VLOOKUP(W115,W$6:W114,1,0)),0,0)))</f>
        <v>0</v>
      </c>
      <c r="AI115" s="32">
        <f>IF(AND(X115&lt;&gt;"",OR(RIGHT(X115,1)&lt;&gt;"R",ISERROR(VLOOKUP(X115,X$6:X114,1,0)))),VLOOKUP(LEFT(X115,SEARCH("-",X115)-1),'Ceníky Ubytování'!$A$27:$AJ$80,$H115+IF(RIGHT(X115,1)="R",6,RIGHT(X115,1)),0),IF(X115="",0,IF(EXACT(X115,VLOOKUP(X115,X$6:X114,1,0)),0,0)))</f>
        <v>0</v>
      </c>
      <c r="AJ115" s="32">
        <f>IF(AND(Y115&lt;&gt;"",OR(RIGHT(Y115,1)&lt;&gt;"R",ISERROR(VLOOKUP(Y115,Y$6:Y114,1,0)))),VLOOKUP(LEFT(Y115,SEARCH("-",Y115)-1),'Ceníky Ubytování'!$A$27:$AJ$80,$H115+IF(RIGHT(Y115,1)="R",6,RIGHT(Y115,1)),0),IF(Y115="",0,IF(EXACT(Y115,VLOOKUP(Y115,Y$6:Y114,1,0)),0,0)))</f>
        <v>0</v>
      </c>
      <c r="AK115" s="32">
        <f>IF(AND(Z115&lt;&gt;"",OR(RIGHT(Z115,1)&lt;&gt;"R",ISERROR(VLOOKUP(Z115,Z$6:Z114,1,0)))),VLOOKUP(LEFT(Z115,SEARCH("-",Z115)-1),'Ceníky Ubytování'!$A$27:$AJ$80,$H115+IF(RIGHT(Z115,1)="R",6,RIGHT(Z115,1)),0),IF(Z115="",0,IF(EXACT(Z115,VLOOKUP(Z115,Z$6:Z114,1,0)),0,0)))</f>
        <v>0</v>
      </c>
      <c r="AL115" s="32">
        <f>IF(AND(AA115&lt;&gt;"",OR(RIGHT(AA115,1)&lt;&gt;"R",ISERROR(VLOOKUP(AA115,AA$6:AA114,1,0)))),VLOOKUP(LEFT(AA115,SEARCH("-",AA115)-1),'Ceníky Ubytování'!$A$27:$AJ$80,$H115+IF(RIGHT(AA115,1)="R",6,RIGHT(AA115,1)),0),IF(AA115="",0,IF(EXACT(AA115,VLOOKUP(AA115,AA$6:AA114,1,0)),0,0)))</f>
        <v>0</v>
      </c>
      <c r="AM115" s="32">
        <f>IF(AND(AB115&lt;&gt;"",OR(RIGHT(AB115,1)&lt;&gt;"R",ISERROR(VLOOKUP(AB115,AB$6:AB114,1,0)))),VLOOKUP(LEFT(AB115,SEARCH("-",AB115)-1),'Ceníky Ubytování'!$A$27:$AJ$80,$H115+IF(RIGHT(AB115,1)="R",6,RIGHT(AB115,1)),0),IF(AB115="",0,IF(EXACT(AB115,VLOOKUP(AB115,AB$6:AB114,1,0)),0,0)))</f>
        <v>0</v>
      </c>
      <c r="AN115" s="32">
        <f>IF(AND(AC115&lt;&gt;"",OR(RIGHT(AC115,1)&lt;&gt;"R",ISERROR(VLOOKUP(AC115,AC$6:AC114,1,0)))),VLOOKUP(LEFT(AC115,SEARCH("-",AC115)-1),'Ceníky Ubytování'!$A$27:$AJ$80,$H115+IF(RIGHT(AC115,1)="R",6,RIGHT(AC115,1)),0),IF(AC115="",0,IF(EXACT(AC115,VLOOKUP(AC115,AC$6:AC114,1,0)),0,0)))</f>
        <v>0</v>
      </c>
      <c r="AO115" s="8"/>
      <c r="AP115" s="8"/>
      <c r="AQ115" s="8" t="str">
        <f t="shared" ref="AQ115:AZ115" si="343">IF(ISERROR(LEFT(T115,SEARCH("-",T115)-1)),"",LEFT(T115,SEARCH("-",T115)-1))</f>
        <v/>
      </c>
      <c r="AR115" s="8" t="str">
        <f t="shared" si="343"/>
        <v/>
      </c>
      <c r="AS115" s="8" t="str">
        <f t="shared" si="343"/>
        <v/>
      </c>
      <c r="AT115" s="8" t="str">
        <f t="shared" si="343"/>
        <v/>
      </c>
      <c r="AU115" s="8" t="str">
        <f t="shared" si="343"/>
        <v/>
      </c>
      <c r="AV115" s="8" t="str">
        <f t="shared" si="343"/>
        <v/>
      </c>
      <c r="AW115" s="8" t="str">
        <f t="shared" si="343"/>
        <v/>
      </c>
      <c r="AX115" s="8" t="str">
        <f t="shared" si="343"/>
        <v/>
      </c>
      <c r="AY115" s="8" t="str">
        <f t="shared" si="343"/>
        <v/>
      </c>
      <c r="AZ115" s="8" t="str">
        <f t="shared" si="343"/>
        <v/>
      </c>
      <c r="BA115" s="8"/>
      <c r="BB115" s="8"/>
      <c r="BC115" s="8"/>
      <c r="BD115" s="8"/>
      <c r="BE115" s="8"/>
      <c r="BF115" s="8"/>
      <c r="BG115" s="8"/>
      <c r="BH115" s="8"/>
      <c r="BI115" s="8"/>
      <c r="BJ115" s="8"/>
    </row>
    <row r="116" spans="1:62" s="151" customFormat="1" ht="15.75" customHeight="1">
      <c r="A116" s="152">
        <f>+VSTUP!A120</f>
        <v>111</v>
      </c>
      <c r="B116" s="152">
        <f>+VSTUP!B120</f>
        <v>0</v>
      </c>
      <c r="C116" s="152">
        <f>+VSTUP!C120</f>
        <v>0</v>
      </c>
      <c r="D116" s="152">
        <f>+VSTUP!G120</f>
        <v>0</v>
      </c>
      <c r="E116" s="152" t="str">
        <f>+VSTUP!K120</f>
        <v>nic</v>
      </c>
      <c r="F116" s="152">
        <f t="shared" si="11"/>
        <v>0</v>
      </c>
      <c r="G116" s="152" t="str">
        <f>+IF(VSTUP!$B$6="ANO",IF(F116&gt;5,$F$3,IF(F116&gt;2,$F$4,$F$2)),IF(F116=1,$F$2,$B$1))</f>
        <v>Ceník víkend standard</v>
      </c>
      <c r="H116" s="152">
        <f>+VLOOKUP(G116,'Ceníky Ubytování'!$B$84:$C$88,2,0)</f>
        <v>9</v>
      </c>
      <c r="I116" s="152" t="str">
        <f t="shared" ref="I116:R116" si="344">+IF($D116&gt;=I$3,IF($E116=0,"",$E116),"")</f>
        <v/>
      </c>
      <c r="J116" s="152" t="str">
        <f t="shared" si="344"/>
        <v/>
      </c>
      <c r="K116" s="152" t="str">
        <f t="shared" si="344"/>
        <v/>
      </c>
      <c r="L116" s="152" t="str">
        <f t="shared" si="344"/>
        <v/>
      </c>
      <c r="M116" s="152" t="str">
        <f t="shared" si="344"/>
        <v/>
      </c>
      <c r="N116" s="152" t="str">
        <f t="shared" si="344"/>
        <v/>
      </c>
      <c r="O116" s="152" t="str">
        <f t="shared" si="344"/>
        <v/>
      </c>
      <c r="P116" s="152" t="str">
        <f t="shared" si="344"/>
        <v/>
      </c>
      <c r="Q116" s="152" t="str">
        <f t="shared" si="344"/>
        <v/>
      </c>
      <c r="R116" s="152" t="str">
        <f t="shared" si="344"/>
        <v/>
      </c>
      <c r="S116" s="8"/>
      <c r="T116" s="152" t="str">
        <f t="shared" ref="T116:AC116" si="345">+IF(RIGHT(I116,1)="R",I116,IF(I116="","",IF(OR(I116=$S$1,I116=$S$2,I116=$S$3,I116=$S$4),I116&amp;"-1",I116&amp;"-"&amp;COUNTIF(I$6:I$999,I116))))</f>
        <v/>
      </c>
      <c r="U116" s="152" t="str">
        <f t="shared" si="345"/>
        <v/>
      </c>
      <c r="V116" s="152" t="str">
        <f t="shared" si="345"/>
        <v/>
      </c>
      <c r="W116" s="152" t="str">
        <f t="shared" si="345"/>
        <v/>
      </c>
      <c r="X116" s="152" t="str">
        <f t="shared" si="345"/>
        <v/>
      </c>
      <c r="Y116" s="152" t="str">
        <f t="shared" si="345"/>
        <v/>
      </c>
      <c r="Z116" s="152" t="str">
        <f t="shared" si="345"/>
        <v/>
      </c>
      <c r="AA116" s="152" t="str">
        <f t="shared" si="345"/>
        <v/>
      </c>
      <c r="AB116" s="152" t="str">
        <f t="shared" si="345"/>
        <v/>
      </c>
      <c r="AC116" s="152" t="str">
        <f t="shared" si="345"/>
        <v/>
      </c>
      <c r="AD116" s="31">
        <f t="shared" si="180"/>
        <v>0</v>
      </c>
      <c r="AE116" s="153">
        <f>IF(AND(T116&lt;&gt;"",OR(RIGHT(T116,1)&lt;&gt;"R",ISERROR(VLOOKUP(T116,T$6:T115,1,0)))),VLOOKUP(LEFT(T116,SEARCH("-",T116)-1),'Ceníky Ubytování'!$A$27:$AJ$80,$H116+IF(RIGHT(T116,1)="R",6,RIGHT(T116,1)),0),IF(T116="",0,IF(EXACT(T116,VLOOKUP(T116,T$6:T115,1,0)),0,0)))</f>
        <v>0</v>
      </c>
      <c r="AF116" s="153">
        <f>IF(AND(U116&lt;&gt;"",OR(RIGHT(U116,1)&lt;&gt;"R",ISERROR(VLOOKUP(U116,U$6:U115,1,0)))),VLOOKUP(LEFT(U116,SEARCH("-",U116)-1),'Ceníky Ubytování'!$A$27:$AJ$80,$H116+IF(RIGHT(U116,1)="R",6,RIGHT(U116,1)),0),IF(U116="",0,IF(EXACT(U116,VLOOKUP(U116,U$6:U115,1,0)),0,0)))</f>
        <v>0</v>
      </c>
      <c r="AG116" s="153">
        <f>IF(AND(V116&lt;&gt;"",OR(RIGHT(V116,1)&lt;&gt;"R",ISERROR(VLOOKUP(V116,V$6:V115,1,0)))),VLOOKUP(LEFT(V116,SEARCH("-",V116)-1),'Ceníky Ubytování'!$A$27:$AJ$80,$H116+IF(RIGHT(V116,1)="R",6,RIGHT(V116,1)),0),IF(V116="",0,IF(EXACT(V116,VLOOKUP(V116,V$6:V115,1,0)),0,0)))</f>
        <v>0</v>
      </c>
      <c r="AH116" s="153">
        <f>IF(AND(W116&lt;&gt;"",OR(RIGHT(W116,1)&lt;&gt;"R",ISERROR(VLOOKUP(W116,W$6:W115,1,0)))),VLOOKUP(LEFT(W116,SEARCH("-",W116)-1),'Ceníky Ubytování'!$A$27:$AJ$80,$H116+IF(RIGHT(W116,1)="R",6,RIGHT(W116,1)),0),IF(W116="",0,IF(EXACT(W116,VLOOKUP(W116,W$6:W115,1,0)),0,0)))</f>
        <v>0</v>
      </c>
      <c r="AI116" s="153">
        <f>IF(AND(X116&lt;&gt;"",OR(RIGHT(X116,1)&lt;&gt;"R",ISERROR(VLOOKUP(X116,X$6:X115,1,0)))),VLOOKUP(LEFT(X116,SEARCH("-",X116)-1),'Ceníky Ubytování'!$A$27:$AJ$80,$H116+IF(RIGHT(X116,1)="R",6,RIGHT(X116,1)),0),IF(X116="",0,IF(EXACT(X116,VLOOKUP(X116,X$6:X115,1,0)),0,0)))</f>
        <v>0</v>
      </c>
      <c r="AJ116" s="153">
        <f>IF(AND(Y116&lt;&gt;"",OR(RIGHT(Y116,1)&lt;&gt;"R",ISERROR(VLOOKUP(Y116,Y$6:Y115,1,0)))),VLOOKUP(LEFT(Y116,SEARCH("-",Y116)-1),'Ceníky Ubytování'!$A$27:$AJ$80,$H116+IF(RIGHT(Y116,1)="R",6,RIGHT(Y116,1)),0),IF(Y116="",0,IF(EXACT(Y116,VLOOKUP(Y116,Y$6:Y115,1,0)),0,0)))</f>
        <v>0</v>
      </c>
      <c r="AK116" s="153">
        <f>IF(AND(Z116&lt;&gt;"",OR(RIGHT(Z116,1)&lt;&gt;"R",ISERROR(VLOOKUP(Z116,Z$6:Z115,1,0)))),VLOOKUP(LEFT(Z116,SEARCH("-",Z116)-1),'Ceníky Ubytování'!$A$27:$AJ$80,$H116+IF(RIGHT(Z116,1)="R",6,RIGHT(Z116,1)),0),IF(Z116="",0,IF(EXACT(Z116,VLOOKUP(Z116,Z$6:Z115,1,0)),0,0)))</f>
        <v>0</v>
      </c>
      <c r="AL116" s="153">
        <f>IF(AND(AA116&lt;&gt;"",OR(RIGHT(AA116,1)&lt;&gt;"R",ISERROR(VLOOKUP(AA116,AA$6:AA115,1,0)))),VLOOKUP(LEFT(AA116,SEARCH("-",AA116)-1),'Ceníky Ubytování'!$A$27:$AJ$80,$H116+IF(RIGHT(AA116,1)="R",6,RIGHT(AA116,1)),0),IF(AA116="",0,IF(EXACT(AA116,VLOOKUP(AA116,AA$6:AA115,1,0)),0,0)))</f>
        <v>0</v>
      </c>
      <c r="AM116" s="153">
        <f>IF(AND(AB116&lt;&gt;"",OR(RIGHT(AB116,1)&lt;&gt;"R",ISERROR(VLOOKUP(AB116,AB$6:AB115,1,0)))),VLOOKUP(LEFT(AB116,SEARCH("-",AB116)-1),'Ceníky Ubytování'!$A$27:$AJ$80,$H116+IF(RIGHT(AB116,1)="R",6,RIGHT(AB116,1)),0),IF(AB116="",0,IF(EXACT(AB116,VLOOKUP(AB116,AB$6:AB115,1,0)),0,0)))</f>
        <v>0</v>
      </c>
      <c r="AN116" s="153">
        <f>IF(AND(AC116&lt;&gt;"",OR(RIGHT(AC116,1)&lt;&gt;"R",ISERROR(VLOOKUP(AC116,AC$6:AC115,1,0)))),VLOOKUP(LEFT(AC116,SEARCH("-",AC116)-1),'Ceníky Ubytování'!$A$27:$AJ$80,$H116+IF(RIGHT(AC116,1)="R",6,RIGHT(AC116,1)),0),IF(AC116="",0,IF(EXACT(AC116,VLOOKUP(AC116,AC$6:AC115,1,0)),0,0)))</f>
        <v>0</v>
      </c>
      <c r="AO116" s="152"/>
      <c r="AP116" s="152"/>
      <c r="AQ116" s="152" t="str">
        <f t="shared" ref="AQ116:AZ116" si="346">IF(ISERROR(LEFT(T116,SEARCH("-",T116)-1)),"",LEFT(T116,SEARCH("-",T116)-1))</f>
        <v/>
      </c>
      <c r="AR116" s="152" t="str">
        <f t="shared" si="346"/>
        <v/>
      </c>
      <c r="AS116" s="152" t="str">
        <f t="shared" si="346"/>
        <v/>
      </c>
      <c r="AT116" s="152" t="str">
        <f t="shared" si="346"/>
        <v/>
      </c>
      <c r="AU116" s="152" t="str">
        <f t="shared" si="346"/>
        <v/>
      </c>
      <c r="AV116" s="152" t="str">
        <f t="shared" si="346"/>
        <v/>
      </c>
      <c r="AW116" s="152" t="str">
        <f t="shared" si="346"/>
        <v/>
      </c>
      <c r="AX116" s="152" t="str">
        <f t="shared" si="346"/>
        <v/>
      </c>
      <c r="AY116" s="152" t="str">
        <f t="shared" si="346"/>
        <v/>
      </c>
      <c r="AZ116" s="152" t="str">
        <f t="shared" si="346"/>
        <v/>
      </c>
      <c r="BA116" s="152"/>
      <c r="BB116" s="152"/>
      <c r="BC116" s="152"/>
      <c r="BD116" s="152"/>
      <c r="BE116" s="152"/>
      <c r="BF116" s="152"/>
      <c r="BG116" s="152"/>
      <c r="BH116" s="152"/>
      <c r="BI116" s="152"/>
      <c r="BJ116" s="152"/>
    </row>
    <row r="117" spans="1:62" ht="15.75" customHeight="1">
      <c r="A117" s="8">
        <f>+VSTUP!A121</f>
        <v>112</v>
      </c>
      <c r="B117" s="8">
        <f>+VSTUP!B121</f>
        <v>0</v>
      </c>
      <c r="C117" s="8">
        <f>+VSTUP!C121</f>
        <v>0</v>
      </c>
      <c r="D117" s="8">
        <f>+VSTUP!G121</f>
        <v>0</v>
      </c>
      <c r="E117" s="8" t="str">
        <f>+VSTUP!K121</f>
        <v>nic</v>
      </c>
      <c r="F117" s="8">
        <f t="shared" si="11"/>
        <v>0</v>
      </c>
      <c r="G117" s="8" t="str">
        <f>+IF(VSTUP!$B$6="ANO",IF(F117&gt;5,$F$3,IF(F117&gt;2,$F$4,$F$2)),IF(F117=1,$F$2,$B$1))</f>
        <v>Ceník víkend standard</v>
      </c>
      <c r="H117" s="8">
        <f>+VLOOKUP(G117,'Ceníky Ubytování'!$B$84:$C$88,2,0)</f>
        <v>9</v>
      </c>
      <c r="I117" s="8" t="str">
        <f t="shared" ref="I117:R117" si="347">+IF($D117&gt;=I$3,IF($E117=0,"",$E117),"")</f>
        <v/>
      </c>
      <c r="J117" s="8" t="str">
        <f t="shared" si="347"/>
        <v/>
      </c>
      <c r="K117" s="8" t="str">
        <f t="shared" si="347"/>
        <v/>
      </c>
      <c r="L117" s="8" t="str">
        <f t="shared" si="347"/>
        <v/>
      </c>
      <c r="M117" s="8" t="str">
        <f t="shared" si="347"/>
        <v/>
      </c>
      <c r="N117" s="8" t="str">
        <f t="shared" si="347"/>
        <v/>
      </c>
      <c r="O117" s="8" t="str">
        <f t="shared" si="347"/>
        <v/>
      </c>
      <c r="P117" s="8" t="str">
        <f t="shared" si="347"/>
        <v/>
      </c>
      <c r="Q117" s="8" t="str">
        <f t="shared" si="347"/>
        <v/>
      </c>
      <c r="R117" s="8" t="str">
        <f t="shared" si="347"/>
        <v/>
      </c>
      <c r="S117" s="8"/>
      <c r="T117" s="8" t="str">
        <f t="shared" ref="T117:AC117" si="348">+IF(RIGHT(I117,1)="R",I117,IF(I117="","",IF(OR(I117=$S$1,I117=$S$2,I117=$S$3,I117=$S$4),I117&amp;"-1",I117&amp;"-"&amp;COUNTIF(I$6:I$999,I117))))</f>
        <v/>
      </c>
      <c r="U117" s="8" t="str">
        <f t="shared" si="348"/>
        <v/>
      </c>
      <c r="V117" s="8" t="str">
        <f t="shared" si="348"/>
        <v/>
      </c>
      <c r="W117" s="8" t="str">
        <f t="shared" si="348"/>
        <v/>
      </c>
      <c r="X117" s="8" t="str">
        <f t="shared" si="348"/>
        <v/>
      </c>
      <c r="Y117" s="8" t="str">
        <f t="shared" si="348"/>
        <v/>
      </c>
      <c r="Z117" s="8" t="str">
        <f t="shared" si="348"/>
        <v/>
      </c>
      <c r="AA117" s="8" t="str">
        <f t="shared" si="348"/>
        <v/>
      </c>
      <c r="AB117" s="8" t="str">
        <f t="shared" si="348"/>
        <v/>
      </c>
      <c r="AC117" s="8" t="str">
        <f t="shared" si="348"/>
        <v/>
      </c>
      <c r="AD117" s="31">
        <f t="shared" si="180"/>
        <v>0</v>
      </c>
      <c r="AE117" s="32">
        <f>IF(AND(T117&lt;&gt;"",OR(RIGHT(T117,1)&lt;&gt;"R",ISERROR(VLOOKUP(T117,T$6:T116,1,0)))),VLOOKUP(LEFT(T117,SEARCH("-",T117)-1),'Ceníky Ubytování'!$A$27:$AJ$80,$H117+IF(RIGHT(T117,1)="R",6,RIGHT(T117,1)),0),IF(T117="",0,IF(EXACT(T117,VLOOKUP(T117,T$6:T116,1,0)),0,0)))</f>
        <v>0</v>
      </c>
      <c r="AF117" s="32">
        <f>IF(AND(U117&lt;&gt;"",OR(RIGHT(U117,1)&lt;&gt;"R",ISERROR(VLOOKUP(U117,U$6:U116,1,0)))),VLOOKUP(LEFT(U117,SEARCH("-",U117)-1),'Ceníky Ubytování'!$A$27:$AJ$80,$H117+IF(RIGHT(U117,1)="R",6,RIGHT(U117,1)),0),IF(U117="",0,IF(EXACT(U117,VLOOKUP(U117,U$6:U116,1,0)),0,0)))</f>
        <v>0</v>
      </c>
      <c r="AG117" s="32">
        <f>IF(AND(V117&lt;&gt;"",OR(RIGHT(V117,1)&lt;&gt;"R",ISERROR(VLOOKUP(V117,V$6:V116,1,0)))),VLOOKUP(LEFT(V117,SEARCH("-",V117)-1),'Ceníky Ubytování'!$A$27:$AJ$80,$H117+IF(RIGHT(V117,1)="R",6,RIGHT(V117,1)),0),IF(V117="",0,IF(EXACT(V117,VLOOKUP(V117,V$6:V116,1,0)),0,0)))</f>
        <v>0</v>
      </c>
      <c r="AH117" s="32">
        <f>IF(AND(W117&lt;&gt;"",OR(RIGHT(W117,1)&lt;&gt;"R",ISERROR(VLOOKUP(W117,W$6:W116,1,0)))),VLOOKUP(LEFT(W117,SEARCH("-",W117)-1),'Ceníky Ubytování'!$A$27:$AJ$80,$H117+IF(RIGHT(W117,1)="R",6,RIGHT(W117,1)),0),IF(W117="",0,IF(EXACT(W117,VLOOKUP(W117,W$6:W116,1,0)),0,0)))</f>
        <v>0</v>
      </c>
      <c r="AI117" s="32">
        <f>IF(AND(X117&lt;&gt;"",OR(RIGHT(X117,1)&lt;&gt;"R",ISERROR(VLOOKUP(X117,X$6:X116,1,0)))),VLOOKUP(LEFT(X117,SEARCH("-",X117)-1),'Ceníky Ubytování'!$A$27:$AJ$80,$H117+IF(RIGHT(X117,1)="R",6,RIGHT(X117,1)),0),IF(X117="",0,IF(EXACT(X117,VLOOKUP(X117,X$6:X116,1,0)),0,0)))</f>
        <v>0</v>
      </c>
      <c r="AJ117" s="32">
        <f>IF(AND(Y117&lt;&gt;"",OR(RIGHT(Y117,1)&lt;&gt;"R",ISERROR(VLOOKUP(Y117,Y$6:Y116,1,0)))),VLOOKUP(LEFT(Y117,SEARCH("-",Y117)-1),'Ceníky Ubytování'!$A$27:$AJ$80,$H117+IF(RIGHT(Y117,1)="R",6,RIGHT(Y117,1)),0),IF(Y117="",0,IF(EXACT(Y117,VLOOKUP(Y117,Y$6:Y116,1,0)),0,0)))</f>
        <v>0</v>
      </c>
      <c r="AK117" s="32">
        <f>IF(AND(Z117&lt;&gt;"",OR(RIGHT(Z117,1)&lt;&gt;"R",ISERROR(VLOOKUP(Z117,Z$6:Z116,1,0)))),VLOOKUP(LEFT(Z117,SEARCH("-",Z117)-1),'Ceníky Ubytování'!$A$27:$AJ$80,$H117+IF(RIGHT(Z117,1)="R",6,RIGHT(Z117,1)),0),IF(Z117="",0,IF(EXACT(Z117,VLOOKUP(Z117,Z$6:Z116,1,0)),0,0)))</f>
        <v>0</v>
      </c>
      <c r="AL117" s="32">
        <f>IF(AND(AA117&lt;&gt;"",OR(RIGHT(AA117,1)&lt;&gt;"R",ISERROR(VLOOKUP(AA117,AA$6:AA116,1,0)))),VLOOKUP(LEFT(AA117,SEARCH("-",AA117)-1),'Ceníky Ubytování'!$A$27:$AJ$80,$H117+IF(RIGHT(AA117,1)="R",6,RIGHT(AA117,1)),0),IF(AA117="",0,IF(EXACT(AA117,VLOOKUP(AA117,AA$6:AA116,1,0)),0,0)))</f>
        <v>0</v>
      </c>
      <c r="AM117" s="32">
        <f>IF(AND(AB117&lt;&gt;"",OR(RIGHT(AB117,1)&lt;&gt;"R",ISERROR(VLOOKUP(AB117,AB$6:AB116,1,0)))),VLOOKUP(LEFT(AB117,SEARCH("-",AB117)-1),'Ceníky Ubytování'!$A$27:$AJ$80,$H117+IF(RIGHT(AB117,1)="R",6,RIGHT(AB117,1)),0),IF(AB117="",0,IF(EXACT(AB117,VLOOKUP(AB117,AB$6:AB116,1,0)),0,0)))</f>
        <v>0</v>
      </c>
      <c r="AN117" s="32">
        <f>IF(AND(AC117&lt;&gt;"",OR(RIGHT(AC117,1)&lt;&gt;"R",ISERROR(VLOOKUP(AC117,AC$6:AC116,1,0)))),VLOOKUP(LEFT(AC117,SEARCH("-",AC117)-1),'Ceníky Ubytování'!$A$27:$AJ$80,$H117+IF(RIGHT(AC117,1)="R",6,RIGHT(AC117,1)),0),IF(AC117="",0,IF(EXACT(AC117,VLOOKUP(AC117,AC$6:AC116,1,0)),0,0)))</f>
        <v>0</v>
      </c>
      <c r="AO117" s="8"/>
      <c r="AP117" s="8"/>
      <c r="AQ117" s="8" t="str">
        <f t="shared" ref="AQ117:AZ117" si="349">IF(ISERROR(LEFT(T117,SEARCH("-",T117)-1)),"",LEFT(T117,SEARCH("-",T117)-1))</f>
        <v/>
      </c>
      <c r="AR117" s="8" t="str">
        <f t="shared" si="349"/>
        <v/>
      </c>
      <c r="AS117" s="8" t="str">
        <f t="shared" si="349"/>
        <v/>
      </c>
      <c r="AT117" s="8" t="str">
        <f t="shared" si="349"/>
        <v/>
      </c>
      <c r="AU117" s="8" t="str">
        <f t="shared" si="349"/>
        <v/>
      </c>
      <c r="AV117" s="8" t="str">
        <f t="shared" si="349"/>
        <v/>
      </c>
      <c r="AW117" s="8" t="str">
        <f t="shared" si="349"/>
        <v/>
      </c>
      <c r="AX117" s="8" t="str">
        <f t="shared" si="349"/>
        <v/>
      </c>
      <c r="AY117" s="8" t="str">
        <f t="shared" si="349"/>
        <v/>
      </c>
      <c r="AZ117" s="8" t="str">
        <f t="shared" si="349"/>
        <v/>
      </c>
      <c r="BA117" s="8"/>
      <c r="BB117" s="8"/>
      <c r="BC117" s="8"/>
      <c r="BD117" s="8"/>
      <c r="BE117" s="8"/>
      <c r="BF117" s="8"/>
      <c r="BG117" s="8"/>
      <c r="BH117" s="8"/>
      <c r="BI117" s="8"/>
      <c r="BJ117" s="8"/>
    </row>
    <row r="118" spans="1:62" s="151" customFormat="1" ht="15.75" customHeight="1">
      <c r="A118" s="152">
        <f>+VSTUP!A122</f>
        <v>113</v>
      </c>
      <c r="B118" s="152">
        <f>+VSTUP!B122</f>
        <v>0</v>
      </c>
      <c r="C118" s="152">
        <f>+VSTUP!C122</f>
        <v>0</v>
      </c>
      <c r="D118" s="152">
        <f>+VSTUP!G122</f>
        <v>0</v>
      </c>
      <c r="E118" s="152" t="str">
        <f>+VSTUP!K122</f>
        <v>nic</v>
      </c>
      <c r="F118" s="152">
        <f t="shared" si="11"/>
        <v>0</v>
      </c>
      <c r="G118" s="152" t="str">
        <f>+IF(VSTUP!$B$6="ANO",IF(F118&gt;5,$F$3,IF(F118&gt;2,$F$4,$F$2)),IF(F118=1,$F$2,$B$1))</f>
        <v>Ceník víkend standard</v>
      </c>
      <c r="H118" s="152">
        <f>+VLOOKUP(G118,'Ceníky Ubytování'!$B$84:$C$88,2,0)</f>
        <v>9</v>
      </c>
      <c r="I118" s="152" t="str">
        <f t="shared" ref="I118:R118" si="350">+IF($D118&gt;=I$3,IF($E118=0,"",$E118),"")</f>
        <v/>
      </c>
      <c r="J118" s="152" t="str">
        <f t="shared" si="350"/>
        <v/>
      </c>
      <c r="K118" s="152" t="str">
        <f t="shared" si="350"/>
        <v/>
      </c>
      <c r="L118" s="152" t="str">
        <f t="shared" si="350"/>
        <v/>
      </c>
      <c r="M118" s="152" t="str">
        <f t="shared" si="350"/>
        <v/>
      </c>
      <c r="N118" s="152" t="str">
        <f t="shared" si="350"/>
        <v/>
      </c>
      <c r="O118" s="152" t="str">
        <f t="shared" si="350"/>
        <v/>
      </c>
      <c r="P118" s="152" t="str">
        <f t="shared" si="350"/>
        <v/>
      </c>
      <c r="Q118" s="152" t="str">
        <f t="shared" si="350"/>
        <v/>
      </c>
      <c r="R118" s="152" t="str">
        <f t="shared" si="350"/>
        <v/>
      </c>
      <c r="S118" s="8"/>
      <c r="T118" s="152" t="str">
        <f t="shared" ref="T118:AC118" si="351">+IF(RIGHT(I118,1)="R",I118,IF(I118="","",IF(OR(I118=$S$1,I118=$S$2,I118=$S$3,I118=$S$4),I118&amp;"-1",I118&amp;"-"&amp;COUNTIF(I$6:I$999,I118))))</f>
        <v/>
      </c>
      <c r="U118" s="152" t="str">
        <f t="shared" si="351"/>
        <v/>
      </c>
      <c r="V118" s="152" t="str">
        <f t="shared" si="351"/>
        <v/>
      </c>
      <c r="W118" s="152" t="str">
        <f t="shared" si="351"/>
        <v/>
      </c>
      <c r="X118" s="152" t="str">
        <f t="shared" si="351"/>
        <v/>
      </c>
      <c r="Y118" s="152" t="str">
        <f t="shared" si="351"/>
        <v/>
      </c>
      <c r="Z118" s="152" t="str">
        <f t="shared" si="351"/>
        <v/>
      </c>
      <c r="AA118" s="152" t="str">
        <f t="shared" si="351"/>
        <v/>
      </c>
      <c r="AB118" s="152" t="str">
        <f t="shared" si="351"/>
        <v/>
      </c>
      <c r="AC118" s="152" t="str">
        <f t="shared" si="351"/>
        <v/>
      </c>
      <c r="AD118" s="31">
        <f t="shared" si="180"/>
        <v>0</v>
      </c>
      <c r="AE118" s="153">
        <f>IF(AND(T118&lt;&gt;"",OR(RIGHT(T118,1)&lt;&gt;"R",ISERROR(VLOOKUP(T118,T$6:T117,1,0)))),VLOOKUP(LEFT(T118,SEARCH("-",T118)-1),'Ceníky Ubytování'!$A$27:$AJ$80,$H118+IF(RIGHT(T118,1)="R",6,RIGHT(T118,1)),0),IF(T118="",0,IF(EXACT(T118,VLOOKUP(T118,T$6:T117,1,0)),0,0)))</f>
        <v>0</v>
      </c>
      <c r="AF118" s="153">
        <f>IF(AND(U118&lt;&gt;"",OR(RIGHT(U118,1)&lt;&gt;"R",ISERROR(VLOOKUP(U118,U$6:U117,1,0)))),VLOOKUP(LEFT(U118,SEARCH("-",U118)-1),'Ceníky Ubytování'!$A$27:$AJ$80,$H118+IF(RIGHT(U118,1)="R",6,RIGHT(U118,1)),0),IF(U118="",0,IF(EXACT(U118,VLOOKUP(U118,U$6:U117,1,0)),0,0)))</f>
        <v>0</v>
      </c>
      <c r="AG118" s="153">
        <f>IF(AND(V118&lt;&gt;"",OR(RIGHT(V118,1)&lt;&gt;"R",ISERROR(VLOOKUP(V118,V$6:V117,1,0)))),VLOOKUP(LEFT(V118,SEARCH("-",V118)-1),'Ceníky Ubytování'!$A$27:$AJ$80,$H118+IF(RIGHT(V118,1)="R",6,RIGHT(V118,1)),0),IF(V118="",0,IF(EXACT(V118,VLOOKUP(V118,V$6:V117,1,0)),0,0)))</f>
        <v>0</v>
      </c>
      <c r="AH118" s="153">
        <f>IF(AND(W118&lt;&gt;"",OR(RIGHT(W118,1)&lt;&gt;"R",ISERROR(VLOOKUP(W118,W$6:W117,1,0)))),VLOOKUP(LEFT(W118,SEARCH("-",W118)-1),'Ceníky Ubytování'!$A$27:$AJ$80,$H118+IF(RIGHT(W118,1)="R",6,RIGHT(W118,1)),0),IF(W118="",0,IF(EXACT(W118,VLOOKUP(W118,W$6:W117,1,0)),0,0)))</f>
        <v>0</v>
      </c>
      <c r="AI118" s="153">
        <f>IF(AND(X118&lt;&gt;"",OR(RIGHT(X118,1)&lt;&gt;"R",ISERROR(VLOOKUP(X118,X$6:X117,1,0)))),VLOOKUP(LEFT(X118,SEARCH("-",X118)-1),'Ceníky Ubytování'!$A$27:$AJ$80,$H118+IF(RIGHT(X118,1)="R",6,RIGHT(X118,1)),0),IF(X118="",0,IF(EXACT(X118,VLOOKUP(X118,X$6:X117,1,0)),0,0)))</f>
        <v>0</v>
      </c>
      <c r="AJ118" s="153">
        <f>IF(AND(Y118&lt;&gt;"",OR(RIGHT(Y118,1)&lt;&gt;"R",ISERROR(VLOOKUP(Y118,Y$6:Y117,1,0)))),VLOOKUP(LEFT(Y118,SEARCH("-",Y118)-1),'Ceníky Ubytování'!$A$27:$AJ$80,$H118+IF(RIGHT(Y118,1)="R",6,RIGHT(Y118,1)),0),IF(Y118="",0,IF(EXACT(Y118,VLOOKUP(Y118,Y$6:Y117,1,0)),0,0)))</f>
        <v>0</v>
      </c>
      <c r="AK118" s="153">
        <f>IF(AND(Z118&lt;&gt;"",OR(RIGHT(Z118,1)&lt;&gt;"R",ISERROR(VLOOKUP(Z118,Z$6:Z117,1,0)))),VLOOKUP(LEFT(Z118,SEARCH("-",Z118)-1),'Ceníky Ubytování'!$A$27:$AJ$80,$H118+IF(RIGHT(Z118,1)="R",6,RIGHT(Z118,1)),0),IF(Z118="",0,IF(EXACT(Z118,VLOOKUP(Z118,Z$6:Z117,1,0)),0,0)))</f>
        <v>0</v>
      </c>
      <c r="AL118" s="153">
        <f>IF(AND(AA118&lt;&gt;"",OR(RIGHT(AA118,1)&lt;&gt;"R",ISERROR(VLOOKUP(AA118,AA$6:AA117,1,0)))),VLOOKUP(LEFT(AA118,SEARCH("-",AA118)-1),'Ceníky Ubytování'!$A$27:$AJ$80,$H118+IF(RIGHT(AA118,1)="R",6,RIGHT(AA118,1)),0),IF(AA118="",0,IF(EXACT(AA118,VLOOKUP(AA118,AA$6:AA117,1,0)),0,0)))</f>
        <v>0</v>
      </c>
      <c r="AM118" s="153">
        <f>IF(AND(AB118&lt;&gt;"",OR(RIGHT(AB118,1)&lt;&gt;"R",ISERROR(VLOOKUP(AB118,AB$6:AB117,1,0)))),VLOOKUP(LEFT(AB118,SEARCH("-",AB118)-1),'Ceníky Ubytování'!$A$27:$AJ$80,$H118+IF(RIGHT(AB118,1)="R",6,RIGHT(AB118,1)),0),IF(AB118="",0,IF(EXACT(AB118,VLOOKUP(AB118,AB$6:AB117,1,0)),0,0)))</f>
        <v>0</v>
      </c>
      <c r="AN118" s="153">
        <f>IF(AND(AC118&lt;&gt;"",OR(RIGHT(AC118,1)&lt;&gt;"R",ISERROR(VLOOKUP(AC118,AC$6:AC117,1,0)))),VLOOKUP(LEFT(AC118,SEARCH("-",AC118)-1),'Ceníky Ubytování'!$A$27:$AJ$80,$H118+IF(RIGHT(AC118,1)="R",6,RIGHT(AC118,1)),0),IF(AC118="",0,IF(EXACT(AC118,VLOOKUP(AC118,AC$6:AC117,1,0)),0,0)))</f>
        <v>0</v>
      </c>
      <c r="AO118" s="152"/>
      <c r="AP118" s="152"/>
      <c r="AQ118" s="152" t="str">
        <f t="shared" ref="AQ118:AZ118" si="352">IF(ISERROR(LEFT(T118,SEARCH("-",T118)-1)),"",LEFT(T118,SEARCH("-",T118)-1))</f>
        <v/>
      </c>
      <c r="AR118" s="152" t="str">
        <f t="shared" si="352"/>
        <v/>
      </c>
      <c r="AS118" s="152" t="str">
        <f t="shared" si="352"/>
        <v/>
      </c>
      <c r="AT118" s="152" t="str">
        <f t="shared" si="352"/>
        <v/>
      </c>
      <c r="AU118" s="152" t="str">
        <f t="shared" si="352"/>
        <v/>
      </c>
      <c r="AV118" s="152" t="str">
        <f t="shared" si="352"/>
        <v/>
      </c>
      <c r="AW118" s="152" t="str">
        <f t="shared" si="352"/>
        <v/>
      </c>
      <c r="AX118" s="152" t="str">
        <f t="shared" si="352"/>
        <v/>
      </c>
      <c r="AY118" s="152" t="str">
        <f t="shared" si="352"/>
        <v/>
      </c>
      <c r="AZ118" s="152" t="str">
        <f t="shared" si="352"/>
        <v/>
      </c>
      <c r="BA118" s="152"/>
      <c r="BB118" s="152"/>
      <c r="BC118" s="152"/>
      <c r="BD118" s="152"/>
      <c r="BE118" s="152"/>
      <c r="BF118" s="152"/>
      <c r="BG118" s="152"/>
      <c r="BH118" s="152"/>
      <c r="BI118" s="152"/>
      <c r="BJ118" s="152"/>
    </row>
    <row r="119" spans="1:62" ht="15.75" customHeight="1">
      <c r="A119" s="8">
        <f>+VSTUP!A123</f>
        <v>114</v>
      </c>
      <c r="B119" s="8">
        <f>+VSTUP!B123</f>
        <v>0</v>
      </c>
      <c r="C119" s="8">
        <f>+VSTUP!C123</f>
        <v>0</v>
      </c>
      <c r="D119" s="8">
        <f>+VSTUP!G123</f>
        <v>0</v>
      </c>
      <c r="E119" s="8" t="str">
        <f>+VSTUP!K123</f>
        <v>nic</v>
      </c>
      <c r="F119" s="8">
        <f t="shared" si="11"/>
        <v>0</v>
      </c>
      <c r="G119" s="8" t="str">
        <f>+IF(VSTUP!$B$6="ANO",IF(F119&gt;5,$F$3,IF(F119&gt;2,$F$4,$F$2)),IF(F119=1,$F$2,$B$1))</f>
        <v>Ceník víkend standard</v>
      </c>
      <c r="H119" s="8">
        <f>+VLOOKUP(G119,'Ceníky Ubytování'!$B$84:$C$88,2,0)</f>
        <v>9</v>
      </c>
      <c r="I119" s="8" t="str">
        <f t="shared" ref="I119:R119" si="353">+IF($D119&gt;=I$3,IF($E119=0,"",$E119),"")</f>
        <v/>
      </c>
      <c r="J119" s="8" t="str">
        <f t="shared" si="353"/>
        <v/>
      </c>
      <c r="K119" s="8" t="str">
        <f t="shared" si="353"/>
        <v/>
      </c>
      <c r="L119" s="8" t="str">
        <f t="shared" si="353"/>
        <v/>
      </c>
      <c r="M119" s="8" t="str">
        <f t="shared" si="353"/>
        <v/>
      </c>
      <c r="N119" s="8" t="str">
        <f t="shared" si="353"/>
        <v/>
      </c>
      <c r="O119" s="8" t="str">
        <f t="shared" si="353"/>
        <v/>
      </c>
      <c r="P119" s="8" t="str">
        <f t="shared" si="353"/>
        <v/>
      </c>
      <c r="Q119" s="8" t="str">
        <f t="shared" si="353"/>
        <v/>
      </c>
      <c r="R119" s="8" t="str">
        <f t="shared" si="353"/>
        <v/>
      </c>
      <c r="S119" s="8"/>
      <c r="T119" s="8" t="str">
        <f t="shared" ref="T119:AC119" si="354">+IF(RIGHT(I119,1)="R",I119,IF(I119="","",IF(OR(I119=$S$1,I119=$S$2,I119=$S$3,I119=$S$4),I119&amp;"-1",I119&amp;"-"&amp;COUNTIF(I$6:I$999,I119))))</f>
        <v/>
      </c>
      <c r="U119" s="8" t="str">
        <f t="shared" si="354"/>
        <v/>
      </c>
      <c r="V119" s="8" t="str">
        <f t="shared" si="354"/>
        <v/>
      </c>
      <c r="W119" s="8" t="str">
        <f t="shared" si="354"/>
        <v/>
      </c>
      <c r="X119" s="8" t="str">
        <f t="shared" si="354"/>
        <v/>
      </c>
      <c r="Y119" s="8" t="str">
        <f t="shared" si="354"/>
        <v/>
      </c>
      <c r="Z119" s="8" t="str">
        <f t="shared" si="354"/>
        <v/>
      </c>
      <c r="AA119" s="8" t="str">
        <f t="shared" si="354"/>
        <v/>
      </c>
      <c r="AB119" s="8" t="str">
        <f t="shared" si="354"/>
        <v/>
      </c>
      <c r="AC119" s="8" t="str">
        <f t="shared" si="354"/>
        <v/>
      </c>
      <c r="AD119" s="31">
        <f t="shared" si="180"/>
        <v>0</v>
      </c>
      <c r="AE119" s="32">
        <f>IF(AND(T119&lt;&gt;"",OR(RIGHT(T119,1)&lt;&gt;"R",ISERROR(VLOOKUP(T119,T$6:T118,1,0)))),VLOOKUP(LEFT(T119,SEARCH("-",T119)-1),'Ceníky Ubytování'!$A$27:$AJ$80,$H119+IF(RIGHT(T119,1)="R",6,RIGHT(T119,1)),0),IF(T119="",0,IF(EXACT(T119,VLOOKUP(T119,T$6:T118,1,0)),0,0)))</f>
        <v>0</v>
      </c>
      <c r="AF119" s="32">
        <f>IF(AND(U119&lt;&gt;"",OR(RIGHT(U119,1)&lt;&gt;"R",ISERROR(VLOOKUP(U119,U$6:U118,1,0)))),VLOOKUP(LEFT(U119,SEARCH("-",U119)-1),'Ceníky Ubytování'!$A$27:$AJ$80,$H119+IF(RIGHT(U119,1)="R",6,RIGHT(U119,1)),0),IF(U119="",0,IF(EXACT(U119,VLOOKUP(U119,U$6:U118,1,0)),0,0)))</f>
        <v>0</v>
      </c>
      <c r="AG119" s="32">
        <f>IF(AND(V119&lt;&gt;"",OR(RIGHT(V119,1)&lt;&gt;"R",ISERROR(VLOOKUP(V119,V$6:V118,1,0)))),VLOOKUP(LEFT(V119,SEARCH("-",V119)-1),'Ceníky Ubytování'!$A$27:$AJ$80,$H119+IF(RIGHT(V119,1)="R",6,RIGHT(V119,1)),0),IF(V119="",0,IF(EXACT(V119,VLOOKUP(V119,V$6:V118,1,0)),0,0)))</f>
        <v>0</v>
      </c>
      <c r="AH119" s="32">
        <f>IF(AND(W119&lt;&gt;"",OR(RIGHT(W119,1)&lt;&gt;"R",ISERROR(VLOOKUP(W119,W$6:W118,1,0)))),VLOOKUP(LEFT(W119,SEARCH("-",W119)-1),'Ceníky Ubytování'!$A$27:$AJ$80,$H119+IF(RIGHT(W119,1)="R",6,RIGHT(W119,1)),0),IF(W119="",0,IF(EXACT(W119,VLOOKUP(W119,W$6:W118,1,0)),0,0)))</f>
        <v>0</v>
      </c>
      <c r="AI119" s="32">
        <f>IF(AND(X119&lt;&gt;"",OR(RIGHT(X119,1)&lt;&gt;"R",ISERROR(VLOOKUP(X119,X$6:X118,1,0)))),VLOOKUP(LEFT(X119,SEARCH("-",X119)-1),'Ceníky Ubytování'!$A$27:$AJ$80,$H119+IF(RIGHT(X119,1)="R",6,RIGHT(X119,1)),0),IF(X119="",0,IF(EXACT(X119,VLOOKUP(X119,X$6:X118,1,0)),0,0)))</f>
        <v>0</v>
      </c>
      <c r="AJ119" s="32">
        <f>IF(AND(Y119&lt;&gt;"",OR(RIGHT(Y119,1)&lt;&gt;"R",ISERROR(VLOOKUP(Y119,Y$6:Y118,1,0)))),VLOOKUP(LEFT(Y119,SEARCH("-",Y119)-1),'Ceníky Ubytování'!$A$27:$AJ$80,$H119+IF(RIGHT(Y119,1)="R",6,RIGHT(Y119,1)),0),IF(Y119="",0,IF(EXACT(Y119,VLOOKUP(Y119,Y$6:Y118,1,0)),0,0)))</f>
        <v>0</v>
      </c>
      <c r="AK119" s="32">
        <f>IF(AND(Z119&lt;&gt;"",OR(RIGHT(Z119,1)&lt;&gt;"R",ISERROR(VLOOKUP(Z119,Z$6:Z118,1,0)))),VLOOKUP(LEFT(Z119,SEARCH("-",Z119)-1),'Ceníky Ubytování'!$A$27:$AJ$80,$H119+IF(RIGHT(Z119,1)="R",6,RIGHT(Z119,1)),0),IF(Z119="",0,IF(EXACT(Z119,VLOOKUP(Z119,Z$6:Z118,1,0)),0,0)))</f>
        <v>0</v>
      </c>
      <c r="AL119" s="32">
        <f>IF(AND(AA119&lt;&gt;"",OR(RIGHT(AA119,1)&lt;&gt;"R",ISERROR(VLOOKUP(AA119,AA$6:AA118,1,0)))),VLOOKUP(LEFT(AA119,SEARCH("-",AA119)-1),'Ceníky Ubytování'!$A$27:$AJ$80,$H119+IF(RIGHT(AA119,1)="R",6,RIGHT(AA119,1)),0),IF(AA119="",0,IF(EXACT(AA119,VLOOKUP(AA119,AA$6:AA118,1,0)),0,0)))</f>
        <v>0</v>
      </c>
      <c r="AM119" s="32">
        <f>IF(AND(AB119&lt;&gt;"",OR(RIGHT(AB119,1)&lt;&gt;"R",ISERROR(VLOOKUP(AB119,AB$6:AB118,1,0)))),VLOOKUP(LEFT(AB119,SEARCH("-",AB119)-1),'Ceníky Ubytování'!$A$27:$AJ$80,$H119+IF(RIGHT(AB119,1)="R",6,RIGHT(AB119,1)),0),IF(AB119="",0,IF(EXACT(AB119,VLOOKUP(AB119,AB$6:AB118,1,0)),0,0)))</f>
        <v>0</v>
      </c>
      <c r="AN119" s="32">
        <f>IF(AND(AC119&lt;&gt;"",OR(RIGHT(AC119,1)&lt;&gt;"R",ISERROR(VLOOKUP(AC119,AC$6:AC118,1,0)))),VLOOKUP(LEFT(AC119,SEARCH("-",AC119)-1),'Ceníky Ubytování'!$A$27:$AJ$80,$H119+IF(RIGHT(AC119,1)="R",6,RIGHT(AC119,1)),0),IF(AC119="",0,IF(EXACT(AC119,VLOOKUP(AC119,AC$6:AC118,1,0)),0,0)))</f>
        <v>0</v>
      </c>
      <c r="AO119" s="8"/>
      <c r="AP119" s="8"/>
      <c r="AQ119" s="8" t="str">
        <f t="shared" ref="AQ119:AZ119" si="355">IF(ISERROR(LEFT(T119,SEARCH("-",T119)-1)),"",LEFT(T119,SEARCH("-",T119)-1))</f>
        <v/>
      </c>
      <c r="AR119" s="8" t="str">
        <f t="shared" si="355"/>
        <v/>
      </c>
      <c r="AS119" s="8" t="str">
        <f t="shared" si="355"/>
        <v/>
      </c>
      <c r="AT119" s="8" t="str">
        <f t="shared" si="355"/>
        <v/>
      </c>
      <c r="AU119" s="8" t="str">
        <f t="shared" si="355"/>
        <v/>
      </c>
      <c r="AV119" s="8" t="str">
        <f t="shared" si="355"/>
        <v/>
      </c>
      <c r="AW119" s="8" t="str">
        <f t="shared" si="355"/>
        <v/>
      </c>
      <c r="AX119" s="8" t="str">
        <f t="shared" si="355"/>
        <v/>
      </c>
      <c r="AY119" s="8" t="str">
        <f t="shared" si="355"/>
        <v/>
      </c>
      <c r="AZ119" s="8" t="str">
        <f t="shared" si="355"/>
        <v/>
      </c>
      <c r="BA119" s="8"/>
      <c r="BB119" s="8"/>
      <c r="BC119" s="8"/>
      <c r="BD119" s="8"/>
      <c r="BE119" s="8"/>
      <c r="BF119" s="8"/>
      <c r="BG119" s="8"/>
      <c r="BH119" s="8"/>
      <c r="BI119" s="8"/>
      <c r="BJ119" s="8"/>
    </row>
    <row r="120" spans="1:62" s="151" customFormat="1" ht="15.75" customHeight="1">
      <c r="A120" s="152">
        <f>+VSTUP!A124</f>
        <v>115</v>
      </c>
      <c r="B120" s="152">
        <f>+VSTUP!B124</f>
        <v>0</v>
      </c>
      <c r="C120" s="152">
        <f>+VSTUP!C124</f>
        <v>0</v>
      </c>
      <c r="D120" s="152">
        <f>+VSTUP!G124</f>
        <v>0</v>
      </c>
      <c r="E120" s="152" t="str">
        <f>+VSTUP!K124</f>
        <v>nic</v>
      </c>
      <c r="F120" s="152">
        <f t="shared" si="11"/>
        <v>0</v>
      </c>
      <c r="G120" s="152" t="str">
        <f>+IF(VSTUP!$B$6="ANO",IF(F120&gt;5,$F$3,IF(F120&gt;2,$F$4,$F$2)),IF(F120=1,$F$2,$B$1))</f>
        <v>Ceník víkend standard</v>
      </c>
      <c r="H120" s="152">
        <f>+VLOOKUP(G120,'Ceníky Ubytování'!$B$84:$C$88,2,0)</f>
        <v>9</v>
      </c>
      <c r="I120" s="152" t="str">
        <f t="shared" ref="I120:R120" si="356">+IF($D120&gt;=I$3,IF($E120=0,"",$E120),"")</f>
        <v/>
      </c>
      <c r="J120" s="152" t="str">
        <f t="shared" si="356"/>
        <v/>
      </c>
      <c r="K120" s="152" t="str">
        <f t="shared" si="356"/>
        <v/>
      </c>
      <c r="L120" s="152" t="str">
        <f t="shared" si="356"/>
        <v/>
      </c>
      <c r="M120" s="152" t="str">
        <f t="shared" si="356"/>
        <v/>
      </c>
      <c r="N120" s="152" t="str">
        <f t="shared" si="356"/>
        <v/>
      </c>
      <c r="O120" s="152" t="str">
        <f t="shared" si="356"/>
        <v/>
      </c>
      <c r="P120" s="152" t="str">
        <f t="shared" si="356"/>
        <v/>
      </c>
      <c r="Q120" s="152" t="str">
        <f t="shared" si="356"/>
        <v/>
      </c>
      <c r="R120" s="152" t="str">
        <f t="shared" si="356"/>
        <v/>
      </c>
      <c r="S120" s="8"/>
      <c r="T120" s="152" t="str">
        <f t="shared" ref="T120:AC120" si="357">+IF(RIGHT(I120,1)="R",I120,IF(I120="","",IF(OR(I120=$S$1,I120=$S$2,I120=$S$3,I120=$S$4),I120&amp;"-1",I120&amp;"-"&amp;COUNTIF(I$6:I$999,I120))))</f>
        <v/>
      </c>
      <c r="U120" s="152" t="str">
        <f t="shared" si="357"/>
        <v/>
      </c>
      <c r="V120" s="152" t="str">
        <f t="shared" si="357"/>
        <v/>
      </c>
      <c r="W120" s="152" t="str">
        <f t="shared" si="357"/>
        <v/>
      </c>
      <c r="X120" s="152" t="str">
        <f t="shared" si="357"/>
        <v/>
      </c>
      <c r="Y120" s="152" t="str">
        <f t="shared" si="357"/>
        <v/>
      </c>
      <c r="Z120" s="152" t="str">
        <f t="shared" si="357"/>
        <v/>
      </c>
      <c r="AA120" s="152" t="str">
        <f t="shared" si="357"/>
        <v/>
      </c>
      <c r="AB120" s="152" t="str">
        <f t="shared" si="357"/>
        <v/>
      </c>
      <c r="AC120" s="152" t="str">
        <f t="shared" si="357"/>
        <v/>
      </c>
      <c r="AD120" s="31">
        <f t="shared" si="180"/>
        <v>0</v>
      </c>
      <c r="AE120" s="153">
        <f>IF(AND(T120&lt;&gt;"",OR(RIGHT(T120,1)&lt;&gt;"R",ISERROR(VLOOKUP(T120,T$6:T119,1,0)))),VLOOKUP(LEFT(T120,SEARCH("-",T120)-1),'Ceníky Ubytování'!$A$27:$AJ$80,$H120+IF(RIGHT(T120,1)="R",6,RIGHT(T120,1)),0),IF(T120="",0,IF(EXACT(T120,VLOOKUP(T120,T$6:T119,1,0)),0,0)))</f>
        <v>0</v>
      </c>
      <c r="AF120" s="153">
        <f>IF(AND(U120&lt;&gt;"",OR(RIGHT(U120,1)&lt;&gt;"R",ISERROR(VLOOKUP(U120,U$6:U119,1,0)))),VLOOKUP(LEFT(U120,SEARCH("-",U120)-1),'Ceníky Ubytování'!$A$27:$AJ$80,$H120+IF(RIGHT(U120,1)="R",6,RIGHT(U120,1)),0),IF(U120="",0,IF(EXACT(U120,VLOOKUP(U120,U$6:U119,1,0)),0,0)))</f>
        <v>0</v>
      </c>
      <c r="AG120" s="153">
        <f>IF(AND(V120&lt;&gt;"",OR(RIGHT(V120,1)&lt;&gt;"R",ISERROR(VLOOKUP(V120,V$6:V119,1,0)))),VLOOKUP(LEFT(V120,SEARCH("-",V120)-1),'Ceníky Ubytování'!$A$27:$AJ$80,$H120+IF(RIGHT(V120,1)="R",6,RIGHT(V120,1)),0),IF(V120="",0,IF(EXACT(V120,VLOOKUP(V120,V$6:V119,1,0)),0,0)))</f>
        <v>0</v>
      </c>
      <c r="AH120" s="153">
        <f>IF(AND(W120&lt;&gt;"",OR(RIGHT(W120,1)&lt;&gt;"R",ISERROR(VLOOKUP(W120,W$6:W119,1,0)))),VLOOKUP(LEFT(W120,SEARCH("-",W120)-1),'Ceníky Ubytování'!$A$27:$AJ$80,$H120+IF(RIGHT(W120,1)="R",6,RIGHT(W120,1)),0),IF(W120="",0,IF(EXACT(W120,VLOOKUP(W120,W$6:W119,1,0)),0,0)))</f>
        <v>0</v>
      </c>
      <c r="AI120" s="153">
        <f>IF(AND(X120&lt;&gt;"",OR(RIGHT(X120,1)&lt;&gt;"R",ISERROR(VLOOKUP(X120,X$6:X119,1,0)))),VLOOKUP(LEFT(X120,SEARCH("-",X120)-1),'Ceníky Ubytování'!$A$27:$AJ$80,$H120+IF(RIGHT(X120,1)="R",6,RIGHT(X120,1)),0),IF(X120="",0,IF(EXACT(X120,VLOOKUP(X120,X$6:X119,1,0)),0,0)))</f>
        <v>0</v>
      </c>
      <c r="AJ120" s="153">
        <f>IF(AND(Y120&lt;&gt;"",OR(RIGHT(Y120,1)&lt;&gt;"R",ISERROR(VLOOKUP(Y120,Y$6:Y119,1,0)))),VLOOKUP(LEFT(Y120,SEARCH("-",Y120)-1),'Ceníky Ubytování'!$A$27:$AJ$80,$H120+IF(RIGHT(Y120,1)="R",6,RIGHT(Y120,1)),0),IF(Y120="",0,IF(EXACT(Y120,VLOOKUP(Y120,Y$6:Y119,1,0)),0,0)))</f>
        <v>0</v>
      </c>
      <c r="AK120" s="153">
        <f>IF(AND(Z120&lt;&gt;"",OR(RIGHT(Z120,1)&lt;&gt;"R",ISERROR(VLOOKUP(Z120,Z$6:Z119,1,0)))),VLOOKUP(LEFT(Z120,SEARCH("-",Z120)-1),'Ceníky Ubytování'!$A$27:$AJ$80,$H120+IF(RIGHT(Z120,1)="R",6,RIGHT(Z120,1)),0),IF(Z120="",0,IF(EXACT(Z120,VLOOKUP(Z120,Z$6:Z119,1,0)),0,0)))</f>
        <v>0</v>
      </c>
      <c r="AL120" s="153">
        <f>IF(AND(AA120&lt;&gt;"",OR(RIGHT(AA120,1)&lt;&gt;"R",ISERROR(VLOOKUP(AA120,AA$6:AA119,1,0)))),VLOOKUP(LEFT(AA120,SEARCH("-",AA120)-1),'Ceníky Ubytování'!$A$27:$AJ$80,$H120+IF(RIGHT(AA120,1)="R",6,RIGHT(AA120,1)),0),IF(AA120="",0,IF(EXACT(AA120,VLOOKUP(AA120,AA$6:AA119,1,0)),0,0)))</f>
        <v>0</v>
      </c>
      <c r="AM120" s="153">
        <f>IF(AND(AB120&lt;&gt;"",OR(RIGHT(AB120,1)&lt;&gt;"R",ISERROR(VLOOKUP(AB120,AB$6:AB119,1,0)))),VLOOKUP(LEFT(AB120,SEARCH("-",AB120)-1),'Ceníky Ubytování'!$A$27:$AJ$80,$H120+IF(RIGHT(AB120,1)="R",6,RIGHT(AB120,1)),0),IF(AB120="",0,IF(EXACT(AB120,VLOOKUP(AB120,AB$6:AB119,1,0)),0,0)))</f>
        <v>0</v>
      </c>
      <c r="AN120" s="153">
        <f>IF(AND(AC120&lt;&gt;"",OR(RIGHT(AC120,1)&lt;&gt;"R",ISERROR(VLOOKUP(AC120,AC$6:AC119,1,0)))),VLOOKUP(LEFT(AC120,SEARCH("-",AC120)-1),'Ceníky Ubytování'!$A$27:$AJ$80,$H120+IF(RIGHT(AC120,1)="R",6,RIGHT(AC120,1)),0),IF(AC120="",0,IF(EXACT(AC120,VLOOKUP(AC120,AC$6:AC119,1,0)),0,0)))</f>
        <v>0</v>
      </c>
      <c r="AO120" s="152"/>
      <c r="AP120" s="152"/>
      <c r="AQ120" s="152" t="str">
        <f t="shared" ref="AQ120:AZ120" si="358">IF(ISERROR(LEFT(T120,SEARCH("-",T120)-1)),"",LEFT(T120,SEARCH("-",T120)-1))</f>
        <v/>
      </c>
      <c r="AR120" s="152" t="str">
        <f t="shared" si="358"/>
        <v/>
      </c>
      <c r="AS120" s="152" t="str">
        <f t="shared" si="358"/>
        <v/>
      </c>
      <c r="AT120" s="152" t="str">
        <f t="shared" si="358"/>
        <v/>
      </c>
      <c r="AU120" s="152" t="str">
        <f t="shared" si="358"/>
        <v/>
      </c>
      <c r="AV120" s="152" t="str">
        <f t="shared" si="358"/>
        <v/>
      </c>
      <c r="AW120" s="152" t="str">
        <f t="shared" si="358"/>
        <v/>
      </c>
      <c r="AX120" s="152" t="str">
        <f t="shared" si="358"/>
        <v/>
      </c>
      <c r="AY120" s="152" t="str">
        <f t="shared" si="358"/>
        <v/>
      </c>
      <c r="AZ120" s="152" t="str">
        <f t="shared" si="358"/>
        <v/>
      </c>
      <c r="BA120" s="152"/>
      <c r="BB120" s="152"/>
      <c r="BC120" s="152"/>
      <c r="BD120" s="152"/>
      <c r="BE120" s="152"/>
      <c r="BF120" s="152"/>
      <c r="BG120" s="152"/>
      <c r="BH120" s="152"/>
      <c r="BI120" s="152"/>
      <c r="BJ120" s="152"/>
    </row>
    <row r="121" spans="1:62" ht="15.75" customHeight="1">
      <c r="A121" s="8">
        <f>+VSTUP!A125</f>
        <v>116</v>
      </c>
      <c r="B121" s="8">
        <f>+VSTUP!B125</f>
        <v>0</v>
      </c>
      <c r="C121" s="8">
        <f>+VSTUP!C125</f>
        <v>0</v>
      </c>
      <c r="D121" s="8">
        <f>+VSTUP!G125</f>
        <v>0</v>
      </c>
      <c r="E121" s="8" t="str">
        <f>+VSTUP!K125</f>
        <v>nic</v>
      </c>
      <c r="F121" s="8">
        <f t="shared" si="11"/>
        <v>0</v>
      </c>
      <c r="G121" s="8" t="str">
        <f>+IF(VSTUP!$B$6="ANO",IF(F121&gt;5,$F$3,IF(F121&gt;2,$F$4,$F$2)),IF(F121=1,$F$2,$B$1))</f>
        <v>Ceník víkend standard</v>
      </c>
      <c r="H121" s="8">
        <f>+VLOOKUP(G121,'Ceníky Ubytování'!$B$84:$C$88,2,0)</f>
        <v>9</v>
      </c>
      <c r="I121" s="8" t="str">
        <f t="shared" ref="I121:R121" si="359">+IF($D121&gt;=I$3,IF($E121=0,"",$E121),"")</f>
        <v/>
      </c>
      <c r="J121" s="8" t="str">
        <f t="shared" si="359"/>
        <v/>
      </c>
      <c r="K121" s="8" t="str">
        <f t="shared" si="359"/>
        <v/>
      </c>
      <c r="L121" s="8" t="str">
        <f t="shared" si="359"/>
        <v/>
      </c>
      <c r="M121" s="8" t="str">
        <f t="shared" si="359"/>
        <v/>
      </c>
      <c r="N121" s="8" t="str">
        <f t="shared" si="359"/>
        <v/>
      </c>
      <c r="O121" s="8" t="str">
        <f t="shared" si="359"/>
        <v/>
      </c>
      <c r="P121" s="8" t="str">
        <f t="shared" si="359"/>
        <v/>
      </c>
      <c r="Q121" s="8" t="str">
        <f t="shared" si="359"/>
        <v/>
      </c>
      <c r="R121" s="8" t="str">
        <f t="shared" si="359"/>
        <v/>
      </c>
      <c r="S121" s="8"/>
      <c r="T121" s="8" t="str">
        <f t="shared" ref="T121:AC121" si="360">+IF(RIGHT(I121,1)="R",I121,IF(I121="","",IF(OR(I121=$S$1,I121=$S$2,I121=$S$3,I121=$S$4),I121&amp;"-1",I121&amp;"-"&amp;COUNTIF(I$6:I$999,I121))))</f>
        <v/>
      </c>
      <c r="U121" s="8" t="str">
        <f t="shared" si="360"/>
        <v/>
      </c>
      <c r="V121" s="8" t="str">
        <f t="shared" si="360"/>
        <v/>
      </c>
      <c r="W121" s="8" t="str">
        <f t="shared" si="360"/>
        <v/>
      </c>
      <c r="X121" s="8" t="str">
        <f t="shared" si="360"/>
        <v/>
      </c>
      <c r="Y121" s="8" t="str">
        <f t="shared" si="360"/>
        <v/>
      </c>
      <c r="Z121" s="8" t="str">
        <f t="shared" si="360"/>
        <v/>
      </c>
      <c r="AA121" s="8" t="str">
        <f t="shared" si="360"/>
        <v/>
      </c>
      <c r="AB121" s="8" t="str">
        <f t="shared" si="360"/>
        <v/>
      </c>
      <c r="AC121" s="8" t="str">
        <f t="shared" si="360"/>
        <v/>
      </c>
      <c r="AD121" s="31">
        <f t="shared" si="180"/>
        <v>0</v>
      </c>
      <c r="AE121" s="32">
        <f>IF(AND(T121&lt;&gt;"",OR(RIGHT(T121,1)&lt;&gt;"R",ISERROR(VLOOKUP(T121,T$6:T120,1,0)))),VLOOKUP(LEFT(T121,SEARCH("-",T121)-1),'Ceníky Ubytování'!$A$27:$AJ$80,$H121+IF(RIGHT(T121,1)="R",6,RIGHT(T121,1)),0),IF(T121="",0,IF(EXACT(T121,VLOOKUP(T121,T$6:T120,1,0)),0,0)))</f>
        <v>0</v>
      </c>
      <c r="AF121" s="32">
        <f>IF(AND(U121&lt;&gt;"",OR(RIGHT(U121,1)&lt;&gt;"R",ISERROR(VLOOKUP(U121,U$6:U120,1,0)))),VLOOKUP(LEFT(U121,SEARCH("-",U121)-1),'Ceníky Ubytování'!$A$27:$AJ$80,$H121+IF(RIGHT(U121,1)="R",6,RIGHT(U121,1)),0),IF(U121="",0,IF(EXACT(U121,VLOOKUP(U121,U$6:U120,1,0)),0,0)))</f>
        <v>0</v>
      </c>
      <c r="AG121" s="32">
        <f>IF(AND(V121&lt;&gt;"",OR(RIGHT(V121,1)&lt;&gt;"R",ISERROR(VLOOKUP(V121,V$6:V120,1,0)))),VLOOKUP(LEFT(V121,SEARCH("-",V121)-1),'Ceníky Ubytování'!$A$27:$AJ$80,$H121+IF(RIGHT(V121,1)="R",6,RIGHT(V121,1)),0),IF(V121="",0,IF(EXACT(V121,VLOOKUP(V121,V$6:V120,1,0)),0,0)))</f>
        <v>0</v>
      </c>
      <c r="AH121" s="32">
        <f>IF(AND(W121&lt;&gt;"",OR(RIGHT(W121,1)&lt;&gt;"R",ISERROR(VLOOKUP(W121,W$6:W120,1,0)))),VLOOKUP(LEFT(W121,SEARCH("-",W121)-1),'Ceníky Ubytování'!$A$27:$AJ$80,$H121+IF(RIGHT(W121,1)="R",6,RIGHT(W121,1)),0),IF(W121="",0,IF(EXACT(W121,VLOOKUP(W121,W$6:W120,1,0)),0,0)))</f>
        <v>0</v>
      </c>
      <c r="AI121" s="32">
        <f>IF(AND(X121&lt;&gt;"",OR(RIGHT(X121,1)&lt;&gt;"R",ISERROR(VLOOKUP(X121,X$6:X120,1,0)))),VLOOKUP(LEFT(X121,SEARCH("-",X121)-1),'Ceníky Ubytování'!$A$27:$AJ$80,$H121+IF(RIGHT(X121,1)="R",6,RIGHT(X121,1)),0),IF(X121="",0,IF(EXACT(X121,VLOOKUP(X121,X$6:X120,1,0)),0,0)))</f>
        <v>0</v>
      </c>
      <c r="AJ121" s="32">
        <f>IF(AND(Y121&lt;&gt;"",OR(RIGHT(Y121,1)&lt;&gt;"R",ISERROR(VLOOKUP(Y121,Y$6:Y120,1,0)))),VLOOKUP(LEFT(Y121,SEARCH("-",Y121)-1),'Ceníky Ubytování'!$A$27:$AJ$80,$H121+IF(RIGHT(Y121,1)="R",6,RIGHT(Y121,1)),0),IF(Y121="",0,IF(EXACT(Y121,VLOOKUP(Y121,Y$6:Y120,1,0)),0,0)))</f>
        <v>0</v>
      </c>
      <c r="AK121" s="32">
        <f>IF(AND(Z121&lt;&gt;"",OR(RIGHT(Z121,1)&lt;&gt;"R",ISERROR(VLOOKUP(Z121,Z$6:Z120,1,0)))),VLOOKUP(LEFT(Z121,SEARCH("-",Z121)-1),'Ceníky Ubytování'!$A$27:$AJ$80,$H121+IF(RIGHT(Z121,1)="R",6,RIGHT(Z121,1)),0),IF(Z121="",0,IF(EXACT(Z121,VLOOKUP(Z121,Z$6:Z120,1,0)),0,0)))</f>
        <v>0</v>
      </c>
      <c r="AL121" s="32">
        <f>IF(AND(AA121&lt;&gt;"",OR(RIGHT(AA121,1)&lt;&gt;"R",ISERROR(VLOOKUP(AA121,AA$6:AA120,1,0)))),VLOOKUP(LEFT(AA121,SEARCH("-",AA121)-1),'Ceníky Ubytování'!$A$27:$AJ$80,$H121+IF(RIGHT(AA121,1)="R",6,RIGHT(AA121,1)),0),IF(AA121="",0,IF(EXACT(AA121,VLOOKUP(AA121,AA$6:AA120,1,0)),0,0)))</f>
        <v>0</v>
      </c>
      <c r="AM121" s="32">
        <f>IF(AND(AB121&lt;&gt;"",OR(RIGHT(AB121,1)&lt;&gt;"R",ISERROR(VLOOKUP(AB121,AB$6:AB120,1,0)))),VLOOKUP(LEFT(AB121,SEARCH("-",AB121)-1),'Ceníky Ubytování'!$A$27:$AJ$80,$H121+IF(RIGHT(AB121,1)="R",6,RIGHT(AB121,1)),0),IF(AB121="",0,IF(EXACT(AB121,VLOOKUP(AB121,AB$6:AB120,1,0)),0,0)))</f>
        <v>0</v>
      </c>
      <c r="AN121" s="32">
        <f>IF(AND(AC121&lt;&gt;"",OR(RIGHT(AC121,1)&lt;&gt;"R",ISERROR(VLOOKUP(AC121,AC$6:AC120,1,0)))),VLOOKUP(LEFT(AC121,SEARCH("-",AC121)-1),'Ceníky Ubytování'!$A$27:$AJ$80,$H121+IF(RIGHT(AC121,1)="R",6,RIGHT(AC121,1)),0),IF(AC121="",0,IF(EXACT(AC121,VLOOKUP(AC121,AC$6:AC120,1,0)),0,0)))</f>
        <v>0</v>
      </c>
      <c r="AO121" s="8"/>
      <c r="AP121" s="8"/>
      <c r="AQ121" s="8" t="str">
        <f t="shared" ref="AQ121:AZ121" si="361">IF(ISERROR(LEFT(T121,SEARCH("-",T121)-1)),"",LEFT(T121,SEARCH("-",T121)-1))</f>
        <v/>
      </c>
      <c r="AR121" s="8" t="str">
        <f t="shared" si="361"/>
        <v/>
      </c>
      <c r="AS121" s="8" t="str">
        <f t="shared" si="361"/>
        <v/>
      </c>
      <c r="AT121" s="8" t="str">
        <f t="shared" si="361"/>
        <v/>
      </c>
      <c r="AU121" s="8" t="str">
        <f t="shared" si="361"/>
        <v/>
      </c>
      <c r="AV121" s="8" t="str">
        <f t="shared" si="361"/>
        <v/>
      </c>
      <c r="AW121" s="8" t="str">
        <f t="shared" si="361"/>
        <v/>
      </c>
      <c r="AX121" s="8" t="str">
        <f t="shared" si="361"/>
        <v/>
      </c>
      <c r="AY121" s="8" t="str">
        <f t="shared" si="361"/>
        <v/>
      </c>
      <c r="AZ121" s="8" t="str">
        <f t="shared" si="361"/>
        <v/>
      </c>
      <c r="BA121" s="8"/>
      <c r="BB121" s="8"/>
      <c r="BC121" s="8"/>
      <c r="BD121" s="8"/>
      <c r="BE121" s="8"/>
      <c r="BF121" s="8"/>
      <c r="BG121" s="8"/>
      <c r="BH121" s="8"/>
      <c r="BI121" s="8"/>
      <c r="BJ121" s="8"/>
    </row>
    <row r="122" spans="1:62" s="151" customFormat="1" ht="15.75" customHeight="1">
      <c r="A122" s="152">
        <f>+VSTUP!A126</f>
        <v>117</v>
      </c>
      <c r="B122" s="152">
        <f>+VSTUP!B126</f>
        <v>0</v>
      </c>
      <c r="C122" s="152">
        <f>+VSTUP!C126</f>
        <v>0</v>
      </c>
      <c r="D122" s="152">
        <f>+VSTUP!G126</f>
        <v>0</v>
      </c>
      <c r="E122" s="152" t="str">
        <f>+VSTUP!K126</f>
        <v>nic</v>
      </c>
      <c r="F122" s="152">
        <f t="shared" si="11"/>
        <v>0</v>
      </c>
      <c r="G122" s="152" t="str">
        <f>+IF(VSTUP!$B$6="ANO",IF(F122&gt;5,$F$3,IF(F122&gt;2,$F$4,$F$2)),IF(F122=1,$F$2,$B$1))</f>
        <v>Ceník víkend standard</v>
      </c>
      <c r="H122" s="152">
        <f>+VLOOKUP(G122,'Ceníky Ubytování'!$B$84:$C$88,2,0)</f>
        <v>9</v>
      </c>
      <c r="I122" s="152" t="str">
        <f t="shared" ref="I122:R122" si="362">+IF($D122&gt;=I$3,IF($E122=0,"",$E122),"")</f>
        <v/>
      </c>
      <c r="J122" s="152" t="str">
        <f t="shared" si="362"/>
        <v/>
      </c>
      <c r="K122" s="152" t="str">
        <f t="shared" si="362"/>
        <v/>
      </c>
      <c r="L122" s="152" t="str">
        <f t="shared" si="362"/>
        <v/>
      </c>
      <c r="M122" s="152" t="str">
        <f t="shared" si="362"/>
        <v/>
      </c>
      <c r="N122" s="152" t="str">
        <f t="shared" si="362"/>
        <v/>
      </c>
      <c r="O122" s="152" t="str">
        <f t="shared" si="362"/>
        <v/>
      </c>
      <c r="P122" s="152" t="str">
        <f t="shared" si="362"/>
        <v/>
      </c>
      <c r="Q122" s="152" t="str">
        <f t="shared" si="362"/>
        <v/>
      </c>
      <c r="R122" s="152" t="str">
        <f t="shared" si="362"/>
        <v/>
      </c>
      <c r="S122" s="8"/>
      <c r="T122" s="152" t="str">
        <f t="shared" ref="T122:AC122" si="363">+IF(RIGHT(I122,1)="R",I122,IF(I122="","",IF(OR(I122=$S$1,I122=$S$2,I122=$S$3,I122=$S$4),I122&amp;"-1",I122&amp;"-"&amp;COUNTIF(I$6:I$999,I122))))</f>
        <v/>
      </c>
      <c r="U122" s="152" t="str">
        <f t="shared" si="363"/>
        <v/>
      </c>
      <c r="V122" s="152" t="str">
        <f t="shared" si="363"/>
        <v/>
      </c>
      <c r="W122" s="152" t="str">
        <f t="shared" si="363"/>
        <v/>
      </c>
      <c r="X122" s="152" t="str">
        <f t="shared" si="363"/>
        <v/>
      </c>
      <c r="Y122" s="152" t="str">
        <f t="shared" si="363"/>
        <v/>
      </c>
      <c r="Z122" s="152" t="str">
        <f t="shared" si="363"/>
        <v/>
      </c>
      <c r="AA122" s="152" t="str">
        <f t="shared" si="363"/>
        <v/>
      </c>
      <c r="AB122" s="152" t="str">
        <f t="shared" si="363"/>
        <v/>
      </c>
      <c r="AC122" s="152" t="str">
        <f t="shared" si="363"/>
        <v/>
      </c>
      <c r="AD122" s="31">
        <f t="shared" si="180"/>
        <v>0</v>
      </c>
      <c r="AE122" s="153">
        <f>IF(AND(T122&lt;&gt;"",OR(RIGHT(T122,1)&lt;&gt;"R",ISERROR(VLOOKUP(T122,T$6:T121,1,0)))),VLOOKUP(LEFT(T122,SEARCH("-",T122)-1),'Ceníky Ubytování'!$A$27:$AJ$80,$H122+IF(RIGHT(T122,1)="R",6,RIGHT(T122,1)),0),IF(T122="",0,IF(EXACT(T122,VLOOKUP(T122,T$6:T121,1,0)),0,0)))</f>
        <v>0</v>
      </c>
      <c r="AF122" s="153">
        <f>IF(AND(U122&lt;&gt;"",OR(RIGHT(U122,1)&lt;&gt;"R",ISERROR(VLOOKUP(U122,U$6:U121,1,0)))),VLOOKUP(LEFT(U122,SEARCH("-",U122)-1),'Ceníky Ubytování'!$A$27:$AJ$80,$H122+IF(RIGHT(U122,1)="R",6,RIGHT(U122,1)),0),IF(U122="",0,IF(EXACT(U122,VLOOKUP(U122,U$6:U121,1,0)),0,0)))</f>
        <v>0</v>
      </c>
      <c r="AG122" s="153">
        <f>IF(AND(V122&lt;&gt;"",OR(RIGHT(V122,1)&lt;&gt;"R",ISERROR(VLOOKUP(V122,V$6:V121,1,0)))),VLOOKUP(LEFT(V122,SEARCH("-",V122)-1),'Ceníky Ubytování'!$A$27:$AJ$80,$H122+IF(RIGHT(V122,1)="R",6,RIGHT(V122,1)),0),IF(V122="",0,IF(EXACT(V122,VLOOKUP(V122,V$6:V121,1,0)),0,0)))</f>
        <v>0</v>
      </c>
      <c r="AH122" s="153">
        <f>IF(AND(W122&lt;&gt;"",OR(RIGHT(W122,1)&lt;&gt;"R",ISERROR(VLOOKUP(W122,W$6:W121,1,0)))),VLOOKUP(LEFT(W122,SEARCH("-",W122)-1),'Ceníky Ubytování'!$A$27:$AJ$80,$H122+IF(RIGHT(W122,1)="R",6,RIGHT(W122,1)),0),IF(W122="",0,IF(EXACT(W122,VLOOKUP(W122,W$6:W121,1,0)),0,0)))</f>
        <v>0</v>
      </c>
      <c r="AI122" s="153">
        <f>IF(AND(X122&lt;&gt;"",OR(RIGHT(X122,1)&lt;&gt;"R",ISERROR(VLOOKUP(X122,X$6:X121,1,0)))),VLOOKUP(LEFT(X122,SEARCH("-",X122)-1),'Ceníky Ubytování'!$A$27:$AJ$80,$H122+IF(RIGHT(X122,1)="R",6,RIGHT(X122,1)),0),IF(X122="",0,IF(EXACT(X122,VLOOKUP(X122,X$6:X121,1,0)),0,0)))</f>
        <v>0</v>
      </c>
      <c r="AJ122" s="153">
        <f>IF(AND(Y122&lt;&gt;"",OR(RIGHT(Y122,1)&lt;&gt;"R",ISERROR(VLOOKUP(Y122,Y$6:Y121,1,0)))),VLOOKUP(LEFT(Y122,SEARCH("-",Y122)-1),'Ceníky Ubytování'!$A$27:$AJ$80,$H122+IF(RIGHT(Y122,1)="R",6,RIGHT(Y122,1)),0),IF(Y122="",0,IF(EXACT(Y122,VLOOKUP(Y122,Y$6:Y121,1,0)),0,0)))</f>
        <v>0</v>
      </c>
      <c r="AK122" s="153">
        <f>IF(AND(Z122&lt;&gt;"",OR(RIGHT(Z122,1)&lt;&gt;"R",ISERROR(VLOOKUP(Z122,Z$6:Z121,1,0)))),VLOOKUP(LEFT(Z122,SEARCH("-",Z122)-1),'Ceníky Ubytování'!$A$27:$AJ$80,$H122+IF(RIGHT(Z122,1)="R",6,RIGHT(Z122,1)),0),IF(Z122="",0,IF(EXACT(Z122,VLOOKUP(Z122,Z$6:Z121,1,0)),0,0)))</f>
        <v>0</v>
      </c>
      <c r="AL122" s="153">
        <f>IF(AND(AA122&lt;&gt;"",OR(RIGHT(AA122,1)&lt;&gt;"R",ISERROR(VLOOKUP(AA122,AA$6:AA121,1,0)))),VLOOKUP(LEFT(AA122,SEARCH("-",AA122)-1),'Ceníky Ubytování'!$A$27:$AJ$80,$H122+IF(RIGHT(AA122,1)="R",6,RIGHT(AA122,1)),0),IF(AA122="",0,IF(EXACT(AA122,VLOOKUP(AA122,AA$6:AA121,1,0)),0,0)))</f>
        <v>0</v>
      </c>
      <c r="AM122" s="153">
        <f>IF(AND(AB122&lt;&gt;"",OR(RIGHT(AB122,1)&lt;&gt;"R",ISERROR(VLOOKUP(AB122,AB$6:AB121,1,0)))),VLOOKUP(LEFT(AB122,SEARCH("-",AB122)-1),'Ceníky Ubytování'!$A$27:$AJ$80,$H122+IF(RIGHT(AB122,1)="R",6,RIGHT(AB122,1)),0),IF(AB122="",0,IF(EXACT(AB122,VLOOKUP(AB122,AB$6:AB121,1,0)),0,0)))</f>
        <v>0</v>
      </c>
      <c r="AN122" s="153">
        <f>IF(AND(AC122&lt;&gt;"",OR(RIGHT(AC122,1)&lt;&gt;"R",ISERROR(VLOOKUP(AC122,AC$6:AC121,1,0)))),VLOOKUP(LEFT(AC122,SEARCH("-",AC122)-1),'Ceníky Ubytování'!$A$27:$AJ$80,$H122+IF(RIGHT(AC122,1)="R",6,RIGHT(AC122,1)),0),IF(AC122="",0,IF(EXACT(AC122,VLOOKUP(AC122,AC$6:AC121,1,0)),0,0)))</f>
        <v>0</v>
      </c>
      <c r="AO122" s="152"/>
      <c r="AP122" s="152"/>
      <c r="AQ122" s="152" t="str">
        <f t="shared" ref="AQ122:AZ122" si="364">IF(ISERROR(LEFT(T122,SEARCH("-",T122)-1)),"",LEFT(T122,SEARCH("-",T122)-1))</f>
        <v/>
      </c>
      <c r="AR122" s="152" t="str">
        <f t="shared" si="364"/>
        <v/>
      </c>
      <c r="AS122" s="152" t="str">
        <f t="shared" si="364"/>
        <v/>
      </c>
      <c r="AT122" s="152" t="str">
        <f t="shared" si="364"/>
        <v/>
      </c>
      <c r="AU122" s="152" t="str">
        <f t="shared" si="364"/>
        <v/>
      </c>
      <c r="AV122" s="152" t="str">
        <f t="shared" si="364"/>
        <v/>
      </c>
      <c r="AW122" s="152" t="str">
        <f t="shared" si="364"/>
        <v/>
      </c>
      <c r="AX122" s="152" t="str">
        <f t="shared" si="364"/>
        <v/>
      </c>
      <c r="AY122" s="152" t="str">
        <f t="shared" si="364"/>
        <v/>
      </c>
      <c r="AZ122" s="152" t="str">
        <f t="shared" si="364"/>
        <v/>
      </c>
      <c r="BA122" s="152"/>
      <c r="BB122" s="152"/>
      <c r="BC122" s="152"/>
      <c r="BD122" s="152"/>
      <c r="BE122" s="152"/>
      <c r="BF122" s="152"/>
      <c r="BG122" s="152"/>
      <c r="BH122" s="152"/>
      <c r="BI122" s="152"/>
      <c r="BJ122" s="152"/>
    </row>
    <row r="123" spans="1:62" ht="15.75" customHeight="1">
      <c r="A123" s="8">
        <f>+VSTUP!A127</f>
        <v>118</v>
      </c>
      <c r="B123" s="8">
        <f>+VSTUP!B127</f>
        <v>0</v>
      </c>
      <c r="C123" s="8">
        <f>+VSTUP!C127</f>
        <v>0</v>
      </c>
      <c r="D123" s="8">
        <f>+VSTUP!G127</f>
        <v>0</v>
      </c>
      <c r="E123" s="8" t="str">
        <f>+VSTUP!K127</f>
        <v>nic</v>
      </c>
      <c r="F123" s="8">
        <f t="shared" si="11"/>
        <v>0</v>
      </c>
      <c r="G123" s="8" t="str">
        <f>+IF(VSTUP!$B$6="ANO",IF(F123&gt;5,$F$3,IF(F123&gt;2,$F$4,$F$2)),IF(F123=1,$F$2,$B$1))</f>
        <v>Ceník víkend standard</v>
      </c>
      <c r="H123" s="8">
        <f>+VLOOKUP(G123,'Ceníky Ubytování'!$B$84:$C$88,2,0)</f>
        <v>9</v>
      </c>
      <c r="I123" s="8" t="str">
        <f t="shared" ref="I123:R123" si="365">+IF($D123&gt;=I$3,IF($E123=0,"",$E123),"")</f>
        <v/>
      </c>
      <c r="J123" s="8" t="str">
        <f t="shared" si="365"/>
        <v/>
      </c>
      <c r="K123" s="8" t="str">
        <f t="shared" si="365"/>
        <v/>
      </c>
      <c r="L123" s="8" t="str">
        <f t="shared" si="365"/>
        <v/>
      </c>
      <c r="M123" s="8" t="str">
        <f t="shared" si="365"/>
        <v/>
      </c>
      <c r="N123" s="8" t="str">
        <f t="shared" si="365"/>
        <v/>
      </c>
      <c r="O123" s="8" t="str">
        <f t="shared" si="365"/>
        <v/>
      </c>
      <c r="P123" s="8" t="str">
        <f t="shared" si="365"/>
        <v/>
      </c>
      <c r="Q123" s="8" t="str">
        <f t="shared" si="365"/>
        <v/>
      </c>
      <c r="R123" s="8" t="str">
        <f t="shared" si="365"/>
        <v/>
      </c>
      <c r="S123" s="8"/>
      <c r="T123" s="8" t="str">
        <f t="shared" ref="T123:AC123" si="366">+IF(RIGHT(I123,1)="R",I123,IF(I123="","",IF(OR(I123=$S$1,I123=$S$2,I123=$S$3,I123=$S$4),I123&amp;"-1",I123&amp;"-"&amp;COUNTIF(I$6:I$999,I123))))</f>
        <v/>
      </c>
      <c r="U123" s="8" t="str">
        <f t="shared" si="366"/>
        <v/>
      </c>
      <c r="V123" s="8" t="str">
        <f t="shared" si="366"/>
        <v/>
      </c>
      <c r="W123" s="8" t="str">
        <f t="shared" si="366"/>
        <v/>
      </c>
      <c r="X123" s="8" t="str">
        <f t="shared" si="366"/>
        <v/>
      </c>
      <c r="Y123" s="8" t="str">
        <f t="shared" si="366"/>
        <v/>
      </c>
      <c r="Z123" s="8" t="str">
        <f t="shared" si="366"/>
        <v/>
      </c>
      <c r="AA123" s="8" t="str">
        <f t="shared" si="366"/>
        <v/>
      </c>
      <c r="AB123" s="8" t="str">
        <f t="shared" si="366"/>
        <v/>
      </c>
      <c r="AC123" s="8" t="str">
        <f t="shared" si="366"/>
        <v/>
      </c>
      <c r="AD123" s="31">
        <f t="shared" si="180"/>
        <v>0</v>
      </c>
      <c r="AE123" s="32">
        <f>IF(AND(T123&lt;&gt;"",OR(RIGHT(T123,1)&lt;&gt;"R",ISERROR(VLOOKUP(T123,T$6:T122,1,0)))),VLOOKUP(LEFT(T123,SEARCH("-",T123)-1),'Ceníky Ubytování'!$A$27:$AJ$80,$H123+IF(RIGHT(T123,1)="R",6,RIGHT(T123,1)),0),IF(T123="",0,IF(EXACT(T123,VLOOKUP(T123,T$6:T122,1,0)),0,0)))</f>
        <v>0</v>
      </c>
      <c r="AF123" s="32">
        <f>IF(AND(U123&lt;&gt;"",OR(RIGHT(U123,1)&lt;&gt;"R",ISERROR(VLOOKUP(U123,U$6:U122,1,0)))),VLOOKUP(LEFT(U123,SEARCH("-",U123)-1),'Ceníky Ubytování'!$A$27:$AJ$80,$H123+IF(RIGHT(U123,1)="R",6,RIGHT(U123,1)),0),IF(U123="",0,IF(EXACT(U123,VLOOKUP(U123,U$6:U122,1,0)),0,0)))</f>
        <v>0</v>
      </c>
      <c r="AG123" s="32">
        <f>IF(AND(V123&lt;&gt;"",OR(RIGHT(V123,1)&lt;&gt;"R",ISERROR(VLOOKUP(V123,V$6:V122,1,0)))),VLOOKUP(LEFT(V123,SEARCH("-",V123)-1),'Ceníky Ubytování'!$A$27:$AJ$80,$H123+IF(RIGHT(V123,1)="R",6,RIGHT(V123,1)),0),IF(V123="",0,IF(EXACT(V123,VLOOKUP(V123,V$6:V122,1,0)),0,0)))</f>
        <v>0</v>
      </c>
      <c r="AH123" s="32">
        <f>IF(AND(W123&lt;&gt;"",OR(RIGHT(W123,1)&lt;&gt;"R",ISERROR(VLOOKUP(W123,W$6:W122,1,0)))),VLOOKUP(LEFT(W123,SEARCH("-",W123)-1),'Ceníky Ubytování'!$A$27:$AJ$80,$H123+IF(RIGHT(W123,1)="R",6,RIGHT(W123,1)),0),IF(W123="",0,IF(EXACT(W123,VLOOKUP(W123,W$6:W122,1,0)),0,0)))</f>
        <v>0</v>
      </c>
      <c r="AI123" s="32">
        <f>IF(AND(X123&lt;&gt;"",OR(RIGHT(X123,1)&lt;&gt;"R",ISERROR(VLOOKUP(X123,X$6:X122,1,0)))),VLOOKUP(LEFT(X123,SEARCH("-",X123)-1),'Ceníky Ubytování'!$A$27:$AJ$80,$H123+IF(RIGHT(X123,1)="R",6,RIGHT(X123,1)),0),IF(X123="",0,IF(EXACT(X123,VLOOKUP(X123,X$6:X122,1,0)),0,0)))</f>
        <v>0</v>
      </c>
      <c r="AJ123" s="32">
        <f>IF(AND(Y123&lt;&gt;"",OR(RIGHT(Y123,1)&lt;&gt;"R",ISERROR(VLOOKUP(Y123,Y$6:Y122,1,0)))),VLOOKUP(LEFT(Y123,SEARCH("-",Y123)-1),'Ceníky Ubytování'!$A$27:$AJ$80,$H123+IF(RIGHT(Y123,1)="R",6,RIGHT(Y123,1)),0),IF(Y123="",0,IF(EXACT(Y123,VLOOKUP(Y123,Y$6:Y122,1,0)),0,0)))</f>
        <v>0</v>
      </c>
      <c r="AK123" s="32">
        <f>IF(AND(Z123&lt;&gt;"",OR(RIGHT(Z123,1)&lt;&gt;"R",ISERROR(VLOOKUP(Z123,Z$6:Z122,1,0)))),VLOOKUP(LEFT(Z123,SEARCH("-",Z123)-1),'Ceníky Ubytování'!$A$27:$AJ$80,$H123+IF(RIGHT(Z123,1)="R",6,RIGHT(Z123,1)),0),IF(Z123="",0,IF(EXACT(Z123,VLOOKUP(Z123,Z$6:Z122,1,0)),0,0)))</f>
        <v>0</v>
      </c>
      <c r="AL123" s="32">
        <f>IF(AND(AA123&lt;&gt;"",OR(RIGHT(AA123,1)&lt;&gt;"R",ISERROR(VLOOKUP(AA123,AA$6:AA122,1,0)))),VLOOKUP(LEFT(AA123,SEARCH("-",AA123)-1),'Ceníky Ubytování'!$A$27:$AJ$80,$H123+IF(RIGHT(AA123,1)="R",6,RIGHT(AA123,1)),0),IF(AA123="",0,IF(EXACT(AA123,VLOOKUP(AA123,AA$6:AA122,1,0)),0,0)))</f>
        <v>0</v>
      </c>
      <c r="AM123" s="32">
        <f>IF(AND(AB123&lt;&gt;"",OR(RIGHT(AB123,1)&lt;&gt;"R",ISERROR(VLOOKUP(AB123,AB$6:AB122,1,0)))),VLOOKUP(LEFT(AB123,SEARCH("-",AB123)-1),'Ceníky Ubytování'!$A$27:$AJ$80,$H123+IF(RIGHT(AB123,1)="R",6,RIGHT(AB123,1)),0),IF(AB123="",0,IF(EXACT(AB123,VLOOKUP(AB123,AB$6:AB122,1,0)),0,0)))</f>
        <v>0</v>
      </c>
      <c r="AN123" s="32">
        <f>IF(AND(AC123&lt;&gt;"",OR(RIGHT(AC123,1)&lt;&gt;"R",ISERROR(VLOOKUP(AC123,AC$6:AC122,1,0)))),VLOOKUP(LEFT(AC123,SEARCH("-",AC123)-1),'Ceníky Ubytování'!$A$27:$AJ$80,$H123+IF(RIGHT(AC123,1)="R",6,RIGHT(AC123,1)),0),IF(AC123="",0,IF(EXACT(AC123,VLOOKUP(AC123,AC$6:AC122,1,0)),0,0)))</f>
        <v>0</v>
      </c>
      <c r="AO123" s="8"/>
      <c r="AP123" s="8"/>
      <c r="AQ123" s="8" t="str">
        <f t="shared" ref="AQ123:AZ123" si="367">IF(ISERROR(LEFT(T123,SEARCH("-",T123)-1)),"",LEFT(T123,SEARCH("-",T123)-1))</f>
        <v/>
      </c>
      <c r="AR123" s="8" t="str">
        <f t="shared" si="367"/>
        <v/>
      </c>
      <c r="AS123" s="8" t="str">
        <f t="shared" si="367"/>
        <v/>
      </c>
      <c r="AT123" s="8" t="str">
        <f t="shared" si="367"/>
        <v/>
      </c>
      <c r="AU123" s="8" t="str">
        <f t="shared" si="367"/>
        <v/>
      </c>
      <c r="AV123" s="8" t="str">
        <f t="shared" si="367"/>
        <v/>
      </c>
      <c r="AW123" s="8" t="str">
        <f t="shared" si="367"/>
        <v/>
      </c>
      <c r="AX123" s="8" t="str">
        <f t="shared" si="367"/>
        <v/>
      </c>
      <c r="AY123" s="8" t="str">
        <f t="shared" si="367"/>
        <v/>
      </c>
      <c r="AZ123" s="8" t="str">
        <f t="shared" si="367"/>
        <v/>
      </c>
      <c r="BA123" s="8"/>
      <c r="BB123" s="8"/>
      <c r="BC123" s="8"/>
      <c r="BD123" s="8"/>
      <c r="BE123" s="8"/>
      <c r="BF123" s="8"/>
      <c r="BG123" s="8"/>
      <c r="BH123" s="8"/>
      <c r="BI123" s="8"/>
      <c r="BJ123" s="8"/>
    </row>
    <row r="124" spans="1:62" s="151" customFormat="1" ht="15.75" customHeight="1">
      <c r="A124" s="152">
        <f>+VSTUP!A128</f>
        <v>119</v>
      </c>
      <c r="B124" s="152">
        <f>+VSTUP!B128</f>
        <v>0</v>
      </c>
      <c r="C124" s="152">
        <f>+VSTUP!C128</f>
        <v>0</v>
      </c>
      <c r="D124" s="152">
        <f>+VSTUP!G128</f>
        <v>0</v>
      </c>
      <c r="E124" s="152" t="str">
        <f>+VSTUP!K128</f>
        <v>nic</v>
      </c>
      <c r="F124" s="152">
        <f t="shared" si="11"/>
        <v>0</v>
      </c>
      <c r="G124" s="152" t="str">
        <f>+IF(VSTUP!$B$6="ANO",IF(F124&gt;5,$F$3,IF(F124&gt;2,$F$4,$F$2)),IF(F124=1,$F$2,$B$1))</f>
        <v>Ceník víkend standard</v>
      </c>
      <c r="H124" s="152">
        <f>+VLOOKUP(G124,'Ceníky Ubytování'!$B$84:$C$88,2,0)</f>
        <v>9</v>
      </c>
      <c r="I124" s="152" t="str">
        <f t="shared" ref="I124:R124" si="368">+IF($D124&gt;=I$3,IF($E124=0,"",$E124),"")</f>
        <v/>
      </c>
      <c r="J124" s="152" t="str">
        <f t="shared" si="368"/>
        <v/>
      </c>
      <c r="K124" s="152" t="str">
        <f t="shared" si="368"/>
        <v/>
      </c>
      <c r="L124" s="152" t="str">
        <f t="shared" si="368"/>
        <v/>
      </c>
      <c r="M124" s="152" t="str">
        <f t="shared" si="368"/>
        <v/>
      </c>
      <c r="N124" s="152" t="str">
        <f t="shared" si="368"/>
        <v/>
      </c>
      <c r="O124" s="152" t="str">
        <f t="shared" si="368"/>
        <v/>
      </c>
      <c r="P124" s="152" t="str">
        <f t="shared" si="368"/>
        <v/>
      </c>
      <c r="Q124" s="152" t="str">
        <f t="shared" si="368"/>
        <v/>
      </c>
      <c r="R124" s="152" t="str">
        <f t="shared" si="368"/>
        <v/>
      </c>
      <c r="S124" s="8"/>
      <c r="T124" s="152" t="str">
        <f t="shared" ref="T124:AC124" si="369">+IF(RIGHT(I124,1)="R",I124,IF(I124="","",IF(OR(I124=$S$1,I124=$S$2,I124=$S$3,I124=$S$4),I124&amp;"-1",I124&amp;"-"&amp;COUNTIF(I$6:I$999,I124))))</f>
        <v/>
      </c>
      <c r="U124" s="152" t="str">
        <f t="shared" si="369"/>
        <v/>
      </c>
      <c r="V124" s="152" t="str">
        <f t="shared" si="369"/>
        <v/>
      </c>
      <c r="W124" s="152" t="str">
        <f t="shared" si="369"/>
        <v/>
      </c>
      <c r="X124" s="152" t="str">
        <f t="shared" si="369"/>
        <v/>
      </c>
      <c r="Y124" s="152" t="str">
        <f t="shared" si="369"/>
        <v/>
      </c>
      <c r="Z124" s="152" t="str">
        <f t="shared" si="369"/>
        <v/>
      </c>
      <c r="AA124" s="152" t="str">
        <f t="shared" si="369"/>
        <v/>
      </c>
      <c r="AB124" s="152" t="str">
        <f t="shared" si="369"/>
        <v/>
      </c>
      <c r="AC124" s="152" t="str">
        <f t="shared" si="369"/>
        <v/>
      </c>
      <c r="AD124" s="31">
        <f t="shared" si="180"/>
        <v>0</v>
      </c>
      <c r="AE124" s="153">
        <f>IF(AND(T124&lt;&gt;"",OR(RIGHT(T124,1)&lt;&gt;"R",ISERROR(VLOOKUP(T124,T$6:T123,1,0)))),VLOOKUP(LEFT(T124,SEARCH("-",T124)-1),'Ceníky Ubytování'!$A$27:$AJ$80,$H124+IF(RIGHT(T124,1)="R",6,RIGHT(T124,1)),0),IF(T124="",0,IF(EXACT(T124,VLOOKUP(T124,T$6:T123,1,0)),0,0)))</f>
        <v>0</v>
      </c>
      <c r="AF124" s="153">
        <f>IF(AND(U124&lt;&gt;"",OR(RIGHT(U124,1)&lt;&gt;"R",ISERROR(VLOOKUP(U124,U$6:U123,1,0)))),VLOOKUP(LEFT(U124,SEARCH("-",U124)-1),'Ceníky Ubytování'!$A$27:$AJ$80,$H124+IF(RIGHT(U124,1)="R",6,RIGHT(U124,1)),0),IF(U124="",0,IF(EXACT(U124,VLOOKUP(U124,U$6:U123,1,0)),0,0)))</f>
        <v>0</v>
      </c>
      <c r="AG124" s="153">
        <f>IF(AND(V124&lt;&gt;"",OR(RIGHT(V124,1)&lt;&gt;"R",ISERROR(VLOOKUP(V124,V$6:V123,1,0)))),VLOOKUP(LEFT(V124,SEARCH("-",V124)-1),'Ceníky Ubytování'!$A$27:$AJ$80,$H124+IF(RIGHT(V124,1)="R",6,RIGHT(V124,1)),0),IF(V124="",0,IF(EXACT(V124,VLOOKUP(V124,V$6:V123,1,0)),0,0)))</f>
        <v>0</v>
      </c>
      <c r="AH124" s="153">
        <f>IF(AND(W124&lt;&gt;"",OR(RIGHT(W124,1)&lt;&gt;"R",ISERROR(VLOOKUP(W124,W$6:W123,1,0)))),VLOOKUP(LEFT(W124,SEARCH("-",W124)-1),'Ceníky Ubytování'!$A$27:$AJ$80,$H124+IF(RIGHT(W124,1)="R",6,RIGHT(W124,1)),0),IF(W124="",0,IF(EXACT(W124,VLOOKUP(W124,W$6:W123,1,0)),0,0)))</f>
        <v>0</v>
      </c>
      <c r="AI124" s="153">
        <f>IF(AND(X124&lt;&gt;"",OR(RIGHT(X124,1)&lt;&gt;"R",ISERROR(VLOOKUP(X124,X$6:X123,1,0)))),VLOOKUP(LEFT(X124,SEARCH("-",X124)-1),'Ceníky Ubytování'!$A$27:$AJ$80,$H124+IF(RIGHT(X124,1)="R",6,RIGHT(X124,1)),0),IF(X124="",0,IF(EXACT(X124,VLOOKUP(X124,X$6:X123,1,0)),0,0)))</f>
        <v>0</v>
      </c>
      <c r="AJ124" s="153">
        <f>IF(AND(Y124&lt;&gt;"",OR(RIGHT(Y124,1)&lt;&gt;"R",ISERROR(VLOOKUP(Y124,Y$6:Y123,1,0)))),VLOOKUP(LEFT(Y124,SEARCH("-",Y124)-1),'Ceníky Ubytování'!$A$27:$AJ$80,$H124+IF(RIGHT(Y124,1)="R",6,RIGHT(Y124,1)),0),IF(Y124="",0,IF(EXACT(Y124,VLOOKUP(Y124,Y$6:Y123,1,0)),0,0)))</f>
        <v>0</v>
      </c>
      <c r="AK124" s="153">
        <f>IF(AND(Z124&lt;&gt;"",OR(RIGHT(Z124,1)&lt;&gt;"R",ISERROR(VLOOKUP(Z124,Z$6:Z123,1,0)))),VLOOKUP(LEFT(Z124,SEARCH("-",Z124)-1),'Ceníky Ubytování'!$A$27:$AJ$80,$H124+IF(RIGHT(Z124,1)="R",6,RIGHT(Z124,1)),0),IF(Z124="",0,IF(EXACT(Z124,VLOOKUP(Z124,Z$6:Z123,1,0)),0,0)))</f>
        <v>0</v>
      </c>
      <c r="AL124" s="153">
        <f>IF(AND(AA124&lt;&gt;"",OR(RIGHT(AA124,1)&lt;&gt;"R",ISERROR(VLOOKUP(AA124,AA$6:AA123,1,0)))),VLOOKUP(LEFT(AA124,SEARCH("-",AA124)-1),'Ceníky Ubytování'!$A$27:$AJ$80,$H124+IF(RIGHT(AA124,1)="R",6,RIGHT(AA124,1)),0),IF(AA124="",0,IF(EXACT(AA124,VLOOKUP(AA124,AA$6:AA123,1,0)),0,0)))</f>
        <v>0</v>
      </c>
      <c r="AM124" s="153">
        <f>IF(AND(AB124&lt;&gt;"",OR(RIGHT(AB124,1)&lt;&gt;"R",ISERROR(VLOOKUP(AB124,AB$6:AB123,1,0)))),VLOOKUP(LEFT(AB124,SEARCH("-",AB124)-1),'Ceníky Ubytování'!$A$27:$AJ$80,$H124+IF(RIGHT(AB124,1)="R",6,RIGHT(AB124,1)),0),IF(AB124="",0,IF(EXACT(AB124,VLOOKUP(AB124,AB$6:AB123,1,0)),0,0)))</f>
        <v>0</v>
      </c>
      <c r="AN124" s="153">
        <f>IF(AND(AC124&lt;&gt;"",OR(RIGHT(AC124,1)&lt;&gt;"R",ISERROR(VLOOKUP(AC124,AC$6:AC123,1,0)))),VLOOKUP(LEFT(AC124,SEARCH("-",AC124)-1),'Ceníky Ubytování'!$A$27:$AJ$80,$H124+IF(RIGHT(AC124,1)="R",6,RIGHT(AC124,1)),0),IF(AC124="",0,IF(EXACT(AC124,VLOOKUP(AC124,AC$6:AC123,1,0)),0,0)))</f>
        <v>0</v>
      </c>
      <c r="AO124" s="152"/>
      <c r="AP124" s="152"/>
      <c r="AQ124" s="152" t="str">
        <f t="shared" ref="AQ124:AZ124" si="370">IF(ISERROR(LEFT(T124,SEARCH("-",T124)-1)),"",LEFT(T124,SEARCH("-",T124)-1))</f>
        <v/>
      </c>
      <c r="AR124" s="152" t="str">
        <f t="shared" si="370"/>
        <v/>
      </c>
      <c r="AS124" s="152" t="str">
        <f t="shared" si="370"/>
        <v/>
      </c>
      <c r="AT124" s="152" t="str">
        <f t="shared" si="370"/>
        <v/>
      </c>
      <c r="AU124" s="152" t="str">
        <f t="shared" si="370"/>
        <v/>
      </c>
      <c r="AV124" s="152" t="str">
        <f t="shared" si="370"/>
        <v/>
      </c>
      <c r="AW124" s="152" t="str">
        <f t="shared" si="370"/>
        <v/>
      </c>
      <c r="AX124" s="152" t="str">
        <f t="shared" si="370"/>
        <v/>
      </c>
      <c r="AY124" s="152" t="str">
        <f t="shared" si="370"/>
        <v/>
      </c>
      <c r="AZ124" s="152" t="str">
        <f t="shared" si="370"/>
        <v/>
      </c>
      <c r="BA124" s="152"/>
      <c r="BB124" s="152"/>
      <c r="BC124" s="152"/>
      <c r="BD124" s="152"/>
      <c r="BE124" s="152"/>
      <c r="BF124" s="152"/>
      <c r="BG124" s="152"/>
      <c r="BH124" s="152"/>
      <c r="BI124" s="152"/>
      <c r="BJ124" s="152"/>
    </row>
    <row r="125" spans="1:62" ht="15.75" customHeight="1">
      <c r="A125" s="8">
        <f>+VSTUP!A129</f>
        <v>120</v>
      </c>
      <c r="B125" s="8">
        <f>+VSTUP!B129</f>
        <v>0</v>
      </c>
      <c r="C125" s="8">
        <f>+VSTUP!C129</f>
        <v>0</v>
      </c>
      <c r="D125" s="8">
        <f>+VSTUP!G129</f>
        <v>0</v>
      </c>
      <c r="E125" s="8" t="str">
        <f>+VSTUP!K129</f>
        <v>nic</v>
      </c>
      <c r="F125" s="8">
        <f t="shared" si="11"/>
        <v>0</v>
      </c>
      <c r="G125" s="8" t="str">
        <f>+IF(VSTUP!$B$6="ANO",IF(F125&gt;5,$F$3,IF(F125&gt;2,$F$4,$F$2)),IF(F125=1,$F$2,$B$1))</f>
        <v>Ceník víkend standard</v>
      </c>
      <c r="H125" s="8">
        <f>+VLOOKUP(G125,'Ceníky Ubytování'!$B$84:$C$88,2,0)</f>
        <v>9</v>
      </c>
      <c r="I125" s="8" t="str">
        <f t="shared" ref="I125:R125" si="371">+IF($D125&gt;=I$3,IF($E125=0,"",$E125),"")</f>
        <v/>
      </c>
      <c r="J125" s="8" t="str">
        <f t="shared" si="371"/>
        <v/>
      </c>
      <c r="K125" s="8" t="str">
        <f t="shared" si="371"/>
        <v/>
      </c>
      <c r="L125" s="8" t="str">
        <f t="shared" si="371"/>
        <v/>
      </c>
      <c r="M125" s="8" t="str">
        <f t="shared" si="371"/>
        <v/>
      </c>
      <c r="N125" s="8" t="str">
        <f t="shared" si="371"/>
        <v/>
      </c>
      <c r="O125" s="8" t="str">
        <f t="shared" si="371"/>
        <v/>
      </c>
      <c r="P125" s="8" t="str">
        <f t="shared" si="371"/>
        <v/>
      </c>
      <c r="Q125" s="8" t="str">
        <f t="shared" si="371"/>
        <v/>
      </c>
      <c r="R125" s="8" t="str">
        <f t="shared" si="371"/>
        <v/>
      </c>
      <c r="S125" s="8"/>
      <c r="T125" s="8" t="str">
        <f t="shared" ref="T125:AC125" si="372">+IF(RIGHT(I125,1)="R",I125,IF(I125="","",IF(OR(I125=$S$1,I125=$S$2,I125=$S$3,I125=$S$4),I125&amp;"-1",I125&amp;"-"&amp;COUNTIF(I$6:I$999,I125))))</f>
        <v/>
      </c>
      <c r="U125" s="8" t="str">
        <f t="shared" si="372"/>
        <v/>
      </c>
      <c r="V125" s="8" t="str">
        <f t="shared" si="372"/>
        <v/>
      </c>
      <c r="W125" s="8" t="str">
        <f t="shared" si="372"/>
        <v/>
      </c>
      <c r="X125" s="8" t="str">
        <f t="shared" si="372"/>
        <v/>
      </c>
      <c r="Y125" s="8" t="str">
        <f t="shared" si="372"/>
        <v/>
      </c>
      <c r="Z125" s="8" t="str">
        <f t="shared" si="372"/>
        <v/>
      </c>
      <c r="AA125" s="8" t="str">
        <f t="shared" si="372"/>
        <v/>
      </c>
      <c r="AB125" s="8" t="str">
        <f t="shared" si="372"/>
        <v/>
      </c>
      <c r="AC125" s="8" t="str">
        <f t="shared" si="372"/>
        <v/>
      </c>
      <c r="AD125" s="31">
        <f t="shared" ref="AD125:AD188" si="373">SUM(AE125:AL125)</f>
        <v>0</v>
      </c>
      <c r="AE125" s="32">
        <f>IF(AND(T125&lt;&gt;"",OR(RIGHT(T125,1)&lt;&gt;"R",ISERROR(VLOOKUP(T125,T$6:T124,1,0)))),VLOOKUP(LEFT(T125,SEARCH("-",T125)-1),'Ceníky Ubytování'!$A$27:$AJ$80,$H125+IF(RIGHT(T125,1)="R",6,RIGHT(T125,1)),0),IF(T125="",0,IF(EXACT(T125,VLOOKUP(T125,T$6:T124,1,0)),0,0)))</f>
        <v>0</v>
      </c>
      <c r="AF125" s="32">
        <f>IF(AND(U125&lt;&gt;"",OR(RIGHT(U125,1)&lt;&gt;"R",ISERROR(VLOOKUP(U125,U$6:U124,1,0)))),VLOOKUP(LEFT(U125,SEARCH("-",U125)-1),'Ceníky Ubytování'!$A$27:$AJ$80,$H125+IF(RIGHT(U125,1)="R",6,RIGHT(U125,1)),0),IF(U125="",0,IF(EXACT(U125,VLOOKUP(U125,U$6:U124,1,0)),0,0)))</f>
        <v>0</v>
      </c>
      <c r="AG125" s="32">
        <f>IF(AND(V125&lt;&gt;"",OR(RIGHT(V125,1)&lt;&gt;"R",ISERROR(VLOOKUP(V125,V$6:V124,1,0)))),VLOOKUP(LEFT(V125,SEARCH("-",V125)-1),'Ceníky Ubytování'!$A$27:$AJ$80,$H125+IF(RIGHT(V125,1)="R",6,RIGHT(V125,1)),0),IF(V125="",0,IF(EXACT(V125,VLOOKUP(V125,V$6:V124,1,0)),0,0)))</f>
        <v>0</v>
      </c>
      <c r="AH125" s="32">
        <f>IF(AND(W125&lt;&gt;"",OR(RIGHT(W125,1)&lt;&gt;"R",ISERROR(VLOOKUP(W125,W$6:W124,1,0)))),VLOOKUP(LEFT(W125,SEARCH("-",W125)-1),'Ceníky Ubytování'!$A$27:$AJ$80,$H125+IF(RIGHT(W125,1)="R",6,RIGHT(W125,1)),0),IF(W125="",0,IF(EXACT(W125,VLOOKUP(W125,W$6:W124,1,0)),0,0)))</f>
        <v>0</v>
      </c>
      <c r="AI125" s="32">
        <f>IF(AND(X125&lt;&gt;"",OR(RIGHT(X125,1)&lt;&gt;"R",ISERROR(VLOOKUP(X125,X$6:X124,1,0)))),VLOOKUP(LEFT(X125,SEARCH("-",X125)-1),'Ceníky Ubytování'!$A$27:$AJ$80,$H125+IF(RIGHT(X125,1)="R",6,RIGHT(X125,1)),0),IF(X125="",0,IF(EXACT(X125,VLOOKUP(X125,X$6:X124,1,0)),0,0)))</f>
        <v>0</v>
      </c>
      <c r="AJ125" s="32">
        <f>IF(AND(Y125&lt;&gt;"",OR(RIGHT(Y125,1)&lt;&gt;"R",ISERROR(VLOOKUP(Y125,Y$6:Y124,1,0)))),VLOOKUP(LEFT(Y125,SEARCH("-",Y125)-1),'Ceníky Ubytování'!$A$27:$AJ$80,$H125+IF(RIGHT(Y125,1)="R",6,RIGHT(Y125,1)),0),IF(Y125="",0,IF(EXACT(Y125,VLOOKUP(Y125,Y$6:Y124,1,0)),0,0)))</f>
        <v>0</v>
      </c>
      <c r="AK125" s="32">
        <f>IF(AND(Z125&lt;&gt;"",OR(RIGHT(Z125,1)&lt;&gt;"R",ISERROR(VLOOKUP(Z125,Z$6:Z124,1,0)))),VLOOKUP(LEFT(Z125,SEARCH("-",Z125)-1),'Ceníky Ubytování'!$A$27:$AJ$80,$H125+IF(RIGHT(Z125,1)="R",6,RIGHT(Z125,1)),0),IF(Z125="",0,IF(EXACT(Z125,VLOOKUP(Z125,Z$6:Z124,1,0)),0,0)))</f>
        <v>0</v>
      </c>
      <c r="AL125" s="32">
        <f>IF(AND(AA125&lt;&gt;"",OR(RIGHT(AA125,1)&lt;&gt;"R",ISERROR(VLOOKUP(AA125,AA$6:AA124,1,0)))),VLOOKUP(LEFT(AA125,SEARCH("-",AA125)-1),'Ceníky Ubytování'!$A$27:$AJ$80,$H125+IF(RIGHT(AA125,1)="R",6,RIGHT(AA125,1)),0),IF(AA125="",0,IF(EXACT(AA125,VLOOKUP(AA125,AA$6:AA124,1,0)),0,0)))</f>
        <v>0</v>
      </c>
      <c r="AM125" s="32">
        <f>IF(AND(AB125&lt;&gt;"",OR(RIGHT(AB125,1)&lt;&gt;"R",ISERROR(VLOOKUP(AB125,AB$6:AB124,1,0)))),VLOOKUP(LEFT(AB125,SEARCH("-",AB125)-1),'Ceníky Ubytování'!$A$27:$AJ$80,$H125+IF(RIGHT(AB125,1)="R",6,RIGHT(AB125,1)),0),IF(AB125="",0,IF(EXACT(AB125,VLOOKUP(AB125,AB$6:AB124,1,0)),0,0)))</f>
        <v>0</v>
      </c>
      <c r="AN125" s="32">
        <f>IF(AND(AC125&lt;&gt;"",OR(RIGHT(AC125,1)&lt;&gt;"R",ISERROR(VLOOKUP(AC125,AC$6:AC124,1,0)))),VLOOKUP(LEFT(AC125,SEARCH("-",AC125)-1),'Ceníky Ubytování'!$A$27:$AJ$80,$H125+IF(RIGHT(AC125,1)="R",6,RIGHT(AC125,1)),0),IF(AC125="",0,IF(EXACT(AC125,VLOOKUP(AC125,AC$6:AC124,1,0)),0,0)))</f>
        <v>0</v>
      </c>
      <c r="AO125" s="8"/>
      <c r="AP125" s="8"/>
      <c r="AQ125" s="8" t="str">
        <f t="shared" ref="AQ125:AZ125" si="374">IF(ISERROR(LEFT(T125,SEARCH("-",T125)-1)),"",LEFT(T125,SEARCH("-",T125)-1))</f>
        <v/>
      </c>
      <c r="AR125" s="8" t="str">
        <f t="shared" si="374"/>
        <v/>
      </c>
      <c r="AS125" s="8" t="str">
        <f t="shared" si="374"/>
        <v/>
      </c>
      <c r="AT125" s="8" t="str">
        <f t="shared" si="374"/>
        <v/>
      </c>
      <c r="AU125" s="8" t="str">
        <f t="shared" si="374"/>
        <v/>
      </c>
      <c r="AV125" s="8" t="str">
        <f t="shared" si="374"/>
        <v/>
      </c>
      <c r="AW125" s="8" t="str">
        <f t="shared" si="374"/>
        <v/>
      </c>
      <c r="AX125" s="8" t="str">
        <f t="shared" si="374"/>
        <v/>
      </c>
      <c r="AY125" s="8" t="str">
        <f t="shared" si="374"/>
        <v/>
      </c>
      <c r="AZ125" s="8" t="str">
        <f t="shared" si="374"/>
        <v/>
      </c>
      <c r="BA125" s="8"/>
      <c r="BB125" s="8"/>
      <c r="BC125" s="8"/>
      <c r="BD125" s="8"/>
      <c r="BE125" s="8"/>
      <c r="BF125" s="8"/>
      <c r="BG125" s="8"/>
      <c r="BH125" s="8"/>
      <c r="BI125" s="8"/>
      <c r="BJ125" s="8"/>
    </row>
    <row r="126" spans="1:62" s="151" customFormat="1" ht="15.75" customHeight="1">
      <c r="A126" s="152">
        <f>+VSTUP!A130</f>
        <v>121</v>
      </c>
      <c r="B126" s="152">
        <f>+VSTUP!B130</f>
        <v>0</v>
      </c>
      <c r="C126" s="152">
        <f>+VSTUP!C130</f>
        <v>0</v>
      </c>
      <c r="D126" s="152">
        <f>+VSTUP!G130</f>
        <v>0</v>
      </c>
      <c r="E126" s="152" t="str">
        <f>+VSTUP!K130</f>
        <v>nic</v>
      </c>
      <c r="F126" s="152">
        <f t="shared" si="11"/>
        <v>0</v>
      </c>
      <c r="G126" s="152" t="str">
        <f>+IF(VSTUP!$B$6="ANO",IF(F126&gt;5,$F$3,IF(F126&gt;2,$F$4,$F$2)),IF(F126=1,$F$2,$B$1))</f>
        <v>Ceník víkend standard</v>
      </c>
      <c r="H126" s="152">
        <f>+VLOOKUP(G126,'Ceníky Ubytování'!$B$84:$C$88,2,0)</f>
        <v>9</v>
      </c>
      <c r="I126" s="152" t="str">
        <f t="shared" ref="I126:R126" si="375">+IF($D126&gt;=I$3,IF($E126=0,"",$E126),"")</f>
        <v/>
      </c>
      <c r="J126" s="152" t="str">
        <f t="shared" si="375"/>
        <v/>
      </c>
      <c r="K126" s="152" t="str">
        <f t="shared" si="375"/>
        <v/>
      </c>
      <c r="L126" s="152" t="str">
        <f t="shared" si="375"/>
        <v/>
      </c>
      <c r="M126" s="152" t="str">
        <f t="shared" si="375"/>
        <v/>
      </c>
      <c r="N126" s="152" t="str">
        <f t="shared" si="375"/>
        <v/>
      </c>
      <c r="O126" s="152" t="str">
        <f t="shared" si="375"/>
        <v/>
      </c>
      <c r="P126" s="152" t="str">
        <f t="shared" si="375"/>
        <v/>
      </c>
      <c r="Q126" s="152" t="str">
        <f t="shared" si="375"/>
        <v/>
      </c>
      <c r="R126" s="152" t="str">
        <f t="shared" si="375"/>
        <v/>
      </c>
      <c r="S126" s="8"/>
      <c r="T126" s="152" t="str">
        <f t="shared" ref="T126:AC126" si="376">+IF(RIGHT(I126,1)="R",I126,IF(I126="","",IF(OR(I126=$S$1,I126=$S$2,I126=$S$3,I126=$S$4),I126&amp;"-1",I126&amp;"-"&amp;COUNTIF(I$6:I$999,I126))))</f>
        <v/>
      </c>
      <c r="U126" s="152" t="str">
        <f t="shared" si="376"/>
        <v/>
      </c>
      <c r="V126" s="152" t="str">
        <f t="shared" si="376"/>
        <v/>
      </c>
      <c r="W126" s="152" t="str">
        <f t="shared" si="376"/>
        <v/>
      </c>
      <c r="X126" s="152" t="str">
        <f t="shared" si="376"/>
        <v/>
      </c>
      <c r="Y126" s="152" t="str">
        <f t="shared" si="376"/>
        <v/>
      </c>
      <c r="Z126" s="152" t="str">
        <f t="shared" si="376"/>
        <v/>
      </c>
      <c r="AA126" s="152" t="str">
        <f t="shared" si="376"/>
        <v/>
      </c>
      <c r="AB126" s="152" t="str">
        <f t="shared" si="376"/>
        <v/>
      </c>
      <c r="AC126" s="152" t="str">
        <f t="shared" si="376"/>
        <v/>
      </c>
      <c r="AD126" s="31">
        <f t="shared" si="373"/>
        <v>0</v>
      </c>
      <c r="AE126" s="153">
        <f>IF(AND(T126&lt;&gt;"",OR(RIGHT(T126,1)&lt;&gt;"R",ISERROR(VLOOKUP(T126,T$6:T125,1,0)))),VLOOKUP(LEFT(T126,SEARCH("-",T126)-1),'Ceníky Ubytování'!$A$27:$AJ$80,$H126+IF(RIGHT(T126,1)="R",6,RIGHT(T126,1)),0),IF(T126="",0,IF(EXACT(T126,VLOOKUP(T126,T$6:T125,1,0)),0,0)))</f>
        <v>0</v>
      </c>
      <c r="AF126" s="153">
        <f>IF(AND(U126&lt;&gt;"",OR(RIGHT(U126,1)&lt;&gt;"R",ISERROR(VLOOKUP(U126,U$6:U125,1,0)))),VLOOKUP(LEFT(U126,SEARCH("-",U126)-1),'Ceníky Ubytování'!$A$27:$AJ$80,$H126+IF(RIGHT(U126,1)="R",6,RIGHT(U126,1)),0),IF(U126="",0,IF(EXACT(U126,VLOOKUP(U126,U$6:U125,1,0)),0,0)))</f>
        <v>0</v>
      </c>
      <c r="AG126" s="153">
        <f>IF(AND(V126&lt;&gt;"",OR(RIGHT(V126,1)&lt;&gt;"R",ISERROR(VLOOKUP(V126,V$6:V125,1,0)))),VLOOKUP(LEFT(V126,SEARCH("-",V126)-1),'Ceníky Ubytování'!$A$27:$AJ$80,$H126+IF(RIGHT(V126,1)="R",6,RIGHT(V126,1)),0),IF(V126="",0,IF(EXACT(V126,VLOOKUP(V126,V$6:V125,1,0)),0,0)))</f>
        <v>0</v>
      </c>
      <c r="AH126" s="153">
        <f>IF(AND(W126&lt;&gt;"",OR(RIGHT(W126,1)&lt;&gt;"R",ISERROR(VLOOKUP(W126,W$6:W125,1,0)))),VLOOKUP(LEFT(W126,SEARCH("-",W126)-1),'Ceníky Ubytování'!$A$27:$AJ$80,$H126+IF(RIGHT(W126,1)="R",6,RIGHT(W126,1)),0),IF(W126="",0,IF(EXACT(W126,VLOOKUP(W126,W$6:W125,1,0)),0,0)))</f>
        <v>0</v>
      </c>
      <c r="AI126" s="153">
        <f>IF(AND(X126&lt;&gt;"",OR(RIGHT(X126,1)&lt;&gt;"R",ISERROR(VLOOKUP(X126,X$6:X125,1,0)))),VLOOKUP(LEFT(X126,SEARCH("-",X126)-1),'Ceníky Ubytování'!$A$27:$AJ$80,$H126+IF(RIGHT(X126,1)="R",6,RIGHT(X126,1)),0),IF(X126="",0,IF(EXACT(X126,VLOOKUP(X126,X$6:X125,1,0)),0,0)))</f>
        <v>0</v>
      </c>
      <c r="AJ126" s="153">
        <f>IF(AND(Y126&lt;&gt;"",OR(RIGHT(Y126,1)&lt;&gt;"R",ISERROR(VLOOKUP(Y126,Y$6:Y125,1,0)))),VLOOKUP(LEFT(Y126,SEARCH("-",Y126)-1),'Ceníky Ubytování'!$A$27:$AJ$80,$H126+IF(RIGHT(Y126,1)="R",6,RIGHT(Y126,1)),0),IF(Y126="",0,IF(EXACT(Y126,VLOOKUP(Y126,Y$6:Y125,1,0)),0,0)))</f>
        <v>0</v>
      </c>
      <c r="AK126" s="153">
        <f>IF(AND(Z126&lt;&gt;"",OR(RIGHT(Z126,1)&lt;&gt;"R",ISERROR(VLOOKUP(Z126,Z$6:Z125,1,0)))),VLOOKUP(LEFT(Z126,SEARCH("-",Z126)-1),'Ceníky Ubytování'!$A$27:$AJ$80,$H126+IF(RIGHT(Z126,1)="R",6,RIGHT(Z126,1)),0),IF(Z126="",0,IF(EXACT(Z126,VLOOKUP(Z126,Z$6:Z125,1,0)),0,0)))</f>
        <v>0</v>
      </c>
      <c r="AL126" s="153">
        <f>IF(AND(AA126&lt;&gt;"",OR(RIGHT(AA126,1)&lt;&gt;"R",ISERROR(VLOOKUP(AA126,AA$6:AA125,1,0)))),VLOOKUP(LEFT(AA126,SEARCH("-",AA126)-1),'Ceníky Ubytování'!$A$27:$AJ$80,$H126+IF(RIGHT(AA126,1)="R",6,RIGHT(AA126,1)),0),IF(AA126="",0,IF(EXACT(AA126,VLOOKUP(AA126,AA$6:AA125,1,0)),0,0)))</f>
        <v>0</v>
      </c>
      <c r="AM126" s="153">
        <f>IF(AND(AB126&lt;&gt;"",OR(RIGHT(AB126,1)&lt;&gt;"R",ISERROR(VLOOKUP(AB126,AB$6:AB125,1,0)))),VLOOKUP(LEFT(AB126,SEARCH("-",AB126)-1),'Ceníky Ubytování'!$A$27:$AJ$80,$H126+IF(RIGHT(AB126,1)="R",6,RIGHT(AB126,1)),0),IF(AB126="",0,IF(EXACT(AB126,VLOOKUP(AB126,AB$6:AB125,1,0)),0,0)))</f>
        <v>0</v>
      </c>
      <c r="AN126" s="153">
        <f>IF(AND(AC126&lt;&gt;"",OR(RIGHT(AC126,1)&lt;&gt;"R",ISERROR(VLOOKUP(AC126,AC$6:AC125,1,0)))),VLOOKUP(LEFT(AC126,SEARCH("-",AC126)-1),'Ceníky Ubytování'!$A$27:$AJ$80,$H126+IF(RIGHT(AC126,1)="R",6,RIGHT(AC126,1)),0),IF(AC126="",0,IF(EXACT(AC126,VLOOKUP(AC126,AC$6:AC125,1,0)),0,0)))</f>
        <v>0</v>
      </c>
      <c r="AO126" s="152"/>
      <c r="AP126" s="152"/>
      <c r="AQ126" s="152" t="str">
        <f t="shared" ref="AQ126:AZ126" si="377">IF(ISERROR(LEFT(T126,SEARCH("-",T126)-1)),"",LEFT(T126,SEARCH("-",T126)-1))</f>
        <v/>
      </c>
      <c r="AR126" s="152" t="str">
        <f t="shared" si="377"/>
        <v/>
      </c>
      <c r="AS126" s="152" t="str">
        <f t="shared" si="377"/>
        <v/>
      </c>
      <c r="AT126" s="152" t="str">
        <f t="shared" si="377"/>
        <v/>
      </c>
      <c r="AU126" s="152" t="str">
        <f t="shared" si="377"/>
        <v/>
      </c>
      <c r="AV126" s="152" t="str">
        <f t="shared" si="377"/>
        <v/>
      </c>
      <c r="AW126" s="152" t="str">
        <f t="shared" si="377"/>
        <v/>
      </c>
      <c r="AX126" s="152" t="str">
        <f t="shared" si="377"/>
        <v/>
      </c>
      <c r="AY126" s="152" t="str">
        <f t="shared" si="377"/>
        <v/>
      </c>
      <c r="AZ126" s="152" t="str">
        <f t="shared" si="377"/>
        <v/>
      </c>
      <c r="BA126" s="152"/>
      <c r="BB126" s="152"/>
      <c r="BC126" s="152"/>
      <c r="BD126" s="152"/>
      <c r="BE126" s="152"/>
      <c r="BF126" s="152"/>
      <c r="BG126" s="152"/>
      <c r="BH126" s="152"/>
      <c r="BI126" s="152"/>
      <c r="BJ126" s="152"/>
    </row>
    <row r="127" spans="1:62" ht="15.75" customHeight="1">
      <c r="A127" s="8">
        <f>+VSTUP!A131</f>
        <v>122</v>
      </c>
      <c r="B127" s="8">
        <f>+VSTUP!B131</f>
        <v>0</v>
      </c>
      <c r="C127" s="8">
        <f>+VSTUP!C131</f>
        <v>0</v>
      </c>
      <c r="D127" s="8">
        <f>+VSTUP!G131</f>
        <v>0</v>
      </c>
      <c r="E127" s="8" t="str">
        <f>+VSTUP!K131</f>
        <v>nic</v>
      </c>
      <c r="F127" s="8">
        <f t="shared" si="11"/>
        <v>0</v>
      </c>
      <c r="G127" s="8" t="str">
        <f>+IF(VSTUP!$B$6="ANO",IF(F127&gt;5,$F$3,IF(F127&gt;2,$F$4,$F$2)),IF(F127=1,$F$2,$B$1))</f>
        <v>Ceník víkend standard</v>
      </c>
      <c r="H127" s="8">
        <f>+VLOOKUP(G127,'Ceníky Ubytování'!$B$84:$C$88,2,0)</f>
        <v>9</v>
      </c>
      <c r="I127" s="8" t="str">
        <f t="shared" ref="I127:R127" si="378">+IF($D127&gt;=I$3,IF($E127=0,"",$E127),"")</f>
        <v/>
      </c>
      <c r="J127" s="8" t="str">
        <f t="shared" si="378"/>
        <v/>
      </c>
      <c r="K127" s="8" t="str">
        <f t="shared" si="378"/>
        <v/>
      </c>
      <c r="L127" s="8" t="str">
        <f t="shared" si="378"/>
        <v/>
      </c>
      <c r="M127" s="8" t="str">
        <f t="shared" si="378"/>
        <v/>
      </c>
      <c r="N127" s="8" t="str">
        <f t="shared" si="378"/>
        <v/>
      </c>
      <c r="O127" s="8" t="str">
        <f t="shared" si="378"/>
        <v/>
      </c>
      <c r="P127" s="8" t="str">
        <f t="shared" si="378"/>
        <v/>
      </c>
      <c r="Q127" s="8" t="str">
        <f t="shared" si="378"/>
        <v/>
      </c>
      <c r="R127" s="8" t="str">
        <f t="shared" si="378"/>
        <v/>
      </c>
      <c r="S127" s="8"/>
      <c r="T127" s="8" t="str">
        <f t="shared" ref="T127:AC127" si="379">+IF(RIGHT(I127,1)="R",I127,IF(I127="","",IF(OR(I127=$S$1,I127=$S$2,I127=$S$3,I127=$S$4),I127&amp;"-1",I127&amp;"-"&amp;COUNTIF(I$6:I$999,I127))))</f>
        <v/>
      </c>
      <c r="U127" s="8" t="str">
        <f t="shared" si="379"/>
        <v/>
      </c>
      <c r="V127" s="8" t="str">
        <f t="shared" si="379"/>
        <v/>
      </c>
      <c r="W127" s="8" t="str">
        <f t="shared" si="379"/>
        <v/>
      </c>
      <c r="X127" s="8" t="str">
        <f t="shared" si="379"/>
        <v/>
      </c>
      <c r="Y127" s="8" t="str">
        <f t="shared" si="379"/>
        <v/>
      </c>
      <c r="Z127" s="8" t="str">
        <f t="shared" si="379"/>
        <v/>
      </c>
      <c r="AA127" s="8" t="str">
        <f t="shared" si="379"/>
        <v/>
      </c>
      <c r="AB127" s="8" t="str">
        <f t="shared" si="379"/>
        <v/>
      </c>
      <c r="AC127" s="8" t="str">
        <f t="shared" si="379"/>
        <v/>
      </c>
      <c r="AD127" s="31">
        <f t="shared" si="373"/>
        <v>0</v>
      </c>
      <c r="AE127" s="32">
        <f>IF(AND(T127&lt;&gt;"",OR(RIGHT(T127,1)&lt;&gt;"R",ISERROR(VLOOKUP(T127,T$6:T126,1,0)))),VLOOKUP(LEFT(T127,SEARCH("-",T127)-1),'Ceníky Ubytování'!$A$27:$AJ$80,$H127+IF(RIGHT(T127,1)="R",6,RIGHT(T127,1)),0),IF(T127="",0,IF(EXACT(T127,VLOOKUP(T127,T$6:T126,1,0)),0,0)))</f>
        <v>0</v>
      </c>
      <c r="AF127" s="32">
        <f>IF(AND(U127&lt;&gt;"",OR(RIGHT(U127,1)&lt;&gt;"R",ISERROR(VLOOKUP(U127,U$6:U126,1,0)))),VLOOKUP(LEFT(U127,SEARCH("-",U127)-1),'Ceníky Ubytování'!$A$27:$AJ$80,$H127+IF(RIGHT(U127,1)="R",6,RIGHT(U127,1)),0),IF(U127="",0,IF(EXACT(U127,VLOOKUP(U127,U$6:U126,1,0)),0,0)))</f>
        <v>0</v>
      </c>
      <c r="AG127" s="32">
        <f>IF(AND(V127&lt;&gt;"",OR(RIGHT(V127,1)&lt;&gt;"R",ISERROR(VLOOKUP(V127,V$6:V126,1,0)))),VLOOKUP(LEFT(V127,SEARCH("-",V127)-1),'Ceníky Ubytování'!$A$27:$AJ$80,$H127+IF(RIGHT(V127,1)="R",6,RIGHT(V127,1)),0),IF(V127="",0,IF(EXACT(V127,VLOOKUP(V127,V$6:V126,1,0)),0,0)))</f>
        <v>0</v>
      </c>
      <c r="AH127" s="32">
        <f>IF(AND(W127&lt;&gt;"",OR(RIGHT(W127,1)&lt;&gt;"R",ISERROR(VLOOKUP(W127,W$6:W126,1,0)))),VLOOKUP(LEFT(W127,SEARCH("-",W127)-1),'Ceníky Ubytování'!$A$27:$AJ$80,$H127+IF(RIGHT(W127,1)="R",6,RIGHT(W127,1)),0),IF(W127="",0,IF(EXACT(W127,VLOOKUP(W127,W$6:W126,1,0)),0,0)))</f>
        <v>0</v>
      </c>
      <c r="AI127" s="32">
        <f>IF(AND(X127&lt;&gt;"",OR(RIGHT(X127,1)&lt;&gt;"R",ISERROR(VLOOKUP(X127,X$6:X126,1,0)))),VLOOKUP(LEFT(X127,SEARCH("-",X127)-1),'Ceníky Ubytování'!$A$27:$AJ$80,$H127+IF(RIGHT(X127,1)="R",6,RIGHT(X127,1)),0),IF(X127="",0,IF(EXACT(X127,VLOOKUP(X127,X$6:X126,1,0)),0,0)))</f>
        <v>0</v>
      </c>
      <c r="AJ127" s="32">
        <f>IF(AND(Y127&lt;&gt;"",OR(RIGHT(Y127,1)&lt;&gt;"R",ISERROR(VLOOKUP(Y127,Y$6:Y126,1,0)))),VLOOKUP(LEFT(Y127,SEARCH("-",Y127)-1),'Ceníky Ubytování'!$A$27:$AJ$80,$H127+IF(RIGHT(Y127,1)="R",6,RIGHT(Y127,1)),0),IF(Y127="",0,IF(EXACT(Y127,VLOOKUP(Y127,Y$6:Y126,1,0)),0,0)))</f>
        <v>0</v>
      </c>
      <c r="AK127" s="32">
        <f>IF(AND(Z127&lt;&gt;"",OR(RIGHT(Z127,1)&lt;&gt;"R",ISERROR(VLOOKUP(Z127,Z$6:Z126,1,0)))),VLOOKUP(LEFT(Z127,SEARCH("-",Z127)-1),'Ceníky Ubytování'!$A$27:$AJ$80,$H127+IF(RIGHT(Z127,1)="R",6,RIGHT(Z127,1)),0),IF(Z127="",0,IF(EXACT(Z127,VLOOKUP(Z127,Z$6:Z126,1,0)),0,0)))</f>
        <v>0</v>
      </c>
      <c r="AL127" s="32">
        <f>IF(AND(AA127&lt;&gt;"",OR(RIGHT(AA127,1)&lt;&gt;"R",ISERROR(VLOOKUP(AA127,AA$6:AA126,1,0)))),VLOOKUP(LEFT(AA127,SEARCH("-",AA127)-1),'Ceníky Ubytování'!$A$27:$AJ$80,$H127+IF(RIGHT(AA127,1)="R",6,RIGHT(AA127,1)),0),IF(AA127="",0,IF(EXACT(AA127,VLOOKUP(AA127,AA$6:AA126,1,0)),0,0)))</f>
        <v>0</v>
      </c>
      <c r="AM127" s="32">
        <f>IF(AND(AB127&lt;&gt;"",OR(RIGHT(AB127,1)&lt;&gt;"R",ISERROR(VLOOKUP(AB127,AB$6:AB126,1,0)))),VLOOKUP(LEFT(AB127,SEARCH("-",AB127)-1),'Ceníky Ubytování'!$A$27:$AJ$80,$H127+IF(RIGHT(AB127,1)="R",6,RIGHT(AB127,1)),0),IF(AB127="",0,IF(EXACT(AB127,VLOOKUP(AB127,AB$6:AB126,1,0)),0,0)))</f>
        <v>0</v>
      </c>
      <c r="AN127" s="32">
        <f>IF(AND(AC127&lt;&gt;"",OR(RIGHT(AC127,1)&lt;&gt;"R",ISERROR(VLOOKUP(AC127,AC$6:AC126,1,0)))),VLOOKUP(LEFT(AC127,SEARCH("-",AC127)-1),'Ceníky Ubytování'!$A$27:$AJ$80,$H127+IF(RIGHT(AC127,1)="R",6,RIGHT(AC127,1)),0),IF(AC127="",0,IF(EXACT(AC127,VLOOKUP(AC127,AC$6:AC126,1,0)),0,0)))</f>
        <v>0</v>
      </c>
      <c r="AO127" s="8"/>
      <c r="AP127" s="8"/>
      <c r="AQ127" s="8" t="str">
        <f t="shared" ref="AQ127:AZ127" si="380">IF(ISERROR(LEFT(T127,SEARCH("-",T127)-1)),"",LEFT(T127,SEARCH("-",T127)-1))</f>
        <v/>
      </c>
      <c r="AR127" s="8" t="str">
        <f t="shared" si="380"/>
        <v/>
      </c>
      <c r="AS127" s="8" t="str">
        <f t="shared" si="380"/>
        <v/>
      </c>
      <c r="AT127" s="8" t="str">
        <f t="shared" si="380"/>
        <v/>
      </c>
      <c r="AU127" s="8" t="str">
        <f t="shared" si="380"/>
        <v/>
      </c>
      <c r="AV127" s="8" t="str">
        <f t="shared" si="380"/>
        <v/>
      </c>
      <c r="AW127" s="8" t="str">
        <f t="shared" si="380"/>
        <v/>
      </c>
      <c r="AX127" s="8" t="str">
        <f t="shared" si="380"/>
        <v/>
      </c>
      <c r="AY127" s="8" t="str">
        <f t="shared" si="380"/>
        <v/>
      </c>
      <c r="AZ127" s="8" t="str">
        <f t="shared" si="380"/>
        <v/>
      </c>
      <c r="BA127" s="8"/>
      <c r="BB127" s="8"/>
      <c r="BC127" s="8"/>
      <c r="BD127" s="8"/>
      <c r="BE127" s="8"/>
      <c r="BF127" s="8"/>
      <c r="BG127" s="8"/>
      <c r="BH127" s="8"/>
      <c r="BI127" s="8"/>
      <c r="BJ127" s="8"/>
    </row>
    <row r="128" spans="1:62" s="151" customFormat="1" ht="15.75" customHeight="1">
      <c r="A128" s="152">
        <f>+VSTUP!A132</f>
        <v>123</v>
      </c>
      <c r="B128" s="152">
        <f>+VSTUP!B132</f>
        <v>0</v>
      </c>
      <c r="C128" s="152">
        <f>+VSTUP!C132</f>
        <v>0</v>
      </c>
      <c r="D128" s="152">
        <f>+VSTUP!G132</f>
        <v>0</v>
      </c>
      <c r="E128" s="152" t="str">
        <f>+VSTUP!K132</f>
        <v>nic</v>
      </c>
      <c r="F128" s="152">
        <f t="shared" si="11"/>
        <v>0</v>
      </c>
      <c r="G128" s="152" t="str">
        <f>+IF(VSTUP!$B$6="ANO",IF(F128&gt;5,$F$3,IF(F128&gt;2,$F$4,$F$2)),IF(F128=1,$F$2,$B$1))</f>
        <v>Ceník víkend standard</v>
      </c>
      <c r="H128" s="152">
        <f>+VLOOKUP(G128,'Ceníky Ubytování'!$B$84:$C$88,2,0)</f>
        <v>9</v>
      </c>
      <c r="I128" s="152" t="str">
        <f t="shared" ref="I128:R128" si="381">+IF($D128&gt;=I$3,IF($E128=0,"",$E128),"")</f>
        <v/>
      </c>
      <c r="J128" s="152" t="str">
        <f t="shared" si="381"/>
        <v/>
      </c>
      <c r="K128" s="152" t="str">
        <f t="shared" si="381"/>
        <v/>
      </c>
      <c r="L128" s="152" t="str">
        <f t="shared" si="381"/>
        <v/>
      </c>
      <c r="M128" s="152" t="str">
        <f t="shared" si="381"/>
        <v/>
      </c>
      <c r="N128" s="152" t="str">
        <f t="shared" si="381"/>
        <v/>
      </c>
      <c r="O128" s="152" t="str">
        <f t="shared" si="381"/>
        <v/>
      </c>
      <c r="P128" s="152" t="str">
        <f t="shared" si="381"/>
        <v/>
      </c>
      <c r="Q128" s="152" t="str">
        <f t="shared" si="381"/>
        <v/>
      </c>
      <c r="R128" s="152" t="str">
        <f t="shared" si="381"/>
        <v/>
      </c>
      <c r="S128" s="8"/>
      <c r="T128" s="152" t="str">
        <f t="shared" ref="T128:AC128" si="382">+IF(RIGHT(I128,1)="R",I128,IF(I128="","",IF(OR(I128=$S$1,I128=$S$2,I128=$S$3,I128=$S$4),I128&amp;"-1",I128&amp;"-"&amp;COUNTIF(I$6:I$999,I128))))</f>
        <v/>
      </c>
      <c r="U128" s="152" t="str">
        <f t="shared" si="382"/>
        <v/>
      </c>
      <c r="V128" s="152" t="str">
        <f t="shared" si="382"/>
        <v/>
      </c>
      <c r="W128" s="152" t="str">
        <f t="shared" si="382"/>
        <v/>
      </c>
      <c r="X128" s="152" t="str">
        <f t="shared" si="382"/>
        <v/>
      </c>
      <c r="Y128" s="152" t="str">
        <f t="shared" si="382"/>
        <v/>
      </c>
      <c r="Z128" s="152" t="str">
        <f t="shared" si="382"/>
        <v/>
      </c>
      <c r="AA128" s="152" t="str">
        <f t="shared" si="382"/>
        <v/>
      </c>
      <c r="AB128" s="152" t="str">
        <f t="shared" si="382"/>
        <v/>
      </c>
      <c r="AC128" s="152" t="str">
        <f t="shared" si="382"/>
        <v/>
      </c>
      <c r="AD128" s="31">
        <f t="shared" si="373"/>
        <v>0</v>
      </c>
      <c r="AE128" s="153">
        <f>IF(AND(T128&lt;&gt;"",OR(RIGHT(T128,1)&lt;&gt;"R",ISERROR(VLOOKUP(T128,T$6:T127,1,0)))),VLOOKUP(LEFT(T128,SEARCH("-",T128)-1),'Ceníky Ubytování'!$A$27:$AJ$80,$H128+IF(RIGHT(T128,1)="R",6,RIGHT(T128,1)),0),IF(T128="",0,IF(EXACT(T128,VLOOKUP(T128,T$6:T127,1,0)),0,0)))</f>
        <v>0</v>
      </c>
      <c r="AF128" s="153">
        <f>IF(AND(U128&lt;&gt;"",OR(RIGHT(U128,1)&lt;&gt;"R",ISERROR(VLOOKUP(U128,U$6:U127,1,0)))),VLOOKUP(LEFT(U128,SEARCH("-",U128)-1),'Ceníky Ubytování'!$A$27:$AJ$80,$H128+IF(RIGHT(U128,1)="R",6,RIGHT(U128,1)),0),IF(U128="",0,IF(EXACT(U128,VLOOKUP(U128,U$6:U127,1,0)),0,0)))</f>
        <v>0</v>
      </c>
      <c r="AG128" s="153">
        <f>IF(AND(V128&lt;&gt;"",OR(RIGHT(V128,1)&lt;&gt;"R",ISERROR(VLOOKUP(V128,V$6:V127,1,0)))),VLOOKUP(LEFT(V128,SEARCH("-",V128)-1),'Ceníky Ubytování'!$A$27:$AJ$80,$H128+IF(RIGHT(V128,1)="R",6,RIGHT(V128,1)),0),IF(V128="",0,IF(EXACT(V128,VLOOKUP(V128,V$6:V127,1,0)),0,0)))</f>
        <v>0</v>
      </c>
      <c r="AH128" s="153">
        <f>IF(AND(W128&lt;&gt;"",OR(RIGHT(W128,1)&lt;&gt;"R",ISERROR(VLOOKUP(W128,W$6:W127,1,0)))),VLOOKUP(LEFT(W128,SEARCH("-",W128)-1),'Ceníky Ubytování'!$A$27:$AJ$80,$H128+IF(RIGHT(W128,1)="R",6,RIGHT(W128,1)),0),IF(W128="",0,IF(EXACT(W128,VLOOKUP(W128,W$6:W127,1,0)),0,0)))</f>
        <v>0</v>
      </c>
      <c r="AI128" s="153">
        <f>IF(AND(X128&lt;&gt;"",OR(RIGHT(X128,1)&lt;&gt;"R",ISERROR(VLOOKUP(X128,X$6:X127,1,0)))),VLOOKUP(LEFT(X128,SEARCH("-",X128)-1),'Ceníky Ubytování'!$A$27:$AJ$80,$H128+IF(RIGHT(X128,1)="R",6,RIGHT(X128,1)),0),IF(X128="",0,IF(EXACT(X128,VLOOKUP(X128,X$6:X127,1,0)),0,0)))</f>
        <v>0</v>
      </c>
      <c r="AJ128" s="153">
        <f>IF(AND(Y128&lt;&gt;"",OR(RIGHT(Y128,1)&lt;&gt;"R",ISERROR(VLOOKUP(Y128,Y$6:Y127,1,0)))),VLOOKUP(LEFT(Y128,SEARCH("-",Y128)-1),'Ceníky Ubytování'!$A$27:$AJ$80,$H128+IF(RIGHT(Y128,1)="R",6,RIGHT(Y128,1)),0),IF(Y128="",0,IF(EXACT(Y128,VLOOKUP(Y128,Y$6:Y127,1,0)),0,0)))</f>
        <v>0</v>
      </c>
      <c r="AK128" s="153">
        <f>IF(AND(Z128&lt;&gt;"",OR(RIGHT(Z128,1)&lt;&gt;"R",ISERROR(VLOOKUP(Z128,Z$6:Z127,1,0)))),VLOOKUP(LEFT(Z128,SEARCH("-",Z128)-1),'Ceníky Ubytování'!$A$27:$AJ$80,$H128+IF(RIGHT(Z128,1)="R",6,RIGHT(Z128,1)),0),IF(Z128="",0,IF(EXACT(Z128,VLOOKUP(Z128,Z$6:Z127,1,0)),0,0)))</f>
        <v>0</v>
      </c>
      <c r="AL128" s="153">
        <f>IF(AND(AA128&lt;&gt;"",OR(RIGHT(AA128,1)&lt;&gt;"R",ISERROR(VLOOKUP(AA128,AA$6:AA127,1,0)))),VLOOKUP(LEFT(AA128,SEARCH("-",AA128)-1),'Ceníky Ubytování'!$A$27:$AJ$80,$H128+IF(RIGHT(AA128,1)="R",6,RIGHT(AA128,1)),0),IF(AA128="",0,IF(EXACT(AA128,VLOOKUP(AA128,AA$6:AA127,1,0)),0,0)))</f>
        <v>0</v>
      </c>
      <c r="AM128" s="153">
        <f>IF(AND(AB128&lt;&gt;"",OR(RIGHT(AB128,1)&lt;&gt;"R",ISERROR(VLOOKUP(AB128,AB$6:AB127,1,0)))),VLOOKUP(LEFT(AB128,SEARCH("-",AB128)-1),'Ceníky Ubytování'!$A$27:$AJ$80,$H128+IF(RIGHT(AB128,1)="R",6,RIGHT(AB128,1)),0),IF(AB128="",0,IF(EXACT(AB128,VLOOKUP(AB128,AB$6:AB127,1,0)),0,0)))</f>
        <v>0</v>
      </c>
      <c r="AN128" s="153">
        <f>IF(AND(AC128&lt;&gt;"",OR(RIGHT(AC128,1)&lt;&gt;"R",ISERROR(VLOOKUP(AC128,AC$6:AC127,1,0)))),VLOOKUP(LEFT(AC128,SEARCH("-",AC128)-1),'Ceníky Ubytování'!$A$27:$AJ$80,$H128+IF(RIGHT(AC128,1)="R",6,RIGHT(AC128,1)),0),IF(AC128="",0,IF(EXACT(AC128,VLOOKUP(AC128,AC$6:AC127,1,0)),0,0)))</f>
        <v>0</v>
      </c>
      <c r="AO128" s="152"/>
      <c r="AP128" s="152"/>
      <c r="AQ128" s="152" t="str">
        <f t="shared" ref="AQ128:AZ128" si="383">IF(ISERROR(LEFT(T128,SEARCH("-",T128)-1)),"",LEFT(T128,SEARCH("-",T128)-1))</f>
        <v/>
      </c>
      <c r="AR128" s="152" t="str">
        <f t="shared" si="383"/>
        <v/>
      </c>
      <c r="AS128" s="152" t="str">
        <f t="shared" si="383"/>
        <v/>
      </c>
      <c r="AT128" s="152" t="str">
        <f t="shared" si="383"/>
        <v/>
      </c>
      <c r="AU128" s="152" t="str">
        <f t="shared" si="383"/>
        <v/>
      </c>
      <c r="AV128" s="152" t="str">
        <f t="shared" si="383"/>
        <v/>
      </c>
      <c r="AW128" s="152" t="str">
        <f t="shared" si="383"/>
        <v/>
      </c>
      <c r="AX128" s="152" t="str">
        <f t="shared" si="383"/>
        <v/>
      </c>
      <c r="AY128" s="152" t="str">
        <f t="shared" si="383"/>
        <v/>
      </c>
      <c r="AZ128" s="152" t="str">
        <f t="shared" si="383"/>
        <v/>
      </c>
      <c r="BA128" s="152"/>
      <c r="BB128" s="152"/>
      <c r="BC128" s="152"/>
      <c r="BD128" s="152"/>
      <c r="BE128" s="152"/>
      <c r="BF128" s="152"/>
      <c r="BG128" s="152"/>
      <c r="BH128" s="152"/>
      <c r="BI128" s="152"/>
      <c r="BJ128" s="152"/>
    </row>
    <row r="129" spans="1:62" ht="15.75" customHeight="1">
      <c r="A129" s="8">
        <f>+VSTUP!A133</f>
        <v>124</v>
      </c>
      <c r="B129" s="8">
        <f>+VSTUP!B133</f>
        <v>0</v>
      </c>
      <c r="C129" s="8">
        <f>+VSTUP!C133</f>
        <v>0</v>
      </c>
      <c r="D129" s="8">
        <f>+VSTUP!G133</f>
        <v>0</v>
      </c>
      <c r="E129" s="8" t="str">
        <f>+VSTUP!K133</f>
        <v>nic</v>
      </c>
      <c r="F129" s="8">
        <f t="shared" si="11"/>
        <v>0</v>
      </c>
      <c r="G129" s="8" t="str">
        <f>+IF(VSTUP!$B$6="ANO",IF(F129&gt;5,$F$3,IF(F129&gt;2,$F$4,$F$2)),IF(F129=1,$F$2,$B$1))</f>
        <v>Ceník víkend standard</v>
      </c>
      <c r="H129" s="8">
        <f>+VLOOKUP(G129,'Ceníky Ubytování'!$B$84:$C$88,2,0)</f>
        <v>9</v>
      </c>
      <c r="I129" s="8" t="str">
        <f t="shared" ref="I129:R129" si="384">+IF($D129&gt;=I$3,IF($E129=0,"",$E129),"")</f>
        <v/>
      </c>
      <c r="J129" s="8" t="str">
        <f t="shared" si="384"/>
        <v/>
      </c>
      <c r="K129" s="8" t="str">
        <f t="shared" si="384"/>
        <v/>
      </c>
      <c r="L129" s="8" t="str">
        <f t="shared" si="384"/>
        <v/>
      </c>
      <c r="M129" s="8" t="str">
        <f t="shared" si="384"/>
        <v/>
      </c>
      <c r="N129" s="8" t="str">
        <f t="shared" si="384"/>
        <v/>
      </c>
      <c r="O129" s="8" t="str">
        <f t="shared" si="384"/>
        <v/>
      </c>
      <c r="P129" s="8" t="str">
        <f t="shared" si="384"/>
        <v/>
      </c>
      <c r="Q129" s="8" t="str">
        <f t="shared" si="384"/>
        <v/>
      </c>
      <c r="R129" s="8" t="str">
        <f t="shared" si="384"/>
        <v/>
      </c>
      <c r="S129" s="8"/>
      <c r="T129" s="8" t="str">
        <f t="shared" ref="T129:AC129" si="385">+IF(RIGHT(I129,1)="R",I129,IF(I129="","",IF(OR(I129=$S$1,I129=$S$2,I129=$S$3,I129=$S$4),I129&amp;"-1",I129&amp;"-"&amp;COUNTIF(I$6:I$999,I129))))</f>
        <v/>
      </c>
      <c r="U129" s="8" t="str">
        <f t="shared" si="385"/>
        <v/>
      </c>
      <c r="V129" s="8" t="str">
        <f t="shared" si="385"/>
        <v/>
      </c>
      <c r="W129" s="8" t="str">
        <f t="shared" si="385"/>
        <v/>
      </c>
      <c r="X129" s="8" t="str">
        <f t="shared" si="385"/>
        <v/>
      </c>
      <c r="Y129" s="8" t="str">
        <f t="shared" si="385"/>
        <v/>
      </c>
      <c r="Z129" s="8" t="str">
        <f t="shared" si="385"/>
        <v/>
      </c>
      <c r="AA129" s="8" t="str">
        <f t="shared" si="385"/>
        <v/>
      </c>
      <c r="AB129" s="8" t="str">
        <f t="shared" si="385"/>
        <v/>
      </c>
      <c r="AC129" s="8" t="str">
        <f t="shared" si="385"/>
        <v/>
      </c>
      <c r="AD129" s="31">
        <f t="shared" si="373"/>
        <v>0</v>
      </c>
      <c r="AE129" s="32">
        <f>IF(AND(T129&lt;&gt;"",OR(RIGHT(T129,1)&lt;&gt;"R",ISERROR(VLOOKUP(T129,T$6:T128,1,0)))),VLOOKUP(LEFT(T129,SEARCH("-",T129)-1),'Ceníky Ubytování'!$A$27:$AJ$80,$H129+IF(RIGHT(T129,1)="R",6,RIGHT(T129,1)),0),IF(T129="",0,IF(EXACT(T129,VLOOKUP(T129,T$6:T128,1,0)),0,0)))</f>
        <v>0</v>
      </c>
      <c r="AF129" s="32">
        <f>IF(AND(U129&lt;&gt;"",OR(RIGHT(U129,1)&lt;&gt;"R",ISERROR(VLOOKUP(U129,U$6:U128,1,0)))),VLOOKUP(LEFT(U129,SEARCH("-",U129)-1),'Ceníky Ubytování'!$A$27:$AJ$80,$H129+IF(RIGHT(U129,1)="R",6,RIGHT(U129,1)),0),IF(U129="",0,IF(EXACT(U129,VLOOKUP(U129,U$6:U128,1,0)),0,0)))</f>
        <v>0</v>
      </c>
      <c r="AG129" s="32">
        <f>IF(AND(V129&lt;&gt;"",OR(RIGHT(V129,1)&lt;&gt;"R",ISERROR(VLOOKUP(V129,V$6:V128,1,0)))),VLOOKUP(LEFT(V129,SEARCH("-",V129)-1),'Ceníky Ubytování'!$A$27:$AJ$80,$H129+IF(RIGHT(V129,1)="R",6,RIGHT(V129,1)),0),IF(V129="",0,IF(EXACT(V129,VLOOKUP(V129,V$6:V128,1,0)),0,0)))</f>
        <v>0</v>
      </c>
      <c r="AH129" s="32">
        <f>IF(AND(W129&lt;&gt;"",OR(RIGHT(W129,1)&lt;&gt;"R",ISERROR(VLOOKUP(W129,W$6:W128,1,0)))),VLOOKUP(LEFT(W129,SEARCH("-",W129)-1),'Ceníky Ubytování'!$A$27:$AJ$80,$H129+IF(RIGHT(W129,1)="R",6,RIGHT(W129,1)),0),IF(W129="",0,IF(EXACT(W129,VLOOKUP(W129,W$6:W128,1,0)),0,0)))</f>
        <v>0</v>
      </c>
      <c r="AI129" s="32">
        <f>IF(AND(X129&lt;&gt;"",OR(RIGHT(X129,1)&lt;&gt;"R",ISERROR(VLOOKUP(X129,X$6:X128,1,0)))),VLOOKUP(LEFT(X129,SEARCH("-",X129)-1),'Ceníky Ubytování'!$A$27:$AJ$80,$H129+IF(RIGHT(X129,1)="R",6,RIGHT(X129,1)),0),IF(X129="",0,IF(EXACT(X129,VLOOKUP(X129,X$6:X128,1,0)),0,0)))</f>
        <v>0</v>
      </c>
      <c r="AJ129" s="32">
        <f>IF(AND(Y129&lt;&gt;"",OR(RIGHT(Y129,1)&lt;&gt;"R",ISERROR(VLOOKUP(Y129,Y$6:Y128,1,0)))),VLOOKUP(LEFT(Y129,SEARCH("-",Y129)-1),'Ceníky Ubytování'!$A$27:$AJ$80,$H129+IF(RIGHT(Y129,1)="R",6,RIGHT(Y129,1)),0),IF(Y129="",0,IF(EXACT(Y129,VLOOKUP(Y129,Y$6:Y128,1,0)),0,0)))</f>
        <v>0</v>
      </c>
      <c r="AK129" s="32">
        <f>IF(AND(Z129&lt;&gt;"",OR(RIGHT(Z129,1)&lt;&gt;"R",ISERROR(VLOOKUP(Z129,Z$6:Z128,1,0)))),VLOOKUP(LEFT(Z129,SEARCH("-",Z129)-1),'Ceníky Ubytování'!$A$27:$AJ$80,$H129+IF(RIGHT(Z129,1)="R",6,RIGHT(Z129,1)),0),IF(Z129="",0,IF(EXACT(Z129,VLOOKUP(Z129,Z$6:Z128,1,0)),0,0)))</f>
        <v>0</v>
      </c>
      <c r="AL129" s="32">
        <f>IF(AND(AA129&lt;&gt;"",OR(RIGHT(AA129,1)&lt;&gt;"R",ISERROR(VLOOKUP(AA129,AA$6:AA128,1,0)))),VLOOKUP(LEFT(AA129,SEARCH("-",AA129)-1),'Ceníky Ubytování'!$A$27:$AJ$80,$H129+IF(RIGHT(AA129,1)="R",6,RIGHT(AA129,1)),0),IF(AA129="",0,IF(EXACT(AA129,VLOOKUP(AA129,AA$6:AA128,1,0)),0,0)))</f>
        <v>0</v>
      </c>
      <c r="AM129" s="32">
        <f>IF(AND(AB129&lt;&gt;"",OR(RIGHT(AB129,1)&lt;&gt;"R",ISERROR(VLOOKUP(AB129,AB$6:AB128,1,0)))),VLOOKUP(LEFT(AB129,SEARCH("-",AB129)-1),'Ceníky Ubytování'!$A$27:$AJ$80,$H129+IF(RIGHT(AB129,1)="R",6,RIGHT(AB129,1)),0),IF(AB129="",0,IF(EXACT(AB129,VLOOKUP(AB129,AB$6:AB128,1,0)),0,0)))</f>
        <v>0</v>
      </c>
      <c r="AN129" s="32">
        <f>IF(AND(AC129&lt;&gt;"",OR(RIGHT(AC129,1)&lt;&gt;"R",ISERROR(VLOOKUP(AC129,AC$6:AC128,1,0)))),VLOOKUP(LEFT(AC129,SEARCH("-",AC129)-1),'Ceníky Ubytování'!$A$27:$AJ$80,$H129+IF(RIGHT(AC129,1)="R",6,RIGHT(AC129,1)),0),IF(AC129="",0,IF(EXACT(AC129,VLOOKUP(AC129,AC$6:AC128,1,0)),0,0)))</f>
        <v>0</v>
      </c>
      <c r="AO129" s="8"/>
      <c r="AP129" s="8"/>
      <c r="AQ129" s="8" t="str">
        <f t="shared" ref="AQ129:AZ129" si="386">IF(ISERROR(LEFT(T129,SEARCH("-",T129)-1)),"",LEFT(T129,SEARCH("-",T129)-1))</f>
        <v/>
      </c>
      <c r="AR129" s="8" t="str">
        <f t="shared" si="386"/>
        <v/>
      </c>
      <c r="AS129" s="8" t="str">
        <f t="shared" si="386"/>
        <v/>
      </c>
      <c r="AT129" s="8" t="str">
        <f t="shared" si="386"/>
        <v/>
      </c>
      <c r="AU129" s="8" t="str">
        <f t="shared" si="386"/>
        <v/>
      </c>
      <c r="AV129" s="8" t="str">
        <f t="shared" si="386"/>
        <v/>
      </c>
      <c r="AW129" s="8" t="str">
        <f t="shared" si="386"/>
        <v/>
      </c>
      <c r="AX129" s="8" t="str">
        <f t="shared" si="386"/>
        <v/>
      </c>
      <c r="AY129" s="8" t="str">
        <f t="shared" si="386"/>
        <v/>
      </c>
      <c r="AZ129" s="8" t="str">
        <f t="shared" si="386"/>
        <v/>
      </c>
      <c r="BA129" s="8"/>
      <c r="BB129" s="8"/>
      <c r="BC129" s="8"/>
      <c r="BD129" s="8"/>
      <c r="BE129" s="8"/>
      <c r="BF129" s="8"/>
      <c r="BG129" s="8"/>
      <c r="BH129" s="8"/>
      <c r="BI129" s="8"/>
      <c r="BJ129" s="8"/>
    </row>
    <row r="130" spans="1:62" s="151" customFormat="1" ht="15.75" customHeight="1">
      <c r="A130" s="152">
        <f>+VSTUP!A134</f>
        <v>125</v>
      </c>
      <c r="B130" s="152">
        <f>+VSTUP!B134</f>
        <v>0</v>
      </c>
      <c r="C130" s="152">
        <f>+VSTUP!C134</f>
        <v>0</v>
      </c>
      <c r="D130" s="152">
        <f>+VSTUP!G134</f>
        <v>0</v>
      </c>
      <c r="E130" s="152" t="str">
        <f>+VSTUP!K134</f>
        <v>nic</v>
      </c>
      <c r="F130" s="152">
        <f t="shared" si="11"/>
        <v>0</v>
      </c>
      <c r="G130" s="152" t="str">
        <f>+IF(VSTUP!$B$6="ANO",IF(F130&gt;5,$F$3,IF(F130&gt;2,$F$4,$F$2)),IF(F130=1,$F$2,$B$1))</f>
        <v>Ceník víkend standard</v>
      </c>
      <c r="H130" s="152">
        <f>+VLOOKUP(G130,'Ceníky Ubytování'!$B$84:$C$88,2,0)</f>
        <v>9</v>
      </c>
      <c r="I130" s="152" t="str">
        <f t="shared" ref="I130:R130" si="387">+IF($D130&gt;=I$3,IF($E130=0,"",$E130),"")</f>
        <v/>
      </c>
      <c r="J130" s="152" t="str">
        <f t="shared" si="387"/>
        <v/>
      </c>
      <c r="K130" s="152" t="str">
        <f t="shared" si="387"/>
        <v/>
      </c>
      <c r="L130" s="152" t="str">
        <f t="shared" si="387"/>
        <v/>
      </c>
      <c r="M130" s="152" t="str">
        <f t="shared" si="387"/>
        <v/>
      </c>
      <c r="N130" s="152" t="str">
        <f t="shared" si="387"/>
        <v/>
      </c>
      <c r="O130" s="152" t="str">
        <f t="shared" si="387"/>
        <v/>
      </c>
      <c r="P130" s="152" t="str">
        <f t="shared" si="387"/>
        <v/>
      </c>
      <c r="Q130" s="152" t="str">
        <f t="shared" si="387"/>
        <v/>
      </c>
      <c r="R130" s="152" t="str">
        <f t="shared" si="387"/>
        <v/>
      </c>
      <c r="S130" s="8"/>
      <c r="T130" s="152" t="str">
        <f t="shared" ref="T130:AC130" si="388">+IF(RIGHT(I130,1)="R",I130,IF(I130="","",IF(OR(I130=$S$1,I130=$S$2,I130=$S$3,I130=$S$4),I130&amp;"-1",I130&amp;"-"&amp;COUNTIF(I$6:I$999,I130))))</f>
        <v/>
      </c>
      <c r="U130" s="152" t="str">
        <f t="shared" si="388"/>
        <v/>
      </c>
      <c r="V130" s="152" t="str">
        <f t="shared" si="388"/>
        <v/>
      </c>
      <c r="W130" s="152" t="str">
        <f t="shared" si="388"/>
        <v/>
      </c>
      <c r="X130" s="152" t="str">
        <f t="shared" si="388"/>
        <v/>
      </c>
      <c r="Y130" s="152" t="str">
        <f t="shared" si="388"/>
        <v/>
      </c>
      <c r="Z130" s="152" t="str">
        <f t="shared" si="388"/>
        <v/>
      </c>
      <c r="AA130" s="152" t="str">
        <f t="shared" si="388"/>
        <v/>
      </c>
      <c r="AB130" s="152" t="str">
        <f t="shared" si="388"/>
        <v/>
      </c>
      <c r="AC130" s="152" t="str">
        <f t="shared" si="388"/>
        <v/>
      </c>
      <c r="AD130" s="31">
        <f t="shared" si="373"/>
        <v>0</v>
      </c>
      <c r="AE130" s="153">
        <f>IF(AND(T130&lt;&gt;"",OR(RIGHT(T130,1)&lt;&gt;"R",ISERROR(VLOOKUP(T130,T$6:T129,1,0)))),VLOOKUP(LEFT(T130,SEARCH("-",T130)-1),'Ceníky Ubytování'!$A$27:$AJ$80,$H130+IF(RIGHT(T130,1)="R",6,RIGHT(T130,1)),0),IF(T130="",0,IF(EXACT(T130,VLOOKUP(T130,T$6:T129,1,0)),0,0)))</f>
        <v>0</v>
      </c>
      <c r="AF130" s="153">
        <f>IF(AND(U130&lt;&gt;"",OR(RIGHT(U130,1)&lt;&gt;"R",ISERROR(VLOOKUP(U130,U$6:U129,1,0)))),VLOOKUP(LEFT(U130,SEARCH("-",U130)-1),'Ceníky Ubytování'!$A$27:$AJ$80,$H130+IF(RIGHT(U130,1)="R",6,RIGHT(U130,1)),0),IF(U130="",0,IF(EXACT(U130,VLOOKUP(U130,U$6:U129,1,0)),0,0)))</f>
        <v>0</v>
      </c>
      <c r="AG130" s="153">
        <f>IF(AND(V130&lt;&gt;"",OR(RIGHT(V130,1)&lt;&gt;"R",ISERROR(VLOOKUP(V130,V$6:V129,1,0)))),VLOOKUP(LEFT(V130,SEARCH("-",V130)-1),'Ceníky Ubytování'!$A$27:$AJ$80,$H130+IF(RIGHT(V130,1)="R",6,RIGHT(V130,1)),0),IF(V130="",0,IF(EXACT(V130,VLOOKUP(V130,V$6:V129,1,0)),0,0)))</f>
        <v>0</v>
      </c>
      <c r="AH130" s="153">
        <f>IF(AND(W130&lt;&gt;"",OR(RIGHT(W130,1)&lt;&gt;"R",ISERROR(VLOOKUP(W130,W$6:W129,1,0)))),VLOOKUP(LEFT(W130,SEARCH("-",W130)-1),'Ceníky Ubytování'!$A$27:$AJ$80,$H130+IF(RIGHT(W130,1)="R",6,RIGHT(W130,1)),0),IF(W130="",0,IF(EXACT(W130,VLOOKUP(W130,W$6:W129,1,0)),0,0)))</f>
        <v>0</v>
      </c>
      <c r="AI130" s="153">
        <f>IF(AND(X130&lt;&gt;"",OR(RIGHT(X130,1)&lt;&gt;"R",ISERROR(VLOOKUP(X130,X$6:X129,1,0)))),VLOOKUP(LEFT(X130,SEARCH("-",X130)-1),'Ceníky Ubytování'!$A$27:$AJ$80,$H130+IF(RIGHT(X130,1)="R",6,RIGHT(X130,1)),0),IF(X130="",0,IF(EXACT(X130,VLOOKUP(X130,X$6:X129,1,0)),0,0)))</f>
        <v>0</v>
      </c>
      <c r="AJ130" s="153">
        <f>IF(AND(Y130&lt;&gt;"",OR(RIGHT(Y130,1)&lt;&gt;"R",ISERROR(VLOOKUP(Y130,Y$6:Y129,1,0)))),VLOOKUP(LEFT(Y130,SEARCH("-",Y130)-1),'Ceníky Ubytování'!$A$27:$AJ$80,$H130+IF(RIGHT(Y130,1)="R",6,RIGHT(Y130,1)),0),IF(Y130="",0,IF(EXACT(Y130,VLOOKUP(Y130,Y$6:Y129,1,0)),0,0)))</f>
        <v>0</v>
      </c>
      <c r="AK130" s="153">
        <f>IF(AND(Z130&lt;&gt;"",OR(RIGHT(Z130,1)&lt;&gt;"R",ISERROR(VLOOKUP(Z130,Z$6:Z129,1,0)))),VLOOKUP(LEFT(Z130,SEARCH("-",Z130)-1),'Ceníky Ubytování'!$A$27:$AJ$80,$H130+IF(RIGHT(Z130,1)="R",6,RIGHT(Z130,1)),0),IF(Z130="",0,IF(EXACT(Z130,VLOOKUP(Z130,Z$6:Z129,1,0)),0,0)))</f>
        <v>0</v>
      </c>
      <c r="AL130" s="153">
        <f>IF(AND(AA130&lt;&gt;"",OR(RIGHT(AA130,1)&lt;&gt;"R",ISERROR(VLOOKUP(AA130,AA$6:AA129,1,0)))),VLOOKUP(LEFT(AA130,SEARCH("-",AA130)-1),'Ceníky Ubytování'!$A$27:$AJ$80,$H130+IF(RIGHT(AA130,1)="R",6,RIGHT(AA130,1)),0),IF(AA130="",0,IF(EXACT(AA130,VLOOKUP(AA130,AA$6:AA129,1,0)),0,0)))</f>
        <v>0</v>
      </c>
      <c r="AM130" s="153">
        <f>IF(AND(AB130&lt;&gt;"",OR(RIGHT(AB130,1)&lt;&gt;"R",ISERROR(VLOOKUP(AB130,AB$6:AB129,1,0)))),VLOOKUP(LEFT(AB130,SEARCH("-",AB130)-1),'Ceníky Ubytování'!$A$27:$AJ$80,$H130+IF(RIGHT(AB130,1)="R",6,RIGHT(AB130,1)),0),IF(AB130="",0,IF(EXACT(AB130,VLOOKUP(AB130,AB$6:AB129,1,0)),0,0)))</f>
        <v>0</v>
      </c>
      <c r="AN130" s="153">
        <f>IF(AND(AC130&lt;&gt;"",OR(RIGHT(AC130,1)&lt;&gt;"R",ISERROR(VLOOKUP(AC130,AC$6:AC129,1,0)))),VLOOKUP(LEFT(AC130,SEARCH("-",AC130)-1),'Ceníky Ubytování'!$A$27:$AJ$80,$H130+IF(RIGHT(AC130,1)="R",6,RIGHT(AC130,1)),0),IF(AC130="",0,IF(EXACT(AC130,VLOOKUP(AC130,AC$6:AC129,1,0)),0,0)))</f>
        <v>0</v>
      </c>
      <c r="AO130" s="152"/>
      <c r="AP130" s="152"/>
      <c r="AQ130" s="152" t="str">
        <f t="shared" ref="AQ130:AZ130" si="389">IF(ISERROR(LEFT(T130,SEARCH("-",T130)-1)),"",LEFT(T130,SEARCH("-",T130)-1))</f>
        <v/>
      </c>
      <c r="AR130" s="152" t="str">
        <f t="shared" si="389"/>
        <v/>
      </c>
      <c r="AS130" s="152" t="str">
        <f t="shared" si="389"/>
        <v/>
      </c>
      <c r="AT130" s="152" t="str">
        <f t="shared" si="389"/>
        <v/>
      </c>
      <c r="AU130" s="152" t="str">
        <f t="shared" si="389"/>
        <v/>
      </c>
      <c r="AV130" s="152" t="str">
        <f t="shared" si="389"/>
        <v/>
      </c>
      <c r="AW130" s="152" t="str">
        <f t="shared" si="389"/>
        <v/>
      </c>
      <c r="AX130" s="152" t="str">
        <f t="shared" si="389"/>
        <v/>
      </c>
      <c r="AY130" s="152" t="str">
        <f t="shared" si="389"/>
        <v/>
      </c>
      <c r="AZ130" s="152" t="str">
        <f t="shared" si="389"/>
        <v/>
      </c>
      <c r="BA130" s="152"/>
      <c r="BB130" s="152"/>
      <c r="BC130" s="152"/>
      <c r="BD130" s="152"/>
      <c r="BE130" s="152"/>
      <c r="BF130" s="152"/>
      <c r="BG130" s="152"/>
      <c r="BH130" s="152"/>
      <c r="BI130" s="152"/>
      <c r="BJ130" s="152"/>
    </row>
    <row r="131" spans="1:62" ht="15.75" customHeight="1">
      <c r="A131" s="8">
        <f>+VSTUP!A135</f>
        <v>126</v>
      </c>
      <c r="B131" s="8">
        <f>+VSTUP!B135</f>
        <v>0</v>
      </c>
      <c r="C131" s="8">
        <f>+VSTUP!C135</f>
        <v>0</v>
      </c>
      <c r="D131" s="8">
        <f>+VSTUP!G135</f>
        <v>0</v>
      </c>
      <c r="E131" s="8" t="str">
        <f>+VSTUP!K135</f>
        <v>nic</v>
      </c>
      <c r="F131" s="8">
        <f t="shared" si="11"/>
        <v>0</v>
      </c>
      <c r="G131" s="8" t="str">
        <f>+IF(VSTUP!$B$6="ANO",IF(F131&gt;5,$F$3,IF(F131&gt;2,$F$4,$F$2)),IF(F131=1,$F$2,$B$1))</f>
        <v>Ceník víkend standard</v>
      </c>
      <c r="H131" s="8">
        <f>+VLOOKUP(G131,'Ceníky Ubytování'!$B$84:$C$88,2,0)</f>
        <v>9</v>
      </c>
      <c r="I131" s="8" t="str">
        <f t="shared" ref="I131:R131" si="390">+IF($D131&gt;=I$3,IF($E131=0,"",$E131),"")</f>
        <v/>
      </c>
      <c r="J131" s="8" t="str">
        <f t="shared" si="390"/>
        <v/>
      </c>
      <c r="K131" s="8" t="str">
        <f t="shared" si="390"/>
        <v/>
      </c>
      <c r="L131" s="8" t="str">
        <f t="shared" si="390"/>
        <v/>
      </c>
      <c r="M131" s="8" t="str">
        <f t="shared" si="390"/>
        <v/>
      </c>
      <c r="N131" s="8" t="str">
        <f t="shared" si="390"/>
        <v/>
      </c>
      <c r="O131" s="8" t="str">
        <f t="shared" si="390"/>
        <v/>
      </c>
      <c r="P131" s="8" t="str">
        <f t="shared" si="390"/>
        <v/>
      </c>
      <c r="Q131" s="8" t="str">
        <f t="shared" si="390"/>
        <v/>
      </c>
      <c r="R131" s="8" t="str">
        <f t="shared" si="390"/>
        <v/>
      </c>
      <c r="S131" s="8"/>
      <c r="T131" s="8" t="str">
        <f t="shared" ref="T131:AC131" si="391">+IF(RIGHT(I131,1)="R",I131,IF(I131="","",IF(OR(I131=$S$1,I131=$S$2,I131=$S$3,I131=$S$4),I131&amp;"-1",I131&amp;"-"&amp;COUNTIF(I$6:I$999,I131))))</f>
        <v/>
      </c>
      <c r="U131" s="8" t="str">
        <f t="shared" si="391"/>
        <v/>
      </c>
      <c r="V131" s="8" t="str">
        <f t="shared" si="391"/>
        <v/>
      </c>
      <c r="W131" s="8" t="str">
        <f t="shared" si="391"/>
        <v/>
      </c>
      <c r="X131" s="8" t="str">
        <f t="shared" si="391"/>
        <v/>
      </c>
      <c r="Y131" s="8" t="str">
        <f t="shared" si="391"/>
        <v/>
      </c>
      <c r="Z131" s="8" t="str">
        <f t="shared" si="391"/>
        <v/>
      </c>
      <c r="AA131" s="8" t="str">
        <f t="shared" si="391"/>
        <v/>
      </c>
      <c r="AB131" s="8" t="str">
        <f t="shared" si="391"/>
        <v/>
      </c>
      <c r="AC131" s="8" t="str">
        <f t="shared" si="391"/>
        <v/>
      </c>
      <c r="AD131" s="31">
        <f t="shared" si="373"/>
        <v>0</v>
      </c>
      <c r="AE131" s="32">
        <f>IF(AND(T131&lt;&gt;"",OR(RIGHT(T131,1)&lt;&gt;"R",ISERROR(VLOOKUP(T131,T$6:T130,1,0)))),VLOOKUP(LEFT(T131,SEARCH("-",T131)-1),'Ceníky Ubytování'!$A$27:$AJ$80,$H131+IF(RIGHT(T131,1)="R",6,RIGHT(T131,1)),0),IF(T131="",0,IF(EXACT(T131,VLOOKUP(T131,T$6:T130,1,0)),0,0)))</f>
        <v>0</v>
      </c>
      <c r="AF131" s="32">
        <f>IF(AND(U131&lt;&gt;"",OR(RIGHT(U131,1)&lt;&gt;"R",ISERROR(VLOOKUP(U131,U$6:U130,1,0)))),VLOOKUP(LEFT(U131,SEARCH("-",U131)-1),'Ceníky Ubytování'!$A$27:$AJ$80,$H131+IF(RIGHT(U131,1)="R",6,RIGHT(U131,1)),0),IF(U131="",0,IF(EXACT(U131,VLOOKUP(U131,U$6:U130,1,0)),0,0)))</f>
        <v>0</v>
      </c>
      <c r="AG131" s="32">
        <f>IF(AND(V131&lt;&gt;"",OR(RIGHT(V131,1)&lt;&gt;"R",ISERROR(VLOOKUP(V131,V$6:V130,1,0)))),VLOOKUP(LEFT(V131,SEARCH("-",V131)-1),'Ceníky Ubytování'!$A$27:$AJ$80,$H131+IF(RIGHT(V131,1)="R",6,RIGHT(V131,1)),0),IF(V131="",0,IF(EXACT(V131,VLOOKUP(V131,V$6:V130,1,0)),0,0)))</f>
        <v>0</v>
      </c>
      <c r="AH131" s="32">
        <f>IF(AND(W131&lt;&gt;"",OR(RIGHT(W131,1)&lt;&gt;"R",ISERROR(VLOOKUP(W131,W$6:W130,1,0)))),VLOOKUP(LEFT(W131,SEARCH("-",W131)-1),'Ceníky Ubytování'!$A$27:$AJ$80,$H131+IF(RIGHT(W131,1)="R",6,RIGHT(W131,1)),0),IF(W131="",0,IF(EXACT(W131,VLOOKUP(W131,W$6:W130,1,0)),0,0)))</f>
        <v>0</v>
      </c>
      <c r="AI131" s="32">
        <f>IF(AND(X131&lt;&gt;"",OR(RIGHT(X131,1)&lt;&gt;"R",ISERROR(VLOOKUP(X131,X$6:X130,1,0)))),VLOOKUP(LEFT(X131,SEARCH("-",X131)-1),'Ceníky Ubytování'!$A$27:$AJ$80,$H131+IF(RIGHT(X131,1)="R",6,RIGHT(X131,1)),0),IF(X131="",0,IF(EXACT(X131,VLOOKUP(X131,X$6:X130,1,0)),0,0)))</f>
        <v>0</v>
      </c>
      <c r="AJ131" s="32">
        <f>IF(AND(Y131&lt;&gt;"",OR(RIGHT(Y131,1)&lt;&gt;"R",ISERROR(VLOOKUP(Y131,Y$6:Y130,1,0)))),VLOOKUP(LEFT(Y131,SEARCH("-",Y131)-1),'Ceníky Ubytování'!$A$27:$AJ$80,$H131+IF(RIGHT(Y131,1)="R",6,RIGHT(Y131,1)),0),IF(Y131="",0,IF(EXACT(Y131,VLOOKUP(Y131,Y$6:Y130,1,0)),0,0)))</f>
        <v>0</v>
      </c>
      <c r="AK131" s="32">
        <f>IF(AND(Z131&lt;&gt;"",OR(RIGHT(Z131,1)&lt;&gt;"R",ISERROR(VLOOKUP(Z131,Z$6:Z130,1,0)))),VLOOKUP(LEFT(Z131,SEARCH("-",Z131)-1),'Ceníky Ubytování'!$A$27:$AJ$80,$H131+IF(RIGHT(Z131,1)="R",6,RIGHT(Z131,1)),0),IF(Z131="",0,IF(EXACT(Z131,VLOOKUP(Z131,Z$6:Z130,1,0)),0,0)))</f>
        <v>0</v>
      </c>
      <c r="AL131" s="32">
        <f>IF(AND(AA131&lt;&gt;"",OR(RIGHT(AA131,1)&lt;&gt;"R",ISERROR(VLOOKUP(AA131,AA$6:AA130,1,0)))),VLOOKUP(LEFT(AA131,SEARCH("-",AA131)-1),'Ceníky Ubytování'!$A$27:$AJ$80,$H131+IF(RIGHT(AA131,1)="R",6,RIGHT(AA131,1)),0),IF(AA131="",0,IF(EXACT(AA131,VLOOKUP(AA131,AA$6:AA130,1,0)),0,0)))</f>
        <v>0</v>
      </c>
      <c r="AM131" s="32">
        <f>IF(AND(AB131&lt;&gt;"",OR(RIGHT(AB131,1)&lt;&gt;"R",ISERROR(VLOOKUP(AB131,AB$6:AB130,1,0)))),VLOOKUP(LEFT(AB131,SEARCH("-",AB131)-1),'Ceníky Ubytování'!$A$27:$AJ$80,$H131+IF(RIGHT(AB131,1)="R",6,RIGHT(AB131,1)),0),IF(AB131="",0,IF(EXACT(AB131,VLOOKUP(AB131,AB$6:AB130,1,0)),0,0)))</f>
        <v>0</v>
      </c>
      <c r="AN131" s="32">
        <f>IF(AND(AC131&lt;&gt;"",OR(RIGHT(AC131,1)&lt;&gt;"R",ISERROR(VLOOKUP(AC131,AC$6:AC130,1,0)))),VLOOKUP(LEFT(AC131,SEARCH("-",AC131)-1),'Ceníky Ubytování'!$A$27:$AJ$80,$H131+IF(RIGHT(AC131,1)="R",6,RIGHT(AC131,1)),0),IF(AC131="",0,IF(EXACT(AC131,VLOOKUP(AC131,AC$6:AC130,1,0)),0,0)))</f>
        <v>0</v>
      </c>
      <c r="AO131" s="8"/>
      <c r="AP131" s="8"/>
      <c r="AQ131" s="8" t="str">
        <f t="shared" ref="AQ131:AZ131" si="392">IF(ISERROR(LEFT(T131,SEARCH("-",T131)-1)),"",LEFT(T131,SEARCH("-",T131)-1))</f>
        <v/>
      </c>
      <c r="AR131" s="8" t="str">
        <f t="shared" si="392"/>
        <v/>
      </c>
      <c r="AS131" s="8" t="str">
        <f t="shared" si="392"/>
        <v/>
      </c>
      <c r="AT131" s="8" t="str">
        <f t="shared" si="392"/>
        <v/>
      </c>
      <c r="AU131" s="8" t="str">
        <f t="shared" si="392"/>
        <v/>
      </c>
      <c r="AV131" s="8" t="str">
        <f t="shared" si="392"/>
        <v/>
      </c>
      <c r="AW131" s="8" t="str">
        <f t="shared" si="392"/>
        <v/>
      </c>
      <c r="AX131" s="8" t="str">
        <f t="shared" si="392"/>
        <v/>
      </c>
      <c r="AY131" s="8" t="str">
        <f t="shared" si="392"/>
        <v/>
      </c>
      <c r="AZ131" s="8" t="str">
        <f t="shared" si="392"/>
        <v/>
      </c>
      <c r="BA131" s="8"/>
      <c r="BB131" s="8"/>
      <c r="BC131" s="8"/>
      <c r="BD131" s="8"/>
      <c r="BE131" s="8"/>
      <c r="BF131" s="8"/>
      <c r="BG131" s="8"/>
      <c r="BH131" s="8"/>
      <c r="BI131" s="8"/>
      <c r="BJ131" s="8"/>
    </row>
    <row r="132" spans="1:62" s="151" customFormat="1" ht="15.75" customHeight="1">
      <c r="A132" s="152">
        <f>+VSTUP!A136</f>
        <v>127</v>
      </c>
      <c r="B132" s="152">
        <f>+VSTUP!B136</f>
        <v>0</v>
      </c>
      <c r="C132" s="152">
        <f>+VSTUP!C136</f>
        <v>0</v>
      </c>
      <c r="D132" s="152">
        <f>+VSTUP!G136</f>
        <v>0</v>
      </c>
      <c r="E132" s="152" t="str">
        <f>+VSTUP!K136</f>
        <v>nic</v>
      </c>
      <c r="F132" s="152">
        <f t="shared" si="11"/>
        <v>0</v>
      </c>
      <c r="G132" s="152" t="str">
        <f>+IF(VSTUP!$B$6="ANO",IF(F132&gt;5,$F$3,IF(F132&gt;2,$F$4,$F$2)),IF(F132=1,$F$2,$B$1))</f>
        <v>Ceník víkend standard</v>
      </c>
      <c r="H132" s="152">
        <f>+VLOOKUP(G132,'Ceníky Ubytování'!$B$84:$C$88,2,0)</f>
        <v>9</v>
      </c>
      <c r="I132" s="152" t="str">
        <f t="shared" ref="I132:R132" si="393">+IF($D132&gt;=I$3,IF($E132=0,"",$E132),"")</f>
        <v/>
      </c>
      <c r="J132" s="152" t="str">
        <f t="shared" si="393"/>
        <v/>
      </c>
      <c r="K132" s="152" t="str">
        <f t="shared" si="393"/>
        <v/>
      </c>
      <c r="L132" s="152" t="str">
        <f t="shared" si="393"/>
        <v/>
      </c>
      <c r="M132" s="152" t="str">
        <f t="shared" si="393"/>
        <v/>
      </c>
      <c r="N132" s="152" t="str">
        <f t="shared" si="393"/>
        <v/>
      </c>
      <c r="O132" s="152" t="str">
        <f t="shared" si="393"/>
        <v/>
      </c>
      <c r="P132" s="152" t="str">
        <f t="shared" si="393"/>
        <v/>
      </c>
      <c r="Q132" s="152" t="str">
        <f t="shared" si="393"/>
        <v/>
      </c>
      <c r="R132" s="152" t="str">
        <f t="shared" si="393"/>
        <v/>
      </c>
      <c r="S132" s="8"/>
      <c r="T132" s="152" t="str">
        <f t="shared" ref="T132:AC132" si="394">+IF(RIGHT(I132,1)="R",I132,IF(I132="","",IF(OR(I132=$S$1,I132=$S$2,I132=$S$3,I132=$S$4),I132&amp;"-1",I132&amp;"-"&amp;COUNTIF(I$6:I$999,I132))))</f>
        <v/>
      </c>
      <c r="U132" s="152" t="str">
        <f t="shared" si="394"/>
        <v/>
      </c>
      <c r="V132" s="152" t="str">
        <f t="shared" si="394"/>
        <v/>
      </c>
      <c r="W132" s="152" t="str">
        <f t="shared" si="394"/>
        <v/>
      </c>
      <c r="X132" s="152" t="str">
        <f t="shared" si="394"/>
        <v/>
      </c>
      <c r="Y132" s="152" t="str">
        <f t="shared" si="394"/>
        <v/>
      </c>
      <c r="Z132" s="152" t="str">
        <f t="shared" si="394"/>
        <v/>
      </c>
      <c r="AA132" s="152" t="str">
        <f t="shared" si="394"/>
        <v/>
      </c>
      <c r="AB132" s="152" t="str">
        <f t="shared" si="394"/>
        <v/>
      </c>
      <c r="AC132" s="152" t="str">
        <f t="shared" si="394"/>
        <v/>
      </c>
      <c r="AD132" s="31">
        <f t="shared" si="373"/>
        <v>0</v>
      </c>
      <c r="AE132" s="153">
        <f>IF(AND(T132&lt;&gt;"",OR(RIGHT(T132,1)&lt;&gt;"R",ISERROR(VLOOKUP(T132,T$6:T131,1,0)))),VLOOKUP(LEFT(T132,SEARCH("-",T132)-1),'Ceníky Ubytování'!$A$27:$AJ$80,$H132+IF(RIGHT(T132,1)="R",6,RIGHT(T132,1)),0),IF(T132="",0,IF(EXACT(T132,VLOOKUP(T132,T$6:T131,1,0)),0,0)))</f>
        <v>0</v>
      </c>
      <c r="AF132" s="153">
        <f>IF(AND(U132&lt;&gt;"",OR(RIGHT(U132,1)&lt;&gt;"R",ISERROR(VLOOKUP(U132,U$6:U131,1,0)))),VLOOKUP(LEFT(U132,SEARCH("-",U132)-1),'Ceníky Ubytování'!$A$27:$AJ$80,$H132+IF(RIGHT(U132,1)="R",6,RIGHT(U132,1)),0),IF(U132="",0,IF(EXACT(U132,VLOOKUP(U132,U$6:U131,1,0)),0,0)))</f>
        <v>0</v>
      </c>
      <c r="AG132" s="153">
        <f>IF(AND(V132&lt;&gt;"",OR(RIGHT(V132,1)&lt;&gt;"R",ISERROR(VLOOKUP(V132,V$6:V131,1,0)))),VLOOKUP(LEFT(V132,SEARCH("-",V132)-1),'Ceníky Ubytování'!$A$27:$AJ$80,$H132+IF(RIGHT(V132,1)="R",6,RIGHT(V132,1)),0),IF(V132="",0,IF(EXACT(V132,VLOOKUP(V132,V$6:V131,1,0)),0,0)))</f>
        <v>0</v>
      </c>
      <c r="AH132" s="153">
        <f>IF(AND(W132&lt;&gt;"",OR(RIGHT(W132,1)&lt;&gt;"R",ISERROR(VLOOKUP(W132,W$6:W131,1,0)))),VLOOKUP(LEFT(W132,SEARCH("-",W132)-1),'Ceníky Ubytování'!$A$27:$AJ$80,$H132+IF(RIGHT(W132,1)="R",6,RIGHT(W132,1)),0),IF(W132="",0,IF(EXACT(W132,VLOOKUP(W132,W$6:W131,1,0)),0,0)))</f>
        <v>0</v>
      </c>
      <c r="AI132" s="153">
        <f>IF(AND(X132&lt;&gt;"",OR(RIGHT(X132,1)&lt;&gt;"R",ISERROR(VLOOKUP(X132,X$6:X131,1,0)))),VLOOKUP(LEFT(X132,SEARCH("-",X132)-1),'Ceníky Ubytování'!$A$27:$AJ$80,$H132+IF(RIGHT(X132,1)="R",6,RIGHT(X132,1)),0),IF(X132="",0,IF(EXACT(X132,VLOOKUP(X132,X$6:X131,1,0)),0,0)))</f>
        <v>0</v>
      </c>
      <c r="AJ132" s="153">
        <f>IF(AND(Y132&lt;&gt;"",OR(RIGHT(Y132,1)&lt;&gt;"R",ISERROR(VLOOKUP(Y132,Y$6:Y131,1,0)))),VLOOKUP(LEFT(Y132,SEARCH("-",Y132)-1),'Ceníky Ubytování'!$A$27:$AJ$80,$H132+IF(RIGHT(Y132,1)="R",6,RIGHT(Y132,1)),0),IF(Y132="",0,IF(EXACT(Y132,VLOOKUP(Y132,Y$6:Y131,1,0)),0,0)))</f>
        <v>0</v>
      </c>
      <c r="AK132" s="153">
        <f>IF(AND(Z132&lt;&gt;"",OR(RIGHT(Z132,1)&lt;&gt;"R",ISERROR(VLOOKUP(Z132,Z$6:Z131,1,0)))),VLOOKUP(LEFT(Z132,SEARCH("-",Z132)-1),'Ceníky Ubytování'!$A$27:$AJ$80,$H132+IF(RIGHT(Z132,1)="R",6,RIGHT(Z132,1)),0),IF(Z132="",0,IF(EXACT(Z132,VLOOKUP(Z132,Z$6:Z131,1,0)),0,0)))</f>
        <v>0</v>
      </c>
      <c r="AL132" s="153">
        <f>IF(AND(AA132&lt;&gt;"",OR(RIGHT(AA132,1)&lt;&gt;"R",ISERROR(VLOOKUP(AA132,AA$6:AA131,1,0)))),VLOOKUP(LEFT(AA132,SEARCH("-",AA132)-1),'Ceníky Ubytování'!$A$27:$AJ$80,$H132+IF(RIGHT(AA132,1)="R",6,RIGHT(AA132,1)),0),IF(AA132="",0,IF(EXACT(AA132,VLOOKUP(AA132,AA$6:AA131,1,0)),0,0)))</f>
        <v>0</v>
      </c>
      <c r="AM132" s="153">
        <f>IF(AND(AB132&lt;&gt;"",OR(RIGHT(AB132,1)&lt;&gt;"R",ISERROR(VLOOKUP(AB132,AB$6:AB131,1,0)))),VLOOKUP(LEFT(AB132,SEARCH("-",AB132)-1),'Ceníky Ubytování'!$A$27:$AJ$80,$H132+IF(RIGHT(AB132,1)="R",6,RIGHT(AB132,1)),0),IF(AB132="",0,IF(EXACT(AB132,VLOOKUP(AB132,AB$6:AB131,1,0)),0,0)))</f>
        <v>0</v>
      </c>
      <c r="AN132" s="153">
        <f>IF(AND(AC132&lt;&gt;"",OR(RIGHT(AC132,1)&lt;&gt;"R",ISERROR(VLOOKUP(AC132,AC$6:AC131,1,0)))),VLOOKUP(LEFT(AC132,SEARCH("-",AC132)-1),'Ceníky Ubytování'!$A$27:$AJ$80,$H132+IF(RIGHT(AC132,1)="R",6,RIGHT(AC132,1)),0),IF(AC132="",0,IF(EXACT(AC132,VLOOKUP(AC132,AC$6:AC131,1,0)),0,0)))</f>
        <v>0</v>
      </c>
      <c r="AO132" s="152"/>
      <c r="AP132" s="152"/>
      <c r="AQ132" s="152" t="str">
        <f t="shared" ref="AQ132:AZ132" si="395">IF(ISERROR(LEFT(T132,SEARCH("-",T132)-1)),"",LEFT(T132,SEARCH("-",T132)-1))</f>
        <v/>
      </c>
      <c r="AR132" s="152" t="str">
        <f t="shared" si="395"/>
        <v/>
      </c>
      <c r="AS132" s="152" t="str">
        <f t="shared" si="395"/>
        <v/>
      </c>
      <c r="AT132" s="152" t="str">
        <f t="shared" si="395"/>
        <v/>
      </c>
      <c r="AU132" s="152" t="str">
        <f t="shared" si="395"/>
        <v/>
      </c>
      <c r="AV132" s="152" t="str">
        <f t="shared" si="395"/>
        <v/>
      </c>
      <c r="AW132" s="152" t="str">
        <f t="shared" si="395"/>
        <v/>
      </c>
      <c r="AX132" s="152" t="str">
        <f t="shared" si="395"/>
        <v/>
      </c>
      <c r="AY132" s="152" t="str">
        <f t="shared" si="395"/>
        <v/>
      </c>
      <c r="AZ132" s="152" t="str">
        <f t="shared" si="395"/>
        <v/>
      </c>
      <c r="BA132" s="152"/>
      <c r="BB132" s="152"/>
      <c r="BC132" s="152"/>
      <c r="BD132" s="152"/>
      <c r="BE132" s="152"/>
      <c r="BF132" s="152"/>
      <c r="BG132" s="152"/>
      <c r="BH132" s="152"/>
      <c r="BI132" s="152"/>
      <c r="BJ132" s="152"/>
    </row>
    <row r="133" spans="1:62" ht="15.75" customHeight="1">
      <c r="A133" s="8">
        <f>+VSTUP!A137</f>
        <v>128</v>
      </c>
      <c r="B133" s="8">
        <f>+VSTUP!B137</f>
        <v>0</v>
      </c>
      <c r="C133" s="8">
        <f>+VSTUP!C137</f>
        <v>0</v>
      </c>
      <c r="D133" s="8">
        <f>+VSTUP!G137</f>
        <v>0</v>
      </c>
      <c r="E133" s="8" t="str">
        <f>+VSTUP!K137</f>
        <v>nic</v>
      </c>
      <c r="F133" s="8">
        <f t="shared" si="11"/>
        <v>0</v>
      </c>
      <c r="G133" s="8" t="str">
        <f>+IF(VSTUP!$B$6="ANO",IF(F133&gt;5,$F$3,IF(F133&gt;2,$F$4,$F$2)),IF(F133=1,$F$2,$B$1))</f>
        <v>Ceník víkend standard</v>
      </c>
      <c r="H133" s="8">
        <f>+VLOOKUP(G133,'Ceníky Ubytování'!$B$84:$C$88,2,0)</f>
        <v>9</v>
      </c>
      <c r="I133" s="8" t="str">
        <f t="shared" ref="I133:R133" si="396">+IF($D133&gt;=I$3,IF($E133=0,"",$E133),"")</f>
        <v/>
      </c>
      <c r="J133" s="8" t="str">
        <f t="shared" si="396"/>
        <v/>
      </c>
      <c r="K133" s="8" t="str">
        <f t="shared" si="396"/>
        <v/>
      </c>
      <c r="L133" s="8" t="str">
        <f t="shared" si="396"/>
        <v/>
      </c>
      <c r="M133" s="8" t="str">
        <f t="shared" si="396"/>
        <v/>
      </c>
      <c r="N133" s="8" t="str">
        <f t="shared" si="396"/>
        <v/>
      </c>
      <c r="O133" s="8" t="str">
        <f t="shared" si="396"/>
        <v/>
      </c>
      <c r="P133" s="8" t="str">
        <f t="shared" si="396"/>
        <v/>
      </c>
      <c r="Q133" s="8" t="str">
        <f t="shared" si="396"/>
        <v/>
      </c>
      <c r="R133" s="8" t="str">
        <f t="shared" si="396"/>
        <v/>
      </c>
      <c r="S133" s="8"/>
      <c r="T133" s="8" t="str">
        <f t="shared" ref="T133:AC133" si="397">+IF(RIGHT(I133,1)="R",I133,IF(I133="","",IF(OR(I133=$S$1,I133=$S$2,I133=$S$3,I133=$S$4),I133&amp;"-1",I133&amp;"-"&amp;COUNTIF(I$6:I$999,I133))))</f>
        <v/>
      </c>
      <c r="U133" s="8" t="str">
        <f t="shared" si="397"/>
        <v/>
      </c>
      <c r="V133" s="8" t="str">
        <f t="shared" si="397"/>
        <v/>
      </c>
      <c r="W133" s="8" t="str">
        <f t="shared" si="397"/>
        <v/>
      </c>
      <c r="X133" s="8" t="str">
        <f t="shared" si="397"/>
        <v/>
      </c>
      <c r="Y133" s="8" t="str">
        <f t="shared" si="397"/>
        <v/>
      </c>
      <c r="Z133" s="8" t="str">
        <f t="shared" si="397"/>
        <v/>
      </c>
      <c r="AA133" s="8" t="str">
        <f t="shared" si="397"/>
        <v/>
      </c>
      <c r="AB133" s="8" t="str">
        <f t="shared" si="397"/>
        <v/>
      </c>
      <c r="AC133" s="8" t="str">
        <f t="shared" si="397"/>
        <v/>
      </c>
      <c r="AD133" s="31">
        <f t="shared" si="373"/>
        <v>0</v>
      </c>
      <c r="AE133" s="32">
        <f>IF(AND(T133&lt;&gt;"",OR(RIGHT(T133,1)&lt;&gt;"R",ISERROR(VLOOKUP(T133,T$6:T132,1,0)))),VLOOKUP(LEFT(T133,SEARCH("-",T133)-1),'Ceníky Ubytování'!$A$27:$AJ$80,$H133+IF(RIGHT(T133,1)="R",6,RIGHT(T133,1)),0),IF(T133="",0,IF(EXACT(T133,VLOOKUP(T133,T$6:T132,1,0)),0,0)))</f>
        <v>0</v>
      </c>
      <c r="AF133" s="32">
        <f>IF(AND(U133&lt;&gt;"",OR(RIGHT(U133,1)&lt;&gt;"R",ISERROR(VLOOKUP(U133,U$6:U132,1,0)))),VLOOKUP(LEFT(U133,SEARCH("-",U133)-1),'Ceníky Ubytování'!$A$27:$AJ$80,$H133+IF(RIGHT(U133,1)="R",6,RIGHT(U133,1)),0),IF(U133="",0,IF(EXACT(U133,VLOOKUP(U133,U$6:U132,1,0)),0,0)))</f>
        <v>0</v>
      </c>
      <c r="AG133" s="32">
        <f>IF(AND(V133&lt;&gt;"",OR(RIGHT(V133,1)&lt;&gt;"R",ISERROR(VLOOKUP(V133,V$6:V132,1,0)))),VLOOKUP(LEFT(V133,SEARCH("-",V133)-1),'Ceníky Ubytování'!$A$27:$AJ$80,$H133+IF(RIGHT(V133,1)="R",6,RIGHT(V133,1)),0),IF(V133="",0,IF(EXACT(V133,VLOOKUP(V133,V$6:V132,1,0)),0,0)))</f>
        <v>0</v>
      </c>
      <c r="AH133" s="32">
        <f>IF(AND(W133&lt;&gt;"",OR(RIGHT(W133,1)&lt;&gt;"R",ISERROR(VLOOKUP(W133,W$6:W132,1,0)))),VLOOKUP(LEFT(W133,SEARCH("-",W133)-1),'Ceníky Ubytování'!$A$27:$AJ$80,$H133+IF(RIGHT(W133,1)="R",6,RIGHT(W133,1)),0),IF(W133="",0,IF(EXACT(W133,VLOOKUP(W133,W$6:W132,1,0)),0,0)))</f>
        <v>0</v>
      </c>
      <c r="AI133" s="32">
        <f>IF(AND(X133&lt;&gt;"",OR(RIGHT(X133,1)&lt;&gt;"R",ISERROR(VLOOKUP(X133,X$6:X132,1,0)))),VLOOKUP(LEFT(X133,SEARCH("-",X133)-1),'Ceníky Ubytování'!$A$27:$AJ$80,$H133+IF(RIGHT(X133,1)="R",6,RIGHT(X133,1)),0),IF(X133="",0,IF(EXACT(X133,VLOOKUP(X133,X$6:X132,1,0)),0,0)))</f>
        <v>0</v>
      </c>
      <c r="AJ133" s="32">
        <f>IF(AND(Y133&lt;&gt;"",OR(RIGHT(Y133,1)&lt;&gt;"R",ISERROR(VLOOKUP(Y133,Y$6:Y132,1,0)))),VLOOKUP(LEFT(Y133,SEARCH("-",Y133)-1),'Ceníky Ubytování'!$A$27:$AJ$80,$H133+IF(RIGHT(Y133,1)="R",6,RIGHT(Y133,1)),0),IF(Y133="",0,IF(EXACT(Y133,VLOOKUP(Y133,Y$6:Y132,1,0)),0,0)))</f>
        <v>0</v>
      </c>
      <c r="AK133" s="32">
        <f>IF(AND(Z133&lt;&gt;"",OR(RIGHT(Z133,1)&lt;&gt;"R",ISERROR(VLOOKUP(Z133,Z$6:Z132,1,0)))),VLOOKUP(LEFT(Z133,SEARCH("-",Z133)-1),'Ceníky Ubytování'!$A$27:$AJ$80,$H133+IF(RIGHT(Z133,1)="R",6,RIGHT(Z133,1)),0),IF(Z133="",0,IF(EXACT(Z133,VLOOKUP(Z133,Z$6:Z132,1,0)),0,0)))</f>
        <v>0</v>
      </c>
      <c r="AL133" s="32">
        <f>IF(AND(AA133&lt;&gt;"",OR(RIGHT(AA133,1)&lt;&gt;"R",ISERROR(VLOOKUP(AA133,AA$6:AA132,1,0)))),VLOOKUP(LEFT(AA133,SEARCH("-",AA133)-1),'Ceníky Ubytování'!$A$27:$AJ$80,$H133+IF(RIGHT(AA133,1)="R",6,RIGHT(AA133,1)),0),IF(AA133="",0,IF(EXACT(AA133,VLOOKUP(AA133,AA$6:AA132,1,0)),0,0)))</f>
        <v>0</v>
      </c>
      <c r="AM133" s="32">
        <f>IF(AND(AB133&lt;&gt;"",OR(RIGHT(AB133,1)&lt;&gt;"R",ISERROR(VLOOKUP(AB133,AB$6:AB132,1,0)))),VLOOKUP(LEFT(AB133,SEARCH("-",AB133)-1),'Ceníky Ubytování'!$A$27:$AJ$80,$H133+IF(RIGHT(AB133,1)="R",6,RIGHT(AB133,1)),0),IF(AB133="",0,IF(EXACT(AB133,VLOOKUP(AB133,AB$6:AB132,1,0)),0,0)))</f>
        <v>0</v>
      </c>
      <c r="AN133" s="32">
        <f>IF(AND(AC133&lt;&gt;"",OR(RIGHT(AC133,1)&lt;&gt;"R",ISERROR(VLOOKUP(AC133,AC$6:AC132,1,0)))),VLOOKUP(LEFT(AC133,SEARCH("-",AC133)-1),'Ceníky Ubytování'!$A$27:$AJ$80,$H133+IF(RIGHT(AC133,1)="R",6,RIGHT(AC133,1)),0),IF(AC133="",0,IF(EXACT(AC133,VLOOKUP(AC133,AC$6:AC132,1,0)),0,0)))</f>
        <v>0</v>
      </c>
      <c r="AO133" s="8"/>
      <c r="AP133" s="8"/>
      <c r="AQ133" s="8" t="str">
        <f t="shared" ref="AQ133:AZ133" si="398">IF(ISERROR(LEFT(T133,SEARCH("-",T133)-1)),"",LEFT(T133,SEARCH("-",T133)-1))</f>
        <v/>
      </c>
      <c r="AR133" s="8" t="str">
        <f t="shared" si="398"/>
        <v/>
      </c>
      <c r="AS133" s="8" t="str">
        <f t="shared" si="398"/>
        <v/>
      </c>
      <c r="AT133" s="8" t="str">
        <f t="shared" si="398"/>
        <v/>
      </c>
      <c r="AU133" s="8" t="str">
        <f t="shared" si="398"/>
        <v/>
      </c>
      <c r="AV133" s="8" t="str">
        <f t="shared" si="398"/>
        <v/>
      </c>
      <c r="AW133" s="8" t="str">
        <f t="shared" si="398"/>
        <v/>
      </c>
      <c r="AX133" s="8" t="str">
        <f t="shared" si="398"/>
        <v/>
      </c>
      <c r="AY133" s="8" t="str">
        <f t="shared" si="398"/>
        <v/>
      </c>
      <c r="AZ133" s="8" t="str">
        <f t="shared" si="398"/>
        <v/>
      </c>
      <c r="BA133" s="8"/>
      <c r="BB133" s="8"/>
      <c r="BC133" s="8"/>
      <c r="BD133" s="8"/>
      <c r="BE133" s="8"/>
      <c r="BF133" s="8"/>
      <c r="BG133" s="8"/>
      <c r="BH133" s="8"/>
      <c r="BI133" s="8"/>
      <c r="BJ133" s="8"/>
    </row>
    <row r="134" spans="1:62" s="151" customFormat="1" ht="15.75" customHeight="1">
      <c r="A134" s="152">
        <f>+VSTUP!A138</f>
        <v>129</v>
      </c>
      <c r="B134" s="152">
        <f>+VSTUP!B138</f>
        <v>0</v>
      </c>
      <c r="C134" s="152">
        <f>+VSTUP!C138</f>
        <v>0</v>
      </c>
      <c r="D134" s="152">
        <f>+VSTUP!G138</f>
        <v>0</v>
      </c>
      <c r="E134" s="152" t="str">
        <f>+VSTUP!K138</f>
        <v>nic</v>
      </c>
      <c r="F134" s="152">
        <f t="shared" si="11"/>
        <v>0</v>
      </c>
      <c r="G134" s="152" t="str">
        <f>+IF(VSTUP!$B$6="ANO",IF(F134&gt;5,$F$3,IF(F134&gt;2,$F$4,$F$2)),IF(F134=1,$F$2,$B$1))</f>
        <v>Ceník víkend standard</v>
      </c>
      <c r="H134" s="152">
        <f>+VLOOKUP(G134,'Ceníky Ubytování'!$B$84:$C$88,2,0)</f>
        <v>9</v>
      </c>
      <c r="I134" s="152" t="str">
        <f t="shared" ref="I134:R134" si="399">+IF($D134&gt;=I$3,IF($E134=0,"",$E134),"")</f>
        <v/>
      </c>
      <c r="J134" s="152" t="str">
        <f t="shared" si="399"/>
        <v/>
      </c>
      <c r="K134" s="152" t="str">
        <f t="shared" si="399"/>
        <v/>
      </c>
      <c r="L134" s="152" t="str">
        <f t="shared" si="399"/>
        <v/>
      </c>
      <c r="M134" s="152" t="str">
        <f t="shared" si="399"/>
        <v/>
      </c>
      <c r="N134" s="152" t="str">
        <f t="shared" si="399"/>
        <v/>
      </c>
      <c r="O134" s="152" t="str">
        <f t="shared" si="399"/>
        <v/>
      </c>
      <c r="P134" s="152" t="str">
        <f t="shared" si="399"/>
        <v/>
      </c>
      <c r="Q134" s="152" t="str">
        <f t="shared" si="399"/>
        <v/>
      </c>
      <c r="R134" s="152" t="str">
        <f t="shared" si="399"/>
        <v/>
      </c>
      <c r="S134" s="8"/>
      <c r="T134" s="152" t="str">
        <f t="shared" ref="T134:AC134" si="400">+IF(RIGHT(I134,1)="R",I134,IF(I134="","",IF(OR(I134=$S$1,I134=$S$2,I134=$S$3,I134=$S$4),I134&amp;"-1",I134&amp;"-"&amp;COUNTIF(I$6:I$999,I134))))</f>
        <v/>
      </c>
      <c r="U134" s="152" t="str">
        <f t="shared" si="400"/>
        <v/>
      </c>
      <c r="V134" s="152" t="str">
        <f t="shared" si="400"/>
        <v/>
      </c>
      <c r="W134" s="152" t="str">
        <f t="shared" si="400"/>
        <v/>
      </c>
      <c r="X134" s="152" t="str">
        <f t="shared" si="400"/>
        <v/>
      </c>
      <c r="Y134" s="152" t="str">
        <f t="shared" si="400"/>
        <v/>
      </c>
      <c r="Z134" s="152" t="str">
        <f t="shared" si="400"/>
        <v/>
      </c>
      <c r="AA134" s="152" t="str">
        <f t="shared" si="400"/>
        <v/>
      </c>
      <c r="AB134" s="152" t="str">
        <f t="shared" si="400"/>
        <v/>
      </c>
      <c r="AC134" s="152" t="str">
        <f t="shared" si="400"/>
        <v/>
      </c>
      <c r="AD134" s="31">
        <f t="shared" si="373"/>
        <v>0</v>
      </c>
      <c r="AE134" s="153">
        <f>IF(AND(T134&lt;&gt;"",OR(RIGHT(T134,1)&lt;&gt;"R",ISERROR(VLOOKUP(T134,T$6:T133,1,0)))),VLOOKUP(LEFT(T134,SEARCH("-",T134)-1),'Ceníky Ubytování'!$A$27:$AJ$80,$H134+IF(RIGHT(T134,1)="R",6,RIGHT(T134,1)),0),IF(T134="",0,IF(EXACT(T134,VLOOKUP(T134,T$6:T133,1,0)),0,0)))</f>
        <v>0</v>
      </c>
      <c r="AF134" s="153">
        <f>IF(AND(U134&lt;&gt;"",OR(RIGHT(U134,1)&lt;&gt;"R",ISERROR(VLOOKUP(U134,U$6:U133,1,0)))),VLOOKUP(LEFT(U134,SEARCH("-",U134)-1),'Ceníky Ubytování'!$A$27:$AJ$80,$H134+IF(RIGHT(U134,1)="R",6,RIGHT(U134,1)),0),IF(U134="",0,IF(EXACT(U134,VLOOKUP(U134,U$6:U133,1,0)),0,0)))</f>
        <v>0</v>
      </c>
      <c r="AG134" s="153">
        <f>IF(AND(V134&lt;&gt;"",OR(RIGHT(V134,1)&lt;&gt;"R",ISERROR(VLOOKUP(V134,V$6:V133,1,0)))),VLOOKUP(LEFT(V134,SEARCH("-",V134)-1),'Ceníky Ubytování'!$A$27:$AJ$80,$H134+IF(RIGHT(V134,1)="R",6,RIGHT(V134,1)),0),IF(V134="",0,IF(EXACT(V134,VLOOKUP(V134,V$6:V133,1,0)),0,0)))</f>
        <v>0</v>
      </c>
      <c r="AH134" s="153">
        <f>IF(AND(W134&lt;&gt;"",OR(RIGHT(W134,1)&lt;&gt;"R",ISERROR(VLOOKUP(W134,W$6:W133,1,0)))),VLOOKUP(LEFT(W134,SEARCH("-",W134)-1),'Ceníky Ubytování'!$A$27:$AJ$80,$H134+IF(RIGHT(W134,1)="R",6,RIGHT(W134,1)),0),IF(W134="",0,IF(EXACT(W134,VLOOKUP(W134,W$6:W133,1,0)),0,0)))</f>
        <v>0</v>
      </c>
      <c r="AI134" s="153">
        <f>IF(AND(X134&lt;&gt;"",OR(RIGHT(X134,1)&lt;&gt;"R",ISERROR(VLOOKUP(X134,X$6:X133,1,0)))),VLOOKUP(LEFT(X134,SEARCH("-",X134)-1),'Ceníky Ubytování'!$A$27:$AJ$80,$H134+IF(RIGHT(X134,1)="R",6,RIGHT(X134,1)),0),IF(X134="",0,IF(EXACT(X134,VLOOKUP(X134,X$6:X133,1,0)),0,0)))</f>
        <v>0</v>
      </c>
      <c r="AJ134" s="153">
        <f>IF(AND(Y134&lt;&gt;"",OR(RIGHT(Y134,1)&lt;&gt;"R",ISERROR(VLOOKUP(Y134,Y$6:Y133,1,0)))),VLOOKUP(LEFT(Y134,SEARCH("-",Y134)-1),'Ceníky Ubytování'!$A$27:$AJ$80,$H134+IF(RIGHT(Y134,1)="R",6,RIGHT(Y134,1)),0),IF(Y134="",0,IF(EXACT(Y134,VLOOKUP(Y134,Y$6:Y133,1,0)),0,0)))</f>
        <v>0</v>
      </c>
      <c r="AK134" s="153">
        <f>IF(AND(Z134&lt;&gt;"",OR(RIGHT(Z134,1)&lt;&gt;"R",ISERROR(VLOOKUP(Z134,Z$6:Z133,1,0)))),VLOOKUP(LEFT(Z134,SEARCH("-",Z134)-1),'Ceníky Ubytování'!$A$27:$AJ$80,$H134+IF(RIGHT(Z134,1)="R",6,RIGHT(Z134,1)),0),IF(Z134="",0,IF(EXACT(Z134,VLOOKUP(Z134,Z$6:Z133,1,0)),0,0)))</f>
        <v>0</v>
      </c>
      <c r="AL134" s="153">
        <f>IF(AND(AA134&lt;&gt;"",OR(RIGHT(AA134,1)&lt;&gt;"R",ISERROR(VLOOKUP(AA134,AA$6:AA133,1,0)))),VLOOKUP(LEFT(AA134,SEARCH("-",AA134)-1),'Ceníky Ubytování'!$A$27:$AJ$80,$H134+IF(RIGHT(AA134,1)="R",6,RIGHT(AA134,1)),0),IF(AA134="",0,IF(EXACT(AA134,VLOOKUP(AA134,AA$6:AA133,1,0)),0,0)))</f>
        <v>0</v>
      </c>
      <c r="AM134" s="153">
        <f>IF(AND(AB134&lt;&gt;"",OR(RIGHT(AB134,1)&lt;&gt;"R",ISERROR(VLOOKUP(AB134,AB$6:AB133,1,0)))),VLOOKUP(LEFT(AB134,SEARCH("-",AB134)-1),'Ceníky Ubytování'!$A$27:$AJ$80,$H134+IF(RIGHT(AB134,1)="R",6,RIGHT(AB134,1)),0),IF(AB134="",0,IF(EXACT(AB134,VLOOKUP(AB134,AB$6:AB133,1,0)),0,0)))</f>
        <v>0</v>
      </c>
      <c r="AN134" s="153">
        <f>IF(AND(AC134&lt;&gt;"",OR(RIGHT(AC134,1)&lt;&gt;"R",ISERROR(VLOOKUP(AC134,AC$6:AC133,1,0)))),VLOOKUP(LEFT(AC134,SEARCH("-",AC134)-1),'Ceníky Ubytování'!$A$27:$AJ$80,$H134+IF(RIGHT(AC134,1)="R",6,RIGHT(AC134,1)),0),IF(AC134="",0,IF(EXACT(AC134,VLOOKUP(AC134,AC$6:AC133,1,0)),0,0)))</f>
        <v>0</v>
      </c>
      <c r="AO134" s="152"/>
      <c r="AP134" s="152"/>
      <c r="AQ134" s="152" t="str">
        <f t="shared" ref="AQ134:AZ134" si="401">IF(ISERROR(LEFT(T134,SEARCH("-",T134)-1)),"",LEFT(T134,SEARCH("-",T134)-1))</f>
        <v/>
      </c>
      <c r="AR134" s="152" t="str">
        <f t="shared" si="401"/>
        <v/>
      </c>
      <c r="AS134" s="152" t="str">
        <f t="shared" si="401"/>
        <v/>
      </c>
      <c r="AT134" s="152" t="str">
        <f t="shared" si="401"/>
        <v/>
      </c>
      <c r="AU134" s="152" t="str">
        <f t="shared" si="401"/>
        <v/>
      </c>
      <c r="AV134" s="152" t="str">
        <f t="shared" si="401"/>
        <v/>
      </c>
      <c r="AW134" s="152" t="str">
        <f t="shared" si="401"/>
        <v/>
      </c>
      <c r="AX134" s="152" t="str">
        <f t="shared" si="401"/>
        <v/>
      </c>
      <c r="AY134" s="152" t="str">
        <f t="shared" si="401"/>
        <v/>
      </c>
      <c r="AZ134" s="152" t="str">
        <f t="shared" si="401"/>
        <v/>
      </c>
      <c r="BA134" s="152"/>
      <c r="BB134" s="152"/>
      <c r="BC134" s="152"/>
      <c r="BD134" s="152"/>
      <c r="BE134" s="152"/>
      <c r="BF134" s="152"/>
      <c r="BG134" s="152"/>
      <c r="BH134" s="152"/>
      <c r="BI134" s="152"/>
      <c r="BJ134" s="152"/>
    </row>
    <row r="135" spans="1:62" ht="15.75" customHeight="1">
      <c r="A135" s="8">
        <f>+VSTUP!A139</f>
        <v>130</v>
      </c>
      <c r="B135" s="8">
        <f>+VSTUP!B139</f>
        <v>0</v>
      </c>
      <c r="C135" s="8">
        <f>+VSTUP!C139</f>
        <v>0</v>
      </c>
      <c r="D135" s="8">
        <f>+VSTUP!G139</f>
        <v>0</v>
      </c>
      <c r="E135" s="8" t="str">
        <f>+VSTUP!K139</f>
        <v>nic</v>
      </c>
      <c r="F135" s="8">
        <f t="shared" si="11"/>
        <v>0</v>
      </c>
      <c r="G135" s="8" t="str">
        <f>+IF(VSTUP!$B$6="ANO",IF(F135&gt;5,$F$3,IF(F135&gt;2,$F$4,$F$2)),IF(F135=1,$F$2,$B$1))</f>
        <v>Ceník víkend standard</v>
      </c>
      <c r="H135" s="8">
        <f>+VLOOKUP(G135,'Ceníky Ubytování'!$B$84:$C$88,2,0)</f>
        <v>9</v>
      </c>
      <c r="I135" s="8" t="str">
        <f t="shared" ref="I135:R135" si="402">+IF($D135&gt;=I$3,IF($E135=0,"",$E135),"")</f>
        <v/>
      </c>
      <c r="J135" s="8" t="str">
        <f t="shared" si="402"/>
        <v/>
      </c>
      <c r="K135" s="8" t="str">
        <f t="shared" si="402"/>
        <v/>
      </c>
      <c r="L135" s="8" t="str">
        <f t="shared" si="402"/>
        <v/>
      </c>
      <c r="M135" s="8" t="str">
        <f t="shared" si="402"/>
        <v/>
      </c>
      <c r="N135" s="8" t="str">
        <f t="shared" si="402"/>
        <v/>
      </c>
      <c r="O135" s="8" t="str">
        <f t="shared" si="402"/>
        <v/>
      </c>
      <c r="P135" s="8" t="str">
        <f t="shared" si="402"/>
        <v/>
      </c>
      <c r="Q135" s="8" t="str">
        <f t="shared" si="402"/>
        <v/>
      </c>
      <c r="R135" s="8" t="str">
        <f t="shared" si="402"/>
        <v/>
      </c>
      <c r="S135" s="8"/>
      <c r="T135" s="8" t="str">
        <f t="shared" ref="T135:AC135" si="403">+IF(RIGHT(I135,1)="R",I135,IF(I135="","",IF(OR(I135=$S$1,I135=$S$2,I135=$S$3,I135=$S$4),I135&amp;"-1",I135&amp;"-"&amp;COUNTIF(I$6:I$999,I135))))</f>
        <v/>
      </c>
      <c r="U135" s="8" t="str">
        <f t="shared" si="403"/>
        <v/>
      </c>
      <c r="V135" s="8" t="str">
        <f t="shared" si="403"/>
        <v/>
      </c>
      <c r="W135" s="8" t="str">
        <f t="shared" si="403"/>
        <v/>
      </c>
      <c r="X135" s="8" t="str">
        <f t="shared" si="403"/>
        <v/>
      </c>
      <c r="Y135" s="8" t="str">
        <f t="shared" si="403"/>
        <v/>
      </c>
      <c r="Z135" s="8" t="str">
        <f t="shared" si="403"/>
        <v/>
      </c>
      <c r="AA135" s="8" t="str">
        <f t="shared" si="403"/>
        <v/>
      </c>
      <c r="AB135" s="8" t="str">
        <f t="shared" si="403"/>
        <v/>
      </c>
      <c r="AC135" s="8" t="str">
        <f t="shared" si="403"/>
        <v/>
      </c>
      <c r="AD135" s="31">
        <f t="shared" si="373"/>
        <v>0</v>
      </c>
      <c r="AE135" s="32">
        <f>IF(AND(T135&lt;&gt;"",OR(RIGHT(T135,1)&lt;&gt;"R",ISERROR(VLOOKUP(T135,T$6:T134,1,0)))),VLOOKUP(LEFT(T135,SEARCH("-",T135)-1),'Ceníky Ubytování'!$A$27:$AJ$80,$H135+IF(RIGHT(T135,1)="R",6,RIGHT(T135,1)),0),IF(T135="",0,IF(EXACT(T135,VLOOKUP(T135,T$6:T134,1,0)),0,0)))</f>
        <v>0</v>
      </c>
      <c r="AF135" s="32">
        <f>IF(AND(U135&lt;&gt;"",OR(RIGHT(U135,1)&lt;&gt;"R",ISERROR(VLOOKUP(U135,U$6:U134,1,0)))),VLOOKUP(LEFT(U135,SEARCH("-",U135)-1),'Ceníky Ubytování'!$A$27:$AJ$80,$H135+IF(RIGHT(U135,1)="R",6,RIGHT(U135,1)),0),IF(U135="",0,IF(EXACT(U135,VLOOKUP(U135,U$6:U134,1,0)),0,0)))</f>
        <v>0</v>
      </c>
      <c r="AG135" s="32">
        <f>IF(AND(V135&lt;&gt;"",OR(RIGHT(V135,1)&lt;&gt;"R",ISERROR(VLOOKUP(V135,V$6:V134,1,0)))),VLOOKUP(LEFT(V135,SEARCH("-",V135)-1),'Ceníky Ubytování'!$A$27:$AJ$80,$H135+IF(RIGHT(V135,1)="R",6,RIGHT(V135,1)),0),IF(V135="",0,IF(EXACT(V135,VLOOKUP(V135,V$6:V134,1,0)),0,0)))</f>
        <v>0</v>
      </c>
      <c r="AH135" s="32">
        <f>IF(AND(W135&lt;&gt;"",OR(RIGHT(W135,1)&lt;&gt;"R",ISERROR(VLOOKUP(W135,W$6:W134,1,0)))),VLOOKUP(LEFT(W135,SEARCH("-",W135)-1),'Ceníky Ubytování'!$A$27:$AJ$80,$H135+IF(RIGHT(W135,1)="R",6,RIGHT(W135,1)),0),IF(W135="",0,IF(EXACT(W135,VLOOKUP(W135,W$6:W134,1,0)),0,0)))</f>
        <v>0</v>
      </c>
      <c r="AI135" s="32">
        <f>IF(AND(X135&lt;&gt;"",OR(RIGHT(X135,1)&lt;&gt;"R",ISERROR(VLOOKUP(X135,X$6:X134,1,0)))),VLOOKUP(LEFT(X135,SEARCH("-",X135)-1),'Ceníky Ubytování'!$A$27:$AJ$80,$H135+IF(RIGHT(X135,1)="R",6,RIGHT(X135,1)),0),IF(X135="",0,IF(EXACT(X135,VLOOKUP(X135,X$6:X134,1,0)),0,0)))</f>
        <v>0</v>
      </c>
      <c r="AJ135" s="32">
        <f>IF(AND(Y135&lt;&gt;"",OR(RIGHT(Y135,1)&lt;&gt;"R",ISERROR(VLOOKUP(Y135,Y$6:Y134,1,0)))),VLOOKUP(LEFT(Y135,SEARCH("-",Y135)-1),'Ceníky Ubytování'!$A$27:$AJ$80,$H135+IF(RIGHT(Y135,1)="R",6,RIGHT(Y135,1)),0),IF(Y135="",0,IF(EXACT(Y135,VLOOKUP(Y135,Y$6:Y134,1,0)),0,0)))</f>
        <v>0</v>
      </c>
      <c r="AK135" s="32">
        <f>IF(AND(Z135&lt;&gt;"",OR(RIGHT(Z135,1)&lt;&gt;"R",ISERROR(VLOOKUP(Z135,Z$6:Z134,1,0)))),VLOOKUP(LEFT(Z135,SEARCH("-",Z135)-1),'Ceníky Ubytování'!$A$27:$AJ$80,$H135+IF(RIGHT(Z135,1)="R",6,RIGHT(Z135,1)),0),IF(Z135="",0,IF(EXACT(Z135,VLOOKUP(Z135,Z$6:Z134,1,0)),0,0)))</f>
        <v>0</v>
      </c>
      <c r="AL135" s="32">
        <f>IF(AND(AA135&lt;&gt;"",OR(RIGHT(AA135,1)&lt;&gt;"R",ISERROR(VLOOKUP(AA135,AA$6:AA134,1,0)))),VLOOKUP(LEFT(AA135,SEARCH("-",AA135)-1),'Ceníky Ubytování'!$A$27:$AJ$80,$H135+IF(RIGHT(AA135,1)="R",6,RIGHT(AA135,1)),0),IF(AA135="",0,IF(EXACT(AA135,VLOOKUP(AA135,AA$6:AA134,1,0)),0,0)))</f>
        <v>0</v>
      </c>
      <c r="AM135" s="32">
        <f>IF(AND(AB135&lt;&gt;"",OR(RIGHT(AB135,1)&lt;&gt;"R",ISERROR(VLOOKUP(AB135,AB$6:AB134,1,0)))),VLOOKUP(LEFT(AB135,SEARCH("-",AB135)-1),'Ceníky Ubytování'!$A$27:$AJ$80,$H135+IF(RIGHT(AB135,1)="R",6,RIGHT(AB135,1)),0),IF(AB135="",0,IF(EXACT(AB135,VLOOKUP(AB135,AB$6:AB134,1,0)),0,0)))</f>
        <v>0</v>
      </c>
      <c r="AN135" s="32">
        <f>IF(AND(AC135&lt;&gt;"",OR(RIGHT(AC135,1)&lt;&gt;"R",ISERROR(VLOOKUP(AC135,AC$6:AC134,1,0)))),VLOOKUP(LEFT(AC135,SEARCH("-",AC135)-1),'Ceníky Ubytování'!$A$27:$AJ$80,$H135+IF(RIGHT(AC135,1)="R",6,RIGHT(AC135,1)),0),IF(AC135="",0,IF(EXACT(AC135,VLOOKUP(AC135,AC$6:AC134,1,0)),0,0)))</f>
        <v>0</v>
      </c>
      <c r="AO135" s="8"/>
      <c r="AP135" s="8"/>
      <c r="AQ135" s="8" t="str">
        <f t="shared" ref="AQ135:AZ135" si="404">IF(ISERROR(LEFT(T135,SEARCH("-",T135)-1)),"",LEFT(T135,SEARCH("-",T135)-1))</f>
        <v/>
      </c>
      <c r="AR135" s="8" t="str">
        <f t="shared" si="404"/>
        <v/>
      </c>
      <c r="AS135" s="8" t="str">
        <f t="shared" si="404"/>
        <v/>
      </c>
      <c r="AT135" s="8" t="str">
        <f t="shared" si="404"/>
        <v/>
      </c>
      <c r="AU135" s="8" t="str">
        <f t="shared" si="404"/>
        <v/>
      </c>
      <c r="AV135" s="8" t="str">
        <f t="shared" si="404"/>
        <v/>
      </c>
      <c r="AW135" s="8" t="str">
        <f t="shared" si="404"/>
        <v/>
      </c>
      <c r="AX135" s="8" t="str">
        <f t="shared" si="404"/>
        <v/>
      </c>
      <c r="AY135" s="8" t="str">
        <f t="shared" si="404"/>
        <v/>
      </c>
      <c r="AZ135" s="8" t="str">
        <f t="shared" si="404"/>
        <v/>
      </c>
      <c r="BA135" s="8"/>
      <c r="BB135" s="8"/>
      <c r="BC135" s="8"/>
      <c r="BD135" s="8"/>
      <c r="BE135" s="8"/>
      <c r="BF135" s="8"/>
      <c r="BG135" s="8"/>
      <c r="BH135" s="8"/>
      <c r="BI135" s="8"/>
      <c r="BJ135" s="8"/>
    </row>
    <row r="136" spans="1:62" s="151" customFormat="1" ht="15.75" customHeight="1">
      <c r="A136" s="152">
        <f>+VSTUP!A140</f>
        <v>131</v>
      </c>
      <c r="B136" s="152">
        <f>+VSTUP!B140</f>
        <v>0</v>
      </c>
      <c r="C136" s="152">
        <f>+VSTUP!C140</f>
        <v>0</v>
      </c>
      <c r="D136" s="152">
        <f>+VSTUP!G140</f>
        <v>0</v>
      </c>
      <c r="E136" s="152" t="str">
        <f>+VSTUP!K140</f>
        <v>nic</v>
      </c>
      <c r="F136" s="152">
        <f t="shared" si="11"/>
        <v>0</v>
      </c>
      <c r="G136" s="152" t="str">
        <f>+IF(VSTUP!$B$6="ANO",IF(F136&gt;5,$F$3,IF(F136&gt;2,$F$4,$F$2)),IF(F136=1,$F$2,$B$1))</f>
        <v>Ceník víkend standard</v>
      </c>
      <c r="H136" s="152">
        <f>+VLOOKUP(G136,'Ceníky Ubytování'!$B$84:$C$88,2,0)</f>
        <v>9</v>
      </c>
      <c r="I136" s="152" t="str">
        <f t="shared" ref="I136:R136" si="405">+IF($D136&gt;=I$3,IF($E136=0,"",$E136),"")</f>
        <v/>
      </c>
      <c r="J136" s="152" t="str">
        <f t="shared" si="405"/>
        <v/>
      </c>
      <c r="K136" s="152" t="str">
        <f t="shared" si="405"/>
        <v/>
      </c>
      <c r="L136" s="152" t="str">
        <f t="shared" si="405"/>
        <v/>
      </c>
      <c r="M136" s="152" t="str">
        <f t="shared" si="405"/>
        <v/>
      </c>
      <c r="N136" s="152" t="str">
        <f t="shared" si="405"/>
        <v/>
      </c>
      <c r="O136" s="152" t="str">
        <f t="shared" si="405"/>
        <v/>
      </c>
      <c r="P136" s="152" t="str">
        <f t="shared" si="405"/>
        <v/>
      </c>
      <c r="Q136" s="152" t="str">
        <f t="shared" si="405"/>
        <v/>
      </c>
      <c r="R136" s="152" t="str">
        <f t="shared" si="405"/>
        <v/>
      </c>
      <c r="S136" s="8"/>
      <c r="T136" s="152" t="str">
        <f t="shared" ref="T136:AC136" si="406">+IF(RIGHT(I136,1)="R",I136,IF(I136="","",IF(OR(I136=$S$1,I136=$S$2,I136=$S$3,I136=$S$4),I136&amp;"-1",I136&amp;"-"&amp;COUNTIF(I$6:I$999,I136))))</f>
        <v/>
      </c>
      <c r="U136" s="152" t="str">
        <f t="shared" si="406"/>
        <v/>
      </c>
      <c r="V136" s="152" t="str">
        <f t="shared" si="406"/>
        <v/>
      </c>
      <c r="W136" s="152" t="str">
        <f t="shared" si="406"/>
        <v/>
      </c>
      <c r="X136" s="152" t="str">
        <f t="shared" si="406"/>
        <v/>
      </c>
      <c r="Y136" s="152" t="str">
        <f t="shared" si="406"/>
        <v/>
      </c>
      <c r="Z136" s="152" t="str">
        <f t="shared" si="406"/>
        <v/>
      </c>
      <c r="AA136" s="152" t="str">
        <f t="shared" si="406"/>
        <v/>
      </c>
      <c r="AB136" s="152" t="str">
        <f t="shared" si="406"/>
        <v/>
      </c>
      <c r="AC136" s="152" t="str">
        <f t="shared" si="406"/>
        <v/>
      </c>
      <c r="AD136" s="31">
        <f t="shared" si="373"/>
        <v>0</v>
      </c>
      <c r="AE136" s="153">
        <f>IF(AND(T136&lt;&gt;"",OR(RIGHT(T136,1)&lt;&gt;"R",ISERROR(VLOOKUP(T136,T$6:T135,1,0)))),VLOOKUP(LEFT(T136,SEARCH("-",T136)-1),'Ceníky Ubytování'!$A$27:$AJ$80,$H136+IF(RIGHT(T136,1)="R",6,RIGHT(T136,1)),0),IF(T136="",0,IF(EXACT(T136,VLOOKUP(T136,T$6:T135,1,0)),0,0)))</f>
        <v>0</v>
      </c>
      <c r="AF136" s="153">
        <f>IF(AND(U136&lt;&gt;"",OR(RIGHT(U136,1)&lt;&gt;"R",ISERROR(VLOOKUP(U136,U$6:U135,1,0)))),VLOOKUP(LEFT(U136,SEARCH("-",U136)-1),'Ceníky Ubytování'!$A$27:$AJ$80,$H136+IF(RIGHT(U136,1)="R",6,RIGHT(U136,1)),0),IF(U136="",0,IF(EXACT(U136,VLOOKUP(U136,U$6:U135,1,0)),0,0)))</f>
        <v>0</v>
      </c>
      <c r="AG136" s="153">
        <f>IF(AND(V136&lt;&gt;"",OR(RIGHT(V136,1)&lt;&gt;"R",ISERROR(VLOOKUP(V136,V$6:V135,1,0)))),VLOOKUP(LEFT(V136,SEARCH("-",V136)-1),'Ceníky Ubytování'!$A$27:$AJ$80,$H136+IF(RIGHT(V136,1)="R",6,RIGHT(V136,1)),0),IF(V136="",0,IF(EXACT(V136,VLOOKUP(V136,V$6:V135,1,0)),0,0)))</f>
        <v>0</v>
      </c>
      <c r="AH136" s="153">
        <f>IF(AND(W136&lt;&gt;"",OR(RIGHT(W136,1)&lt;&gt;"R",ISERROR(VLOOKUP(W136,W$6:W135,1,0)))),VLOOKUP(LEFT(W136,SEARCH("-",W136)-1),'Ceníky Ubytování'!$A$27:$AJ$80,$H136+IF(RIGHT(W136,1)="R",6,RIGHT(W136,1)),0),IF(W136="",0,IF(EXACT(W136,VLOOKUP(W136,W$6:W135,1,0)),0,0)))</f>
        <v>0</v>
      </c>
      <c r="AI136" s="153">
        <f>IF(AND(X136&lt;&gt;"",OR(RIGHT(X136,1)&lt;&gt;"R",ISERROR(VLOOKUP(X136,X$6:X135,1,0)))),VLOOKUP(LEFT(X136,SEARCH("-",X136)-1),'Ceníky Ubytování'!$A$27:$AJ$80,$H136+IF(RIGHT(X136,1)="R",6,RIGHT(X136,1)),0),IF(X136="",0,IF(EXACT(X136,VLOOKUP(X136,X$6:X135,1,0)),0,0)))</f>
        <v>0</v>
      </c>
      <c r="AJ136" s="153">
        <f>IF(AND(Y136&lt;&gt;"",OR(RIGHT(Y136,1)&lt;&gt;"R",ISERROR(VLOOKUP(Y136,Y$6:Y135,1,0)))),VLOOKUP(LEFT(Y136,SEARCH("-",Y136)-1),'Ceníky Ubytování'!$A$27:$AJ$80,$H136+IF(RIGHT(Y136,1)="R",6,RIGHT(Y136,1)),0),IF(Y136="",0,IF(EXACT(Y136,VLOOKUP(Y136,Y$6:Y135,1,0)),0,0)))</f>
        <v>0</v>
      </c>
      <c r="AK136" s="153">
        <f>IF(AND(Z136&lt;&gt;"",OR(RIGHT(Z136,1)&lt;&gt;"R",ISERROR(VLOOKUP(Z136,Z$6:Z135,1,0)))),VLOOKUP(LEFT(Z136,SEARCH("-",Z136)-1),'Ceníky Ubytování'!$A$27:$AJ$80,$H136+IF(RIGHT(Z136,1)="R",6,RIGHT(Z136,1)),0),IF(Z136="",0,IF(EXACT(Z136,VLOOKUP(Z136,Z$6:Z135,1,0)),0,0)))</f>
        <v>0</v>
      </c>
      <c r="AL136" s="153">
        <f>IF(AND(AA136&lt;&gt;"",OR(RIGHT(AA136,1)&lt;&gt;"R",ISERROR(VLOOKUP(AA136,AA$6:AA135,1,0)))),VLOOKUP(LEFT(AA136,SEARCH("-",AA136)-1),'Ceníky Ubytování'!$A$27:$AJ$80,$H136+IF(RIGHT(AA136,1)="R",6,RIGHT(AA136,1)),0),IF(AA136="",0,IF(EXACT(AA136,VLOOKUP(AA136,AA$6:AA135,1,0)),0,0)))</f>
        <v>0</v>
      </c>
      <c r="AM136" s="153">
        <f>IF(AND(AB136&lt;&gt;"",OR(RIGHT(AB136,1)&lt;&gt;"R",ISERROR(VLOOKUP(AB136,AB$6:AB135,1,0)))),VLOOKUP(LEFT(AB136,SEARCH("-",AB136)-1),'Ceníky Ubytování'!$A$27:$AJ$80,$H136+IF(RIGHT(AB136,1)="R",6,RIGHT(AB136,1)),0),IF(AB136="",0,IF(EXACT(AB136,VLOOKUP(AB136,AB$6:AB135,1,0)),0,0)))</f>
        <v>0</v>
      </c>
      <c r="AN136" s="153">
        <f>IF(AND(AC136&lt;&gt;"",OR(RIGHT(AC136,1)&lt;&gt;"R",ISERROR(VLOOKUP(AC136,AC$6:AC135,1,0)))),VLOOKUP(LEFT(AC136,SEARCH("-",AC136)-1),'Ceníky Ubytování'!$A$27:$AJ$80,$H136+IF(RIGHT(AC136,1)="R",6,RIGHT(AC136,1)),0),IF(AC136="",0,IF(EXACT(AC136,VLOOKUP(AC136,AC$6:AC135,1,0)),0,0)))</f>
        <v>0</v>
      </c>
      <c r="AO136" s="152"/>
      <c r="AP136" s="152"/>
      <c r="AQ136" s="152" t="str">
        <f t="shared" ref="AQ136:AZ136" si="407">IF(ISERROR(LEFT(T136,SEARCH("-",T136)-1)),"",LEFT(T136,SEARCH("-",T136)-1))</f>
        <v/>
      </c>
      <c r="AR136" s="152" t="str">
        <f t="shared" si="407"/>
        <v/>
      </c>
      <c r="AS136" s="152" t="str">
        <f t="shared" si="407"/>
        <v/>
      </c>
      <c r="AT136" s="152" t="str">
        <f t="shared" si="407"/>
        <v/>
      </c>
      <c r="AU136" s="152" t="str">
        <f t="shared" si="407"/>
        <v/>
      </c>
      <c r="AV136" s="152" t="str">
        <f t="shared" si="407"/>
        <v/>
      </c>
      <c r="AW136" s="152" t="str">
        <f t="shared" si="407"/>
        <v/>
      </c>
      <c r="AX136" s="152" t="str">
        <f t="shared" si="407"/>
        <v/>
      </c>
      <c r="AY136" s="152" t="str">
        <f t="shared" si="407"/>
        <v/>
      </c>
      <c r="AZ136" s="152" t="str">
        <f t="shared" si="407"/>
        <v/>
      </c>
      <c r="BA136" s="152"/>
      <c r="BB136" s="152"/>
      <c r="BC136" s="152"/>
      <c r="BD136" s="152"/>
      <c r="BE136" s="152"/>
      <c r="BF136" s="152"/>
      <c r="BG136" s="152"/>
      <c r="BH136" s="152"/>
      <c r="BI136" s="152"/>
      <c r="BJ136" s="152"/>
    </row>
    <row r="137" spans="1:62" ht="15.75" customHeight="1">
      <c r="A137" s="8">
        <f>+VSTUP!A141</f>
        <v>132</v>
      </c>
      <c r="B137" s="8">
        <f>+VSTUP!B141</f>
        <v>0</v>
      </c>
      <c r="C137" s="8">
        <f>+VSTUP!C141</f>
        <v>0</v>
      </c>
      <c r="D137" s="8">
        <f>+VSTUP!G141</f>
        <v>0</v>
      </c>
      <c r="E137" s="8" t="str">
        <f>+VSTUP!K141</f>
        <v>nic</v>
      </c>
      <c r="F137" s="8">
        <f t="shared" si="11"/>
        <v>0</v>
      </c>
      <c r="G137" s="8" t="str">
        <f>+IF(VSTUP!$B$6="ANO",IF(F137&gt;5,$F$3,IF(F137&gt;2,$F$4,$F$2)),IF(F137=1,$F$2,$B$1))</f>
        <v>Ceník víkend standard</v>
      </c>
      <c r="H137" s="8">
        <f>+VLOOKUP(G137,'Ceníky Ubytování'!$B$84:$C$88,2,0)</f>
        <v>9</v>
      </c>
      <c r="I137" s="8" t="str">
        <f t="shared" ref="I137:R137" si="408">+IF($D137&gt;=I$3,IF($E137=0,"",$E137),"")</f>
        <v/>
      </c>
      <c r="J137" s="8" t="str">
        <f t="shared" si="408"/>
        <v/>
      </c>
      <c r="K137" s="8" t="str">
        <f t="shared" si="408"/>
        <v/>
      </c>
      <c r="L137" s="8" t="str">
        <f t="shared" si="408"/>
        <v/>
      </c>
      <c r="M137" s="8" t="str">
        <f t="shared" si="408"/>
        <v/>
      </c>
      <c r="N137" s="8" t="str">
        <f t="shared" si="408"/>
        <v/>
      </c>
      <c r="O137" s="8" t="str">
        <f t="shared" si="408"/>
        <v/>
      </c>
      <c r="P137" s="8" t="str">
        <f t="shared" si="408"/>
        <v/>
      </c>
      <c r="Q137" s="8" t="str">
        <f t="shared" si="408"/>
        <v/>
      </c>
      <c r="R137" s="8" t="str">
        <f t="shared" si="408"/>
        <v/>
      </c>
      <c r="S137" s="8"/>
      <c r="T137" s="8" t="str">
        <f t="shared" ref="T137:AC137" si="409">+IF(RIGHT(I137,1)="R",I137,IF(I137="","",IF(OR(I137=$S$1,I137=$S$2,I137=$S$3,I137=$S$4),I137&amp;"-1",I137&amp;"-"&amp;COUNTIF(I$6:I$999,I137))))</f>
        <v/>
      </c>
      <c r="U137" s="8" t="str">
        <f t="shared" si="409"/>
        <v/>
      </c>
      <c r="V137" s="8" t="str">
        <f t="shared" si="409"/>
        <v/>
      </c>
      <c r="W137" s="8" t="str">
        <f t="shared" si="409"/>
        <v/>
      </c>
      <c r="X137" s="8" t="str">
        <f t="shared" si="409"/>
        <v/>
      </c>
      <c r="Y137" s="8" t="str">
        <f t="shared" si="409"/>
        <v/>
      </c>
      <c r="Z137" s="8" t="str">
        <f t="shared" si="409"/>
        <v/>
      </c>
      <c r="AA137" s="8" t="str">
        <f t="shared" si="409"/>
        <v/>
      </c>
      <c r="AB137" s="8" t="str">
        <f t="shared" si="409"/>
        <v/>
      </c>
      <c r="AC137" s="8" t="str">
        <f t="shared" si="409"/>
        <v/>
      </c>
      <c r="AD137" s="31">
        <f t="shared" si="373"/>
        <v>0</v>
      </c>
      <c r="AE137" s="32">
        <f>IF(AND(T137&lt;&gt;"",OR(RIGHT(T137,1)&lt;&gt;"R",ISERROR(VLOOKUP(T137,T$6:T136,1,0)))),VLOOKUP(LEFT(T137,SEARCH("-",T137)-1),'Ceníky Ubytování'!$A$27:$AJ$80,$H137+IF(RIGHT(T137,1)="R",6,RIGHT(T137,1)),0),IF(T137="",0,IF(EXACT(T137,VLOOKUP(T137,T$6:T136,1,0)),0,0)))</f>
        <v>0</v>
      </c>
      <c r="AF137" s="32">
        <f>IF(AND(U137&lt;&gt;"",OR(RIGHT(U137,1)&lt;&gt;"R",ISERROR(VLOOKUP(U137,U$6:U136,1,0)))),VLOOKUP(LEFT(U137,SEARCH("-",U137)-1),'Ceníky Ubytování'!$A$27:$AJ$80,$H137+IF(RIGHT(U137,1)="R",6,RIGHT(U137,1)),0),IF(U137="",0,IF(EXACT(U137,VLOOKUP(U137,U$6:U136,1,0)),0,0)))</f>
        <v>0</v>
      </c>
      <c r="AG137" s="32">
        <f>IF(AND(V137&lt;&gt;"",OR(RIGHT(V137,1)&lt;&gt;"R",ISERROR(VLOOKUP(V137,V$6:V136,1,0)))),VLOOKUP(LEFT(V137,SEARCH("-",V137)-1),'Ceníky Ubytování'!$A$27:$AJ$80,$H137+IF(RIGHT(V137,1)="R",6,RIGHT(V137,1)),0),IF(V137="",0,IF(EXACT(V137,VLOOKUP(V137,V$6:V136,1,0)),0,0)))</f>
        <v>0</v>
      </c>
      <c r="AH137" s="32">
        <f>IF(AND(W137&lt;&gt;"",OR(RIGHT(W137,1)&lt;&gt;"R",ISERROR(VLOOKUP(W137,W$6:W136,1,0)))),VLOOKUP(LEFT(W137,SEARCH("-",W137)-1),'Ceníky Ubytování'!$A$27:$AJ$80,$H137+IF(RIGHT(W137,1)="R",6,RIGHT(W137,1)),0),IF(W137="",0,IF(EXACT(W137,VLOOKUP(W137,W$6:W136,1,0)),0,0)))</f>
        <v>0</v>
      </c>
      <c r="AI137" s="32">
        <f>IF(AND(X137&lt;&gt;"",OR(RIGHT(X137,1)&lt;&gt;"R",ISERROR(VLOOKUP(X137,X$6:X136,1,0)))),VLOOKUP(LEFT(X137,SEARCH("-",X137)-1),'Ceníky Ubytování'!$A$27:$AJ$80,$H137+IF(RIGHT(X137,1)="R",6,RIGHT(X137,1)),0),IF(X137="",0,IF(EXACT(X137,VLOOKUP(X137,X$6:X136,1,0)),0,0)))</f>
        <v>0</v>
      </c>
      <c r="AJ137" s="32">
        <f>IF(AND(Y137&lt;&gt;"",OR(RIGHT(Y137,1)&lt;&gt;"R",ISERROR(VLOOKUP(Y137,Y$6:Y136,1,0)))),VLOOKUP(LEFT(Y137,SEARCH("-",Y137)-1),'Ceníky Ubytování'!$A$27:$AJ$80,$H137+IF(RIGHT(Y137,1)="R",6,RIGHT(Y137,1)),0),IF(Y137="",0,IF(EXACT(Y137,VLOOKUP(Y137,Y$6:Y136,1,0)),0,0)))</f>
        <v>0</v>
      </c>
      <c r="AK137" s="32">
        <f>IF(AND(Z137&lt;&gt;"",OR(RIGHT(Z137,1)&lt;&gt;"R",ISERROR(VLOOKUP(Z137,Z$6:Z136,1,0)))),VLOOKUP(LEFT(Z137,SEARCH("-",Z137)-1),'Ceníky Ubytování'!$A$27:$AJ$80,$H137+IF(RIGHT(Z137,1)="R",6,RIGHT(Z137,1)),0),IF(Z137="",0,IF(EXACT(Z137,VLOOKUP(Z137,Z$6:Z136,1,0)),0,0)))</f>
        <v>0</v>
      </c>
      <c r="AL137" s="32">
        <f>IF(AND(AA137&lt;&gt;"",OR(RIGHT(AA137,1)&lt;&gt;"R",ISERROR(VLOOKUP(AA137,AA$6:AA136,1,0)))),VLOOKUP(LEFT(AA137,SEARCH("-",AA137)-1),'Ceníky Ubytování'!$A$27:$AJ$80,$H137+IF(RIGHT(AA137,1)="R",6,RIGHT(AA137,1)),0),IF(AA137="",0,IF(EXACT(AA137,VLOOKUP(AA137,AA$6:AA136,1,0)),0,0)))</f>
        <v>0</v>
      </c>
      <c r="AM137" s="32">
        <f>IF(AND(AB137&lt;&gt;"",OR(RIGHT(AB137,1)&lt;&gt;"R",ISERROR(VLOOKUP(AB137,AB$6:AB136,1,0)))),VLOOKUP(LEFT(AB137,SEARCH("-",AB137)-1),'Ceníky Ubytování'!$A$27:$AJ$80,$H137+IF(RIGHT(AB137,1)="R",6,RIGHT(AB137,1)),0),IF(AB137="",0,IF(EXACT(AB137,VLOOKUP(AB137,AB$6:AB136,1,0)),0,0)))</f>
        <v>0</v>
      </c>
      <c r="AN137" s="32">
        <f>IF(AND(AC137&lt;&gt;"",OR(RIGHT(AC137,1)&lt;&gt;"R",ISERROR(VLOOKUP(AC137,AC$6:AC136,1,0)))),VLOOKUP(LEFT(AC137,SEARCH("-",AC137)-1),'Ceníky Ubytování'!$A$27:$AJ$80,$H137+IF(RIGHT(AC137,1)="R",6,RIGHT(AC137,1)),0),IF(AC137="",0,IF(EXACT(AC137,VLOOKUP(AC137,AC$6:AC136,1,0)),0,0)))</f>
        <v>0</v>
      </c>
      <c r="AO137" s="8"/>
      <c r="AP137" s="8"/>
      <c r="AQ137" s="8" t="str">
        <f t="shared" ref="AQ137:AZ137" si="410">IF(ISERROR(LEFT(T137,SEARCH("-",T137)-1)),"",LEFT(T137,SEARCH("-",T137)-1))</f>
        <v/>
      </c>
      <c r="AR137" s="8" t="str">
        <f t="shared" si="410"/>
        <v/>
      </c>
      <c r="AS137" s="8" t="str">
        <f t="shared" si="410"/>
        <v/>
      </c>
      <c r="AT137" s="8" t="str">
        <f t="shared" si="410"/>
        <v/>
      </c>
      <c r="AU137" s="8" t="str">
        <f t="shared" si="410"/>
        <v/>
      </c>
      <c r="AV137" s="8" t="str">
        <f t="shared" si="410"/>
        <v/>
      </c>
      <c r="AW137" s="8" t="str">
        <f t="shared" si="410"/>
        <v/>
      </c>
      <c r="AX137" s="8" t="str">
        <f t="shared" si="410"/>
        <v/>
      </c>
      <c r="AY137" s="8" t="str">
        <f t="shared" si="410"/>
        <v/>
      </c>
      <c r="AZ137" s="8" t="str">
        <f t="shared" si="410"/>
        <v/>
      </c>
      <c r="BA137" s="8"/>
      <c r="BB137" s="8"/>
      <c r="BC137" s="8"/>
      <c r="BD137" s="8"/>
      <c r="BE137" s="8"/>
      <c r="BF137" s="8"/>
      <c r="BG137" s="8"/>
      <c r="BH137" s="8"/>
      <c r="BI137" s="8"/>
      <c r="BJ137" s="8"/>
    </row>
    <row r="138" spans="1:62" s="151" customFormat="1" ht="15.75" customHeight="1">
      <c r="A138" s="152">
        <f>+VSTUP!A142</f>
        <v>133</v>
      </c>
      <c r="B138" s="152">
        <f>+VSTUP!B142</f>
        <v>0</v>
      </c>
      <c r="C138" s="152">
        <f>+VSTUP!C142</f>
        <v>0</v>
      </c>
      <c r="D138" s="152">
        <f>+VSTUP!G142</f>
        <v>0</v>
      </c>
      <c r="E138" s="152" t="str">
        <f>+VSTUP!K142</f>
        <v>nic</v>
      </c>
      <c r="F138" s="152">
        <f t="shared" si="11"/>
        <v>0</v>
      </c>
      <c r="G138" s="152" t="str">
        <f>+IF(VSTUP!$B$6="ANO",IF(F138&gt;5,$F$3,IF(F138&gt;2,$F$4,$F$2)),IF(F138=1,$F$2,$B$1))</f>
        <v>Ceník víkend standard</v>
      </c>
      <c r="H138" s="152">
        <f>+VLOOKUP(G138,'Ceníky Ubytování'!$B$84:$C$88,2,0)</f>
        <v>9</v>
      </c>
      <c r="I138" s="152" t="str">
        <f t="shared" ref="I138:R138" si="411">+IF($D138&gt;=I$3,IF($E138=0,"",$E138),"")</f>
        <v/>
      </c>
      <c r="J138" s="152" t="str">
        <f t="shared" si="411"/>
        <v/>
      </c>
      <c r="K138" s="152" t="str">
        <f t="shared" si="411"/>
        <v/>
      </c>
      <c r="L138" s="152" t="str">
        <f t="shared" si="411"/>
        <v/>
      </c>
      <c r="M138" s="152" t="str">
        <f t="shared" si="411"/>
        <v/>
      </c>
      <c r="N138" s="152" t="str">
        <f t="shared" si="411"/>
        <v/>
      </c>
      <c r="O138" s="152" t="str">
        <f t="shared" si="411"/>
        <v/>
      </c>
      <c r="P138" s="152" t="str">
        <f t="shared" si="411"/>
        <v/>
      </c>
      <c r="Q138" s="152" t="str">
        <f t="shared" si="411"/>
        <v/>
      </c>
      <c r="R138" s="152" t="str">
        <f t="shared" si="411"/>
        <v/>
      </c>
      <c r="S138" s="8"/>
      <c r="T138" s="152" t="str">
        <f t="shared" ref="T138:AC138" si="412">+IF(RIGHT(I138,1)="R",I138,IF(I138="","",IF(OR(I138=$S$1,I138=$S$2,I138=$S$3,I138=$S$4),I138&amp;"-1",I138&amp;"-"&amp;COUNTIF(I$6:I$999,I138))))</f>
        <v/>
      </c>
      <c r="U138" s="152" t="str">
        <f t="shared" si="412"/>
        <v/>
      </c>
      <c r="V138" s="152" t="str">
        <f t="shared" si="412"/>
        <v/>
      </c>
      <c r="W138" s="152" t="str">
        <f t="shared" si="412"/>
        <v/>
      </c>
      <c r="X138" s="152" t="str">
        <f t="shared" si="412"/>
        <v/>
      </c>
      <c r="Y138" s="152" t="str">
        <f t="shared" si="412"/>
        <v/>
      </c>
      <c r="Z138" s="152" t="str">
        <f t="shared" si="412"/>
        <v/>
      </c>
      <c r="AA138" s="152" t="str">
        <f t="shared" si="412"/>
        <v/>
      </c>
      <c r="AB138" s="152" t="str">
        <f t="shared" si="412"/>
        <v/>
      </c>
      <c r="AC138" s="152" t="str">
        <f t="shared" si="412"/>
        <v/>
      </c>
      <c r="AD138" s="31">
        <f t="shared" si="373"/>
        <v>0</v>
      </c>
      <c r="AE138" s="153">
        <f>IF(AND(T138&lt;&gt;"",OR(RIGHT(T138,1)&lt;&gt;"R",ISERROR(VLOOKUP(T138,T$6:T137,1,0)))),VLOOKUP(LEFT(T138,SEARCH("-",T138)-1),'Ceníky Ubytování'!$A$27:$AJ$80,$H138+IF(RIGHT(T138,1)="R",6,RIGHT(T138,1)),0),IF(T138="",0,IF(EXACT(T138,VLOOKUP(T138,T$6:T137,1,0)),0,0)))</f>
        <v>0</v>
      </c>
      <c r="AF138" s="153">
        <f>IF(AND(U138&lt;&gt;"",OR(RIGHT(U138,1)&lt;&gt;"R",ISERROR(VLOOKUP(U138,U$6:U137,1,0)))),VLOOKUP(LEFT(U138,SEARCH("-",U138)-1),'Ceníky Ubytování'!$A$27:$AJ$80,$H138+IF(RIGHT(U138,1)="R",6,RIGHT(U138,1)),0),IF(U138="",0,IF(EXACT(U138,VLOOKUP(U138,U$6:U137,1,0)),0,0)))</f>
        <v>0</v>
      </c>
      <c r="AG138" s="153">
        <f>IF(AND(V138&lt;&gt;"",OR(RIGHT(V138,1)&lt;&gt;"R",ISERROR(VLOOKUP(V138,V$6:V137,1,0)))),VLOOKUP(LEFT(V138,SEARCH("-",V138)-1),'Ceníky Ubytování'!$A$27:$AJ$80,$H138+IF(RIGHT(V138,1)="R",6,RIGHT(V138,1)),0),IF(V138="",0,IF(EXACT(V138,VLOOKUP(V138,V$6:V137,1,0)),0,0)))</f>
        <v>0</v>
      </c>
      <c r="AH138" s="153">
        <f>IF(AND(W138&lt;&gt;"",OR(RIGHT(W138,1)&lt;&gt;"R",ISERROR(VLOOKUP(W138,W$6:W137,1,0)))),VLOOKUP(LEFT(W138,SEARCH("-",W138)-1),'Ceníky Ubytování'!$A$27:$AJ$80,$H138+IF(RIGHT(W138,1)="R",6,RIGHT(W138,1)),0),IF(W138="",0,IF(EXACT(W138,VLOOKUP(W138,W$6:W137,1,0)),0,0)))</f>
        <v>0</v>
      </c>
      <c r="AI138" s="153">
        <f>IF(AND(X138&lt;&gt;"",OR(RIGHT(X138,1)&lt;&gt;"R",ISERROR(VLOOKUP(X138,X$6:X137,1,0)))),VLOOKUP(LEFT(X138,SEARCH("-",X138)-1),'Ceníky Ubytování'!$A$27:$AJ$80,$H138+IF(RIGHT(X138,1)="R",6,RIGHT(X138,1)),0),IF(X138="",0,IF(EXACT(X138,VLOOKUP(X138,X$6:X137,1,0)),0,0)))</f>
        <v>0</v>
      </c>
      <c r="AJ138" s="153">
        <f>IF(AND(Y138&lt;&gt;"",OR(RIGHT(Y138,1)&lt;&gt;"R",ISERROR(VLOOKUP(Y138,Y$6:Y137,1,0)))),VLOOKUP(LEFT(Y138,SEARCH("-",Y138)-1),'Ceníky Ubytování'!$A$27:$AJ$80,$H138+IF(RIGHT(Y138,1)="R",6,RIGHT(Y138,1)),0),IF(Y138="",0,IF(EXACT(Y138,VLOOKUP(Y138,Y$6:Y137,1,0)),0,0)))</f>
        <v>0</v>
      </c>
      <c r="AK138" s="153">
        <f>IF(AND(Z138&lt;&gt;"",OR(RIGHT(Z138,1)&lt;&gt;"R",ISERROR(VLOOKUP(Z138,Z$6:Z137,1,0)))),VLOOKUP(LEFT(Z138,SEARCH("-",Z138)-1),'Ceníky Ubytování'!$A$27:$AJ$80,$H138+IF(RIGHT(Z138,1)="R",6,RIGHT(Z138,1)),0),IF(Z138="",0,IF(EXACT(Z138,VLOOKUP(Z138,Z$6:Z137,1,0)),0,0)))</f>
        <v>0</v>
      </c>
      <c r="AL138" s="153">
        <f>IF(AND(AA138&lt;&gt;"",OR(RIGHT(AA138,1)&lt;&gt;"R",ISERROR(VLOOKUP(AA138,AA$6:AA137,1,0)))),VLOOKUP(LEFT(AA138,SEARCH("-",AA138)-1),'Ceníky Ubytování'!$A$27:$AJ$80,$H138+IF(RIGHT(AA138,1)="R",6,RIGHT(AA138,1)),0),IF(AA138="",0,IF(EXACT(AA138,VLOOKUP(AA138,AA$6:AA137,1,0)),0,0)))</f>
        <v>0</v>
      </c>
      <c r="AM138" s="153">
        <f>IF(AND(AB138&lt;&gt;"",OR(RIGHT(AB138,1)&lt;&gt;"R",ISERROR(VLOOKUP(AB138,AB$6:AB137,1,0)))),VLOOKUP(LEFT(AB138,SEARCH("-",AB138)-1),'Ceníky Ubytování'!$A$27:$AJ$80,$H138+IF(RIGHT(AB138,1)="R",6,RIGHT(AB138,1)),0),IF(AB138="",0,IF(EXACT(AB138,VLOOKUP(AB138,AB$6:AB137,1,0)),0,0)))</f>
        <v>0</v>
      </c>
      <c r="AN138" s="153">
        <f>IF(AND(AC138&lt;&gt;"",OR(RIGHT(AC138,1)&lt;&gt;"R",ISERROR(VLOOKUP(AC138,AC$6:AC137,1,0)))),VLOOKUP(LEFT(AC138,SEARCH("-",AC138)-1),'Ceníky Ubytování'!$A$27:$AJ$80,$H138+IF(RIGHT(AC138,1)="R",6,RIGHT(AC138,1)),0),IF(AC138="",0,IF(EXACT(AC138,VLOOKUP(AC138,AC$6:AC137,1,0)),0,0)))</f>
        <v>0</v>
      </c>
      <c r="AO138" s="152"/>
      <c r="AP138" s="152"/>
      <c r="AQ138" s="152" t="str">
        <f t="shared" ref="AQ138:AZ138" si="413">IF(ISERROR(LEFT(T138,SEARCH("-",T138)-1)),"",LEFT(T138,SEARCH("-",T138)-1))</f>
        <v/>
      </c>
      <c r="AR138" s="152" t="str">
        <f t="shared" si="413"/>
        <v/>
      </c>
      <c r="AS138" s="152" t="str">
        <f t="shared" si="413"/>
        <v/>
      </c>
      <c r="AT138" s="152" t="str">
        <f t="shared" si="413"/>
        <v/>
      </c>
      <c r="AU138" s="152" t="str">
        <f t="shared" si="413"/>
        <v/>
      </c>
      <c r="AV138" s="152" t="str">
        <f t="shared" si="413"/>
        <v/>
      </c>
      <c r="AW138" s="152" t="str">
        <f t="shared" si="413"/>
        <v/>
      </c>
      <c r="AX138" s="152" t="str">
        <f t="shared" si="413"/>
        <v/>
      </c>
      <c r="AY138" s="152" t="str">
        <f t="shared" si="413"/>
        <v/>
      </c>
      <c r="AZ138" s="152" t="str">
        <f t="shared" si="413"/>
        <v/>
      </c>
      <c r="BA138" s="152"/>
      <c r="BB138" s="152"/>
      <c r="BC138" s="152"/>
      <c r="BD138" s="152"/>
      <c r="BE138" s="152"/>
      <c r="BF138" s="152"/>
      <c r="BG138" s="152"/>
      <c r="BH138" s="152"/>
      <c r="BI138" s="152"/>
      <c r="BJ138" s="152"/>
    </row>
    <row r="139" spans="1:62" ht="15.75" customHeight="1">
      <c r="A139" s="8">
        <f>+VSTUP!A143</f>
        <v>134</v>
      </c>
      <c r="B139" s="8">
        <f>+VSTUP!B143</f>
        <v>0</v>
      </c>
      <c r="C139" s="8">
        <f>+VSTUP!C143</f>
        <v>0</v>
      </c>
      <c r="D139" s="8">
        <f>+VSTUP!G143</f>
        <v>0</v>
      </c>
      <c r="E139" s="8" t="str">
        <f>+VSTUP!K143</f>
        <v>nic</v>
      </c>
      <c r="F139" s="8">
        <f t="shared" si="11"/>
        <v>0</v>
      </c>
      <c r="G139" s="8" t="str">
        <f>+IF(VSTUP!$B$6="ANO",IF(F139&gt;5,$F$3,IF(F139&gt;2,$F$4,$F$2)),IF(F139=1,$F$2,$B$1))</f>
        <v>Ceník víkend standard</v>
      </c>
      <c r="H139" s="8">
        <f>+VLOOKUP(G139,'Ceníky Ubytování'!$B$84:$C$88,2,0)</f>
        <v>9</v>
      </c>
      <c r="I139" s="8" t="str">
        <f t="shared" ref="I139:R139" si="414">+IF($D139&gt;=I$3,IF($E139=0,"",$E139),"")</f>
        <v/>
      </c>
      <c r="J139" s="8" t="str">
        <f t="shared" si="414"/>
        <v/>
      </c>
      <c r="K139" s="8" t="str">
        <f t="shared" si="414"/>
        <v/>
      </c>
      <c r="L139" s="8" t="str">
        <f t="shared" si="414"/>
        <v/>
      </c>
      <c r="M139" s="8" t="str">
        <f t="shared" si="414"/>
        <v/>
      </c>
      <c r="N139" s="8" t="str">
        <f t="shared" si="414"/>
        <v/>
      </c>
      <c r="O139" s="8" t="str">
        <f t="shared" si="414"/>
        <v/>
      </c>
      <c r="P139" s="8" t="str">
        <f t="shared" si="414"/>
        <v/>
      </c>
      <c r="Q139" s="8" t="str">
        <f t="shared" si="414"/>
        <v/>
      </c>
      <c r="R139" s="8" t="str">
        <f t="shared" si="414"/>
        <v/>
      </c>
      <c r="S139" s="8"/>
      <c r="T139" s="8" t="str">
        <f t="shared" ref="T139:AC139" si="415">+IF(RIGHT(I139,1)="R",I139,IF(I139="","",IF(OR(I139=$S$1,I139=$S$2,I139=$S$3,I139=$S$4),I139&amp;"-1",I139&amp;"-"&amp;COUNTIF(I$6:I$999,I139))))</f>
        <v/>
      </c>
      <c r="U139" s="8" t="str">
        <f t="shared" si="415"/>
        <v/>
      </c>
      <c r="V139" s="8" t="str">
        <f t="shared" si="415"/>
        <v/>
      </c>
      <c r="W139" s="8" t="str">
        <f t="shared" si="415"/>
        <v/>
      </c>
      <c r="X139" s="8" t="str">
        <f t="shared" si="415"/>
        <v/>
      </c>
      <c r="Y139" s="8" t="str">
        <f t="shared" si="415"/>
        <v/>
      </c>
      <c r="Z139" s="8" t="str">
        <f t="shared" si="415"/>
        <v/>
      </c>
      <c r="AA139" s="8" t="str">
        <f t="shared" si="415"/>
        <v/>
      </c>
      <c r="AB139" s="8" t="str">
        <f t="shared" si="415"/>
        <v/>
      </c>
      <c r="AC139" s="8" t="str">
        <f t="shared" si="415"/>
        <v/>
      </c>
      <c r="AD139" s="31">
        <f t="shared" si="373"/>
        <v>0</v>
      </c>
      <c r="AE139" s="32">
        <f>IF(AND(T139&lt;&gt;"",OR(RIGHT(T139,1)&lt;&gt;"R",ISERROR(VLOOKUP(T139,T$6:T138,1,0)))),VLOOKUP(LEFT(T139,SEARCH("-",T139)-1),'Ceníky Ubytování'!$A$27:$AJ$80,$H139+IF(RIGHT(T139,1)="R",6,RIGHT(T139,1)),0),IF(T139="",0,IF(EXACT(T139,VLOOKUP(T139,T$6:T138,1,0)),0,0)))</f>
        <v>0</v>
      </c>
      <c r="AF139" s="32">
        <f>IF(AND(U139&lt;&gt;"",OR(RIGHT(U139,1)&lt;&gt;"R",ISERROR(VLOOKUP(U139,U$6:U138,1,0)))),VLOOKUP(LEFT(U139,SEARCH("-",U139)-1),'Ceníky Ubytování'!$A$27:$AJ$80,$H139+IF(RIGHT(U139,1)="R",6,RIGHT(U139,1)),0),IF(U139="",0,IF(EXACT(U139,VLOOKUP(U139,U$6:U138,1,0)),0,0)))</f>
        <v>0</v>
      </c>
      <c r="AG139" s="32">
        <f>IF(AND(V139&lt;&gt;"",OR(RIGHT(V139,1)&lt;&gt;"R",ISERROR(VLOOKUP(V139,V$6:V138,1,0)))),VLOOKUP(LEFT(V139,SEARCH("-",V139)-1),'Ceníky Ubytování'!$A$27:$AJ$80,$H139+IF(RIGHT(V139,1)="R",6,RIGHT(V139,1)),0),IF(V139="",0,IF(EXACT(V139,VLOOKUP(V139,V$6:V138,1,0)),0,0)))</f>
        <v>0</v>
      </c>
      <c r="AH139" s="32">
        <f>IF(AND(W139&lt;&gt;"",OR(RIGHT(W139,1)&lt;&gt;"R",ISERROR(VLOOKUP(W139,W$6:W138,1,0)))),VLOOKUP(LEFT(W139,SEARCH("-",W139)-1),'Ceníky Ubytování'!$A$27:$AJ$80,$H139+IF(RIGHT(W139,1)="R",6,RIGHT(W139,1)),0),IF(W139="",0,IF(EXACT(W139,VLOOKUP(W139,W$6:W138,1,0)),0,0)))</f>
        <v>0</v>
      </c>
      <c r="AI139" s="32">
        <f>IF(AND(X139&lt;&gt;"",OR(RIGHT(X139,1)&lt;&gt;"R",ISERROR(VLOOKUP(X139,X$6:X138,1,0)))),VLOOKUP(LEFT(X139,SEARCH("-",X139)-1),'Ceníky Ubytování'!$A$27:$AJ$80,$H139+IF(RIGHT(X139,1)="R",6,RIGHT(X139,1)),0),IF(X139="",0,IF(EXACT(X139,VLOOKUP(X139,X$6:X138,1,0)),0,0)))</f>
        <v>0</v>
      </c>
      <c r="AJ139" s="32">
        <f>IF(AND(Y139&lt;&gt;"",OR(RIGHT(Y139,1)&lt;&gt;"R",ISERROR(VLOOKUP(Y139,Y$6:Y138,1,0)))),VLOOKUP(LEFT(Y139,SEARCH("-",Y139)-1),'Ceníky Ubytování'!$A$27:$AJ$80,$H139+IF(RIGHT(Y139,1)="R",6,RIGHT(Y139,1)),0),IF(Y139="",0,IF(EXACT(Y139,VLOOKUP(Y139,Y$6:Y138,1,0)),0,0)))</f>
        <v>0</v>
      </c>
      <c r="AK139" s="32">
        <f>IF(AND(Z139&lt;&gt;"",OR(RIGHT(Z139,1)&lt;&gt;"R",ISERROR(VLOOKUP(Z139,Z$6:Z138,1,0)))),VLOOKUP(LEFT(Z139,SEARCH("-",Z139)-1),'Ceníky Ubytování'!$A$27:$AJ$80,$H139+IF(RIGHT(Z139,1)="R",6,RIGHT(Z139,1)),0),IF(Z139="",0,IF(EXACT(Z139,VLOOKUP(Z139,Z$6:Z138,1,0)),0,0)))</f>
        <v>0</v>
      </c>
      <c r="AL139" s="32">
        <f>IF(AND(AA139&lt;&gt;"",OR(RIGHT(AA139,1)&lt;&gt;"R",ISERROR(VLOOKUP(AA139,AA$6:AA138,1,0)))),VLOOKUP(LEFT(AA139,SEARCH("-",AA139)-1),'Ceníky Ubytování'!$A$27:$AJ$80,$H139+IF(RIGHT(AA139,1)="R",6,RIGHT(AA139,1)),0),IF(AA139="",0,IF(EXACT(AA139,VLOOKUP(AA139,AA$6:AA138,1,0)),0,0)))</f>
        <v>0</v>
      </c>
      <c r="AM139" s="32">
        <f>IF(AND(AB139&lt;&gt;"",OR(RIGHT(AB139,1)&lt;&gt;"R",ISERROR(VLOOKUP(AB139,AB$6:AB138,1,0)))),VLOOKUP(LEFT(AB139,SEARCH("-",AB139)-1),'Ceníky Ubytování'!$A$27:$AJ$80,$H139+IF(RIGHT(AB139,1)="R",6,RIGHT(AB139,1)),0),IF(AB139="",0,IF(EXACT(AB139,VLOOKUP(AB139,AB$6:AB138,1,0)),0,0)))</f>
        <v>0</v>
      </c>
      <c r="AN139" s="32">
        <f>IF(AND(AC139&lt;&gt;"",OR(RIGHT(AC139,1)&lt;&gt;"R",ISERROR(VLOOKUP(AC139,AC$6:AC138,1,0)))),VLOOKUP(LEFT(AC139,SEARCH("-",AC139)-1),'Ceníky Ubytování'!$A$27:$AJ$80,$H139+IF(RIGHT(AC139,1)="R",6,RIGHT(AC139,1)),0),IF(AC139="",0,IF(EXACT(AC139,VLOOKUP(AC139,AC$6:AC138,1,0)),0,0)))</f>
        <v>0</v>
      </c>
      <c r="AO139" s="8"/>
      <c r="AP139" s="8"/>
      <c r="AQ139" s="8" t="str">
        <f t="shared" ref="AQ139:AZ139" si="416">IF(ISERROR(LEFT(T139,SEARCH("-",T139)-1)),"",LEFT(T139,SEARCH("-",T139)-1))</f>
        <v/>
      </c>
      <c r="AR139" s="8" t="str">
        <f t="shared" si="416"/>
        <v/>
      </c>
      <c r="AS139" s="8" t="str">
        <f t="shared" si="416"/>
        <v/>
      </c>
      <c r="AT139" s="8" t="str">
        <f t="shared" si="416"/>
        <v/>
      </c>
      <c r="AU139" s="8" t="str">
        <f t="shared" si="416"/>
        <v/>
      </c>
      <c r="AV139" s="8" t="str">
        <f t="shared" si="416"/>
        <v/>
      </c>
      <c r="AW139" s="8" t="str">
        <f t="shared" si="416"/>
        <v/>
      </c>
      <c r="AX139" s="8" t="str">
        <f t="shared" si="416"/>
        <v/>
      </c>
      <c r="AY139" s="8" t="str">
        <f t="shared" si="416"/>
        <v/>
      </c>
      <c r="AZ139" s="8" t="str">
        <f t="shared" si="416"/>
        <v/>
      </c>
      <c r="BA139" s="8"/>
      <c r="BB139" s="8"/>
      <c r="BC139" s="8"/>
      <c r="BD139" s="8"/>
      <c r="BE139" s="8"/>
      <c r="BF139" s="8"/>
      <c r="BG139" s="8"/>
      <c r="BH139" s="8"/>
      <c r="BI139" s="8"/>
      <c r="BJ139" s="8"/>
    </row>
    <row r="140" spans="1:62" s="151" customFormat="1" ht="15.75" customHeight="1">
      <c r="A140" s="152">
        <f>+VSTUP!A144</f>
        <v>135</v>
      </c>
      <c r="B140" s="152">
        <f>+VSTUP!B144</f>
        <v>0</v>
      </c>
      <c r="C140" s="152">
        <f>+VSTUP!C144</f>
        <v>0</v>
      </c>
      <c r="D140" s="152">
        <f>+VSTUP!G144</f>
        <v>0</v>
      </c>
      <c r="E140" s="152" t="str">
        <f>+VSTUP!K144</f>
        <v>nic</v>
      </c>
      <c r="F140" s="152">
        <f t="shared" si="11"/>
        <v>0</v>
      </c>
      <c r="G140" s="152" t="str">
        <f>+IF(VSTUP!$B$6="ANO",IF(F140&gt;5,$F$3,IF(F140&gt;2,$F$4,$F$2)),IF(F140=1,$F$2,$B$1))</f>
        <v>Ceník víkend standard</v>
      </c>
      <c r="H140" s="152">
        <f>+VLOOKUP(G140,'Ceníky Ubytování'!$B$84:$C$88,2,0)</f>
        <v>9</v>
      </c>
      <c r="I140" s="152" t="str">
        <f t="shared" ref="I140:R140" si="417">+IF($D140&gt;=I$3,IF($E140=0,"",$E140),"")</f>
        <v/>
      </c>
      <c r="J140" s="152" t="str">
        <f t="shared" si="417"/>
        <v/>
      </c>
      <c r="K140" s="152" t="str">
        <f t="shared" si="417"/>
        <v/>
      </c>
      <c r="L140" s="152" t="str">
        <f t="shared" si="417"/>
        <v/>
      </c>
      <c r="M140" s="152" t="str">
        <f t="shared" si="417"/>
        <v/>
      </c>
      <c r="N140" s="152" t="str">
        <f t="shared" si="417"/>
        <v/>
      </c>
      <c r="O140" s="152" t="str">
        <f t="shared" si="417"/>
        <v/>
      </c>
      <c r="P140" s="152" t="str">
        <f t="shared" si="417"/>
        <v/>
      </c>
      <c r="Q140" s="152" t="str">
        <f t="shared" si="417"/>
        <v/>
      </c>
      <c r="R140" s="152" t="str">
        <f t="shared" si="417"/>
        <v/>
      </c>
      <c r="S140" s="8"/>
      <c r="T140" s="152" t="str">
        <f t="shared" ref="T140:AC140" si="418">+IF(RIGHT(I140,1)="R",I140,IF(I140="","",IF(OR(I140=$S$1,I140=$S$2,I140=$S$3,I140=$S$4),I140&amp;"-1",I140&amp;"-"&amp;COUNTIF(I$6:I$999,I140))))</f>
        <v/>
      </c>
      <c r="U140" s="152" t="str">
        <f t="shared" si="418"/>
        <v/>
      </c>
      <c r="V140" s="152" t="str">
        <f t="shared" si="418"/>
        <v/>
      </c>
      <c r="W140" s="152" t="str">
        <f t="shared" si="418"/>
        <v/>
      </c>
      <c r="X140" s="152" t="str">
        <f t="shared" si="418"/>
        <v/>
      </c>
      <c r="Y140" s="152" t="str">
        <f t="shared" si="418"/>
        <v/>
      </c>
      <c r="Z140" s="152" t="str">
        <f t="shared" si="418"/>
        <v/>
      </c>
      <c r="AA140" s="152" t="str">
        <f t="shared" si="418"/>
        <v/>
      </c>
      <c r="AB140" s="152" t="str">
        <f t="shared" si="418"/>
        <v/>
      </c>
      <c r="AC140" s="152" t="str">
        <f t="shared" si="418"/>
        <v/>
      </c>
      <c r="AD140" s="31">
        <f t="shared" si="373"/>
        <v>0</v>
      </c>
      <c r="AE140" s="153">
        <f>IF(AND(T140&lt;&gt;"",OR(RIGHT(T140,1)&lt;&gt;"R",ISERROR(VLOOKUP(T140,T$6:T139,1,0)))),VLOOKUP(LEFT(T140,SEARCH("-",T140)-1),'Ceníky Ubytování'!$A$27:$AJ$80,$H140+IF(RIGHT(T140,1)="R",6,RIGHT(T140,1)),0),IF(T140="",0,IF(EXACT(T140,VLOOKUP(T140,T$6:T139,1,0)),0,0)))</f>
        <v>0</v>
      </c>
      <c r="AF140" s="153">
        <f>IF(AND(U140&lt;&gt;"",OR(RIGHT(U140,1)&lt;&gt;"R",ISERROR(VLOOKUP(U140,U$6:U139,1,0)))),VLOOKUP(LEFT(U140,SEARCH("-",U140)-1),'Ceníky Ubytování'!$A$27:$AJ$80,$H140+IF(RIGHT(U140,1)="R",6,RIGHT(U140,1)),0),IF(U140="",0,IF(EXACT(U140,VLOOKUP(U140,U$6:U139,1,0)),0,0)))</f>
        <v>0</v>
      </c>
      <c r="AG140" s="153">
        <f>IF(AND(V140&lt;&gt;"",OR(RIGHT(V140,1)&lt;&gt;"R",ISERROR(VLOOKUP(V140,V$6:V139,1,0)))),VLOOKUP(LEFT(V140,SEARCH("-",V140)-1),'Ceníky Ubytování'!$A$27:$AJ$80,$H140+IF(RIGHT(V140,1)="R",6,RIGHT(V140,1)),0),IF(V140="",0,IF(EXACT(V140,VLOOKUP(V140,V$6:V139,1,0)),0,0)))</f>
        <v>0</v>
      </c>
      <c r="AH140" s="153">
        <f>IF(AND(W140&lt;&gt;"",OR(RIGHT(W140,1)&lt;&gt;"R",ISERROR(VLOOKUP(W140,W$6:W139,1,0)))),VLOOKUP(LEFT(W140,SEARCH("-",W140)-1),'Ceníky Ubytování'!$A$27:$AJ$80,$H140+IF(RIGHT(W140,1)="R",6,RIGHT(W140,1)),0),IF(W140="",0,IF(EXACT(W140,VLOOKUP(W140,W$6:W139,1,0)),0,0)))</f>
        <v>0</v>
      </c>
      <c r="AI140" s="153">
        <f>IF(AND(X140&lt;&gt;"",OR(RIGHT(X140,1)&lt;&gt;"R",ISERROR(VLOOKUP(X140,X$6:X139,1,0)))),VLOOKUP(LEFT(X140,SEARCH("-",X140)-1),'Ceníky Ubytování'!$A$27:$AJ$80,$H140+IF(RIGHT(X140,1)="R",6,RIGHT(X140,1)),0),IF(X140="",0,IF(EXACT(X140,VLOOKUP(X140,X$6:X139,1,0)),0,0)))</f>
        <v>0</v>
      </c>
      <c r="AJ140" s="153">
        <f>IF(AND(Y140&lt;&gt;"",OR(RIGHT(Y140,1)&lt;&gt;"R",ISERROR(VLOOKUP(Y140,Y$6:Y139,1,0)))),VLOOKUP(LEFT(Y140,SEARCH("-",Y140)-1),'Ceníky Ubytování'!$A$27:$AJ$80,$H140+IF(RIGHT(Y140,1)="R",6,RIGHT(Y140,1)),0),IF(Y140="",0,IF(EXACT(Y140,VLOOKUP(Y140,Y$6:Y139,1,0)),0,0)))</f>
        <v>0</v>
      </c>
      <c r="AK140" s="153">
        <f>IF(AND(Z140&lt;&gt;"",OR(RIGHT(Z140,1)&lt;&gt;"R",ISERROR(VLOOKUP(Z140,Z$6:Z139,1,0)))),VLOOKUP(LEFT(Z140,SEARCH("-",Z140)-1),'Ceníky Ubytování'!$A$27:$AJ$80,$H140+IF(RIGHT(Z140,1)="R",6,RIGHT(Z140,1)),0),IF(Z140="",0,IF(EXACT(Z140,VLOOKUP(Z140,Z$6:Z139,1,0)),0,0)))</f>
        <v>0</v>
      </c>
      <c r="AL140" s="153">
        <f>IF(AND(AA140&lt;&gt;"",OR(RIGHT(AA140,1)&lt;&gt;"R",ISERROR(VLOOKUP(AA140,AA$6:AA139,1,0)))),VLOOKUP(LEFT(AA140,SEARCH("-",AA140)-1),'Ceníky Ubytování'!$A$27:$AJ$80,$H140+IF(RIGHT(AA140,1)="R",6,RIGHT(AA140,1)),0),IF(AA140="",0,IF(EXACT(AA140,VLOOKUP(AA140,AA$6:AA139,1,0)),0,0)))</f>
        <v>0</v>
      </c>
      <c r="AM140" s="153">
        <f>IF(AND(AB140&lt;&gt;"",OR(RIGHT(AB140,1)&lt;&gt;"R",ISERROR(VLOOKUP(AB140,AB$6:AB139,1,0)))),VLOOKUP(LEFT(AB140,SEARCH("-",AB140)-1),'Ceníky Ubytování'!$A$27:$AJ$80,$H140+IF(RIGHT(AB140,1)="R",6,RIGHT(AB140,1)),0),IF(AB140="",0,IF(EXACT(AB140,VLOOKUP(AB140,AB$6:AB139,1,0)),0,0)))</f>
        <v>0</v>
      </c>
      <c r="AN140" s="153">
        <f>IF(AND(AC140&lt;&gt;"",OR(RIGHT(AC140,1)&lt;&gt;"R",ISERROR(VLOOKUP(AC140,AC$6:AC139,1,0)))),VLOOKUP(LEFT(AC140,SEARCH("-",AC140)-1),'Ceníky Ubytování'!$A$27:$AJ$80,$H140+IF(RIGHT(AC140,1)="R",6,RIGHT(AC140,1)),0),IF(AC140="",0,IF(EXACT(AC140,VLOOKUP(AC140,AC$6:AC139,1,0)),0,0)))</f>
        <v>0</v>
      </c>
      <c r="AO140" s="152"/>
      <c r="AP140" s="152"/>
      <c r="AQ140" s="152" t="str">
        <f t="shared" ref="AQ140:AZ140" si="419">IF(ISERROR(LEFT(T140,SEARCH("-",T140)-1)),"",LEFT(T140,SEARCH("-",T140)-1))</f>
        <v/>
      </c>
      <c r="AR140" s="152" t="str">
        <f t="shared" si="419"/>
        <v/>
      </c>
      <c r="AS140" s="152" t="str">
        <f t="shared" si="419"/>
        <v/>
      </c>
      <c r="AT140" s="152" t="str">
        <f t="shared" si="419"/>
        <v/>
      </c>
      <c r="AU140" s="152" t="str">
        <f t="shared" si="419"/>
        <v/>
      </c>
      <c r="AV140" s="152" t="str">
        <f t="shared" si="419"/>
        <v/>
      </c>
      <c r="AW140" s="152" t="str">
        <f t="shared" si="419"/>
        <v/>
      </c>
      <c r="AX140" s="152" t="str">
        <f t="shared" si="419"/>
        <v/>
      </c>
      <c r="AY140" s="152" t="str">
        <f t="shared" si="419"/>
        <v/>
      </c>
      <c r="AZ140" s="152" t="str">
        <f t="shared" si="419"/>
        <v/>
      </c>
      <c r="BA140" s="152"/>
      <c r="BB140" s="152"/>
      <c r="BC140" s="152"/>
      <c r="BD140" s="152"/>
      <c r="BE140" s="152"/>
      <c r="BF140" s="152"/>
      <c r="BG140" s="152"/>
      <c r="BH140" s="152"/>
      <c r="BI140" s="152"/>
      <c r="BJ140" s="152"/>
    </row>
    <row r="141" spans="1:62" ht="15.75" customHeight="1">
      <c r="A141" s="8">
        <f>+VSTUP!A145</f>
        <v>136</v>
      </c>
      <c r="B141" s="8">
        <f>+VSTUP!B145</f>
        <v>0</v>
      </c>
      <c r="C141" s="8">
        <f>+VSTUP!C145</f>
        <v>0</v>
      </c>
      <c r="D141" s="8">
        <f>+VSTUP!G145</f>
        <v>0</v>
      </c>
      <c r="E141" s="8" t="str">
        <f>+VSTUP!K145</f>
        <v>nic</v>
      </c>
      <c r="F141" s="8">
        <f t="shared" si="11"/>
        <v>0</v>
      </c>
      <c r="G141" s="8" t="str">
        <f>+IF(VSTUP!$B$6="ANO",IF(F141&gt;5,$F$3,IF(F141&gt;2,$F$4,$F$2)),IF(F141=1,$F$2,$B$1))</f>
        <v>Ceník víkend standard</v>
      </c>
      <c r="H141" s="8">
        <f>+VLOOKUP(G141,'Ceníky Ubytování'!$B$84:$C$88,2,0)</f>
        <v>9</v>
      </c>
      <c r="I141" s="8" t="str">
        <f t="shared" ref="I141:R141" si="420">+IF($D141&gt;=I$3,IF($E141=0,"",$E141),"")</f>
        <v/>
      </c>
      <c r="J141" s="8" t="str">
        <f t="shared" si="420"/>
        <v/>
      </c>
      <c r="K141" s="8" t="str">
        <f t="shared" si="420"/>
        <v/>
      </c>
      <c r="L141" s="8" t="str">
        <f t="shared" si="420"/>
        <v/>
      </c>
      <c r="M141" s="8" t="str">
        <f t="shared" si="420"/>
        <v/>
      </c>
      <c r="N141" s="8" t="str">
        <f t="shared" si="420"/>
        <v/>
      </c>
      <c r="O141" s="8" t="str">
        <f t="shared" si="420"/>
        <v/>
      </c>
      <c r="P141" s="8" t="str">
        <f t="shared" si="420"/>
        <v/>
      </c>
      <c r="Q141" s="8" t="str">
        <f t="shared" si="420"/>
        <v/>
      </c>
      <c r="R141" s="8" t="str">
        <f t="shared" si="420"/>
        <v/>
      </c>
      <c r="S141" s="8"/>
      <c r="T141" s="8" t="str">
        <f t="shared" ref="T141:AC141" si="421">+IF(RIGHT(I141,1)="R",I141,IF(I141="","",IF(OR(I141=$S$1,I141=$S$2,I141=$S$3,I141=$S$4),I141&amp;"-1",I141&amp;"-"&amp;COUNTIF(I$6:I$999,I141))))</f>
        <v/>
      </c>
      <c r="U141" s="8" t="str">
        <f t="shared" si="421"/>
        <v/>
      </c>
      <c r="V141" s="8" t="str">
        <f t="shared" si="421"/>
        <v/>
      </c>
      <c r="W141" s="8" t="str">
        <f t="shared" si="421"/>
        <v/>
      </c>
      <c r="X141" s="8" t="str">
        <f t="shared" si="421"/>
        <v/>
      </c>
      <c r="Y141" s="8" t="str">
        <f t="shared" si="421"/>
        <v/>
      </c>
      <c r="Z141" s="8" t="str">
        <f t="shared" si="421"/>
        <v/>
      </c>
      <c r="AA141" s="8" t="str">
        <f t="shared" si="421"/>
        <v/>
      </c>
      <c r="AB141" s="8" t="str">
        <f t="shared" si="421"/>
        <v/>
      </c>
      <c r="AC141" s="8" t="str">
        <f t="shared" si="421"/>
        <v/>
      </c>
      <c r="AD141" s="31">
        <f t="shared" si="373"/>
        <v>0</v>
      </c>
      <c r="AE141" s="32">
        <f>IF(AND(T141&lt;&gt;"",OR(RIGHT(T141,1)&lt;&gt;"R",ISERROR(VLOOKUP(T141,T$6:T140,1,0)))),VLOOKUP(LEFT(T141,SEARCH("-",T141)-1),'Ceníky Ubytování'!$A$27:$AJ$80,$H141+IF(RIGHT(T141,1)="R",6,RIGHT(T141,1)),0),IF(T141="",0,IF(EXACT(T141,VLOOKUP(T141,T$6:T140,1,0)),0,0)))</f>
        <v>0</v>
      </c>
      <c r="AF141" s="32">
        <f>IF(AND(U141&lt;&gt;"",OR(RIGHT(U141,1)&lt;&gt;"R",ISERROR(VLOOKUP(U141,U$6:U140,1,0)))),VLOOKUP(LEFT(U141,SEARCH("-",U141)-1),'Ceníky Ubytování'!$A$27:$AJ$80,$H141+IF(RIGHT(U141,1)="R",6,RIGHT(U141,1)),0),IF(U141="",0,IF(EXACT(U141,VLOOKUP(U141,U$6:U140,1,0)),0,0)))</f>
        <v>0</v>
      </c>
      <c r="AG141" s="32">
        <f>IF(AND(V141&lt;&gt;"",OR(RIGHT(V141,1)&lt;&gt;"R",ISERROR(VLOOKUP(V141,V$6:V140,1,0)))),VLOOKUP(LEFT(V141,SEARCH("-",V141)-1),'Ceníky Ubytování'!$A$27:$AJ$80,$H141+IF(RIGHT(V141,1)="R",6,RIGHT(V141,1)),0),IF(V141="",0,IF(EXACT(V141,VLOOKUP(V141,V$6:V140,1,0)),0,0)))</f>
        <v>0</v>
      </c>
      <c r="AH141" s="32">
        <f>IF(AND(W141&lt;&gt;"",OR(RIGHT(W141,1)&lt;&gt;"R",ISERROR(VLOOKUP(W141,W$6:W140,1,0)))),VLOOKUP(LEFT(W141,SEARCH("-",W141)-1),'Ceníky Ubytování'!$A$27:$AJ$80,$H141+IF(RIGHT(W141,1)="R",6,RIGHT(W141,1)),0),IF(W141="",0,IF(EXACT(W141,VLOOKUP(W141,W$6:W140,1,0)),0,0)))</f>
        <v>0</v>
      </c>
      <c r="AI141" s="32">
        <f>IF(AND(X141&lt;&gt;"",OR(RIGHT(X141,1)&lt;&gt;"R",ISERROR(VLOOKUP(X141,X$6:X140,1,0)))),VLOOKUP(LEFT(X141,SEARCH("-",X141)-1),'Ceníky Ubytování'!$A$27:$AJ$80,$H141+IF(RIGHT(X141,1)="R",6,RIGHT(X141,1)),0),IF(X141="",0,IF(EXACT(X141,VLOOKUP(X141,X$6:X140,1,0)),0,0)))</f>
        <v>0</v>
      </c>
      <c r="AJ141" s="32">
        <f>IF(AND(Y141&lt;&gt;"",OR(RIGHT(Y141,1)&lt;&gt;"R",ISERROR(VLOOKUP(Y141,Y$6:Y140,1,0)))),VLOOKUP(LEFT(Y141,SEARCH("-",Y141)-1),'Ceníky Ubytování'!$A$27:$AJ$80,$H141+IF(RIGHT(Y141,1)="R",6,RIGHT(Y141,1)),0),IF(Y141="",0,IF(EXACT(Y141,VLOOKUP(Y141,Y$6:Y140,1,0)),0,0)))</f>
        <v>0</v>
      </c>
      <c r="AK141" s="32">
        <f>IF(AND(Z141&lt;&gt;"",OR(RIGHT(Z141,1)&lt;&gt;"R",ISERROR(VLOOKUP(Z141,Z$6:Z140,1,0)))),VLOOKUP(LEFT(Z141,SEARCH("-",Z141)-1),'Ceníky Ubytování'!$A$27:$AJ$80,$H141+IF(RIGHT(Z141,1)="R",6,RIGHT(Z141,1)),0),IF(Z141="",0,IF(EXACT(Z141,VLOOKUP(Z141,Z$6:Z140,1,0)),0,0)))</f>
        <v>0</v>
      </c>
      <c r="AL141" s="32">
        <f>IF(AND(AA141&lt;&gt;"",OR(RIGHT(AA141,1)&lt;&gt;"R",ISERROR(VLOOKUP(AA141,AA$6:AA140,1,0)))),VLOOKUP(LEFT(AA141,SEARCH("-",AA141)-1),'Ceníky Ubytování'!$A$27:$AJ$80,$H141+IF(RIGHT(AA141,1)="R",6,RIGHT(AA141,1)),0),IF(AA141="",0,IF(EXACT(AA141,VLOOKUP(AA141,AA$6:AA140,1,0)),0,0)))</f>
        <v>0</v>
      </c>
      <c r="AM141" s="32">
        <f>IF(AND(AB141&lt;&gt;"",OR(RIGHT(AB141,1)&lt;&gt;"R",ISERROR(VLOOKUP(AB141,AB$6:AB140,1,0)))),VLOOKUP(LEFT(AB141,SEARCH("-",AB141)-1),'Ceníky Ubytování'!$A$27:$AJ$80,$H141+IF(RIGHT(AB141,1)="R",6,RIGHT(AB141,1)),0),IF(AB141="",0,IF(EXACT(AB141,VLOOKUP(AB141,AB$6:AB140,1,0)),0,0)))</f>
        <v>0</v>
      </c>
      <c r="AN141" s="32">
        <f>IF(AND(AC141&lt;&gt;"",OR(RIGHT(AC141,1)&lt;&gt;"R",ISERROR(VLOOKUP(AC141,AC$6:AC140,1,0)))),VLOOKUP(LEFT(AC141,SEARCH("-",AC141)-1),'Ceníky Ubytování'!$A$27:$AJ$80,$H141+IF(RIGHT(AC141,1)="R",6,RIGHT(AC141,1)),0),IF(AC141="",0,IF(EXACT(AC141,VLOOKUP(AC141,AC$6:AC140,1,0)),0,0)))</f>
        <v>0</v>
      </c>
      <c r="AO141" s="8"/>
      <c r="AP141" s="8"/>
      <c r="AQ141" s="8" t="str">
        <f t="shared" ref="AQ141:AZ141" si="422">IF(ISERROR(LEFT(T141,SEARCH("-",T141)-1)),"",LEFT(T141,SEARCH("-",T141)-1))</f>
        <v/>
      </c>
      <c r="AR141" s="8" t="str">
        <f t="shared" si="422"/>
        <v/>
      </c>
      <c r="AS141" s="8" t="str">
        <f t="shared" si="422"/>
        <v/>
      </c>
      <c r="AT141" s="8" t="str">
        <f t="shared" si="422"/>
        <v/>
      </c>
      <c r="AU141" s="8" t="str">
        <f t="shared" si="422"/>
        <v/>
      </c>
      <c r="AV141" s="8" t="str">
        <f t="shared" si="422"/>
        <v/>
      </c>
      <c r="AW141" s="8" t="str">
        <f t="shared" si="422"/>
        <v/>
      </c>
      <c r="AX141" s="8" t="str">
        <f t="shared" si="422"/>
        <v/>
      </c>
      <c r="AY141" s="8" t="str">
        <f t="shared" si="422"/>
        <v/>
      </c>
      <c r="AZ141" s="8" t="str">
        <f t="shared" si="422"/>
        <v/>
      </c>
      <c r="BA141" s="8"/>
      <c r="BB141" s="8"/>
      <c r="BC141" s="8"/>
      <c r="BD141" s="8"/>
      <c r="BE141" s="8"/>
      <c r="BF141" s="8"/>
      <c r="BG141" s="8"/>
      <c r="BH141" s="8"/>
      <c r="BI141" s="8"/>
      <c r="BJ141" s="8"/>
    </row>
    <row r="142" spans="1:62" s="151" customFormat="1" ht="15.75" customHeight="1">
      <c r="A142" s="152">
        <f>+VSTUP!A146</f>
        <v>137</v>
      </c>
      <c r="B142" s="152">
        <f>+VSTUP!B146</f>
        <v>0</v>
      </c>
      <c r="C142" s="152">
        <f>+VSTUP!C146</f>
        <v>0</v>
      </c>
      <c r="D142" s="152">
        <f>+VSTUP!G146</f>
        <v>0</v>
      </c>
      <c r="E142" s="152" t="str">
        <f>+VSTUP!K146</f>
        <v>nic</v>
      </c>
      <c r="F142" s="152">
        <f t="shared" si="11"/>
        <v>0</v>
      </c>
      <c r="G142" s="152" t="str">
        <f>+IF(VSTUP!$B$6="ANO",IF(F142&gt;5,$F$3,IF(F142&gt;2,$F$4,$F$2)),IF(F142=1,$F$2,$B$1))</f>
        <v>Ceník víkend standard</v>
      </c>
      <c r="H142" s="152">
        <f>+VLOOKUP(G142,'Ceníky Ubytování'!$B$84:$C$88,2,0)</f>
        <v>9</v>
      </c>
      <c r="I142" s="152" t="str">
        <f t="shared" ref="I142:R142" si="423">+IF($D142&gt;=I$3,IF($E142=0,"",$E142),"")</f>
        <v/>
      </c>
      <c r="J142" s="152" t="str">
        <f t="shared" si="423"/>
        <v/>
      </c>
      <c r="K142" s="152" t="str">
        <f t="shared" si="423"/>
        <v/>
      </c>
      <c r="L142" s="152" t="str">
        <f t="shared" si="423"/>
        <v/>
      </c>
      <c r="M142" s="152" t="str">
        <f t="shared" si="423"/>
        <v/>
      </c>
      <c r="N142" s="152" t="str">
        <f t="shared" si="423"/>
        <v/>
      </c>
      <c r="O142" s="152" t="str">
        <f t="shared" si="423"/>
        <v/>
      </c>
      <c r="P142" s="152" t="str">
        <f t="shared" si="423"/>
        <v/>
      </c>
      <c r="Q142" s="152" t="str">
        <f t="shared" si="423"/>
        <v/>
      </c>
      <c r="R142" s="152" t="str">
        <f t="shared" si="423"/>
        <v/>
      </c>
      <c r="S142" s="8"/>
      <c r="T142" s="152" t="str">
        <f t="shared" ref="T142:AC142" si="424">+IF(RIGHT(I142,1)="R",I142,IF(I142="","",IF(OR(I142=$S$1,I142=$S$2,I142=$S$3,I142=$S$4),I142&amp;"-1",I142&amp;"-"&amp;COUNTIF(I$6:I$999,I142))))</f>
        <v/>
      </c>
      <c r="U142" s="152" t="str">
        <f t="shared" si="424"/>
        <v/>
      </c>
      <c r="V142" s="152" t="str">
        <f t="shared" si="424"/>
        <v/>
      </c>
      <c r="W142" s="152" t="str">
        <f t="shared" si="424"/>
        <v/>
      </c>
      <c r="X142" s="152" t="str">
        <f t="shared" si="424"/>
        <v/>
      </c>
      <c r="Y142" s="152" t="str">
        <f t="shared" si="424"/>
        <v/>
      </c>
      <c r="Z142" s="152" t="str">
        <f t="shared" si="424"/>
        <v/>
      </c>
      <c r="AA142" s="152" t="str">
        <f t="shared" si="424"/>
        <v/>
      </c>
      <c r="AB142" s="152" t="str">
        <f t="shared" si="424"/>
        <v/>
      </c>
      <c r="AC142" s="152" t="str">
        <f t="shared" si="424"/>
        <v/>
      </c>
      <c r="AD142" s="31">
        <f t="shared" si="373"/>
        <v>0</v>
      </c>
      <c r="AE142" s="153">
        <f>IF(AND(T142&lt;&gt;"",OR(RIGHT(T142,1)&lt;&gt;"R",ISERROR(VLOOKUP(T142,T$6:T141,1,0)))),VLOOKUP(LEFT(T142,SEARCH("-",T142)-1),'Ceníky Ubytování'!$A$27:$AJ$80,$H142+IF(RIGHT(T142,1)="R",6,RIGHT(T142,1)),0),IF(T142="",0,IF(EXACT(T142,VLOOKUP(T142,T$6:T141,1,0)),0,0)))</f>
        <v>0</v>
      </c>
      <c r="AF142" s="153">
        <f>IF(AND(U142&lt;&gt;"",OR(RIGHT(U142,1)&lt;&gt;"R",ISERROR(VLOOKUP(U142,U$6:U141,1,0)))),VLOOKUP(LEFT(U142,SEARCH("-",U142)-1),'Ceníky Ubytování'!$A$27:$AJ$80,$H142+IF(RIGHT(U142,1)="R",6,RIGHT(U142,1)),0),IF(U142="",0,IF(EXACT(U142,VLOOKUP(U142,U$6:U141,1,0)),0,0)))</f>
        <v>0</v>
      </c>
      <c r="AG142" s="153">
        <f>IF(AND(V142&lt;&gt;"",OR(RIGHT(V142,1)&lt;&gt;"R",ISERROR(VLOOKUP(V142,V$6:V141,1,0)))),VLOOKUP(LEFT(V142,SEARCH("-",V142)-1),'Ceníky Ubytování'!$A$27:$AJ$80,$H142+IF(RIGHT(V142,1)="R",6,RIGHT(V142,1)),0),IF(V142="",0,IF(EXACT(V142,VLOOKUP(V142,V$6:V141,1,0)),0,0)))</f>
        <v>0</v>
      </c>
      <c r="AH142" s="153">
        <f>IF(AND(W142&lt;&gt;"",OR(RIGHT(W142,1)&lt;&gt;"R",ISERROR(VLOOKUP(W142,W$6:W141,1,0)))),VLOOKUP(LEFT(W142,SEARCH("-",W142)-1),'Ceníky Ubytování'!$A$27:$AJ$80,$H142+IF(RIGHT(W142,1)="R",6,RIGHT(W142,1)),0),IF(W142="",0,IF(EXACT(W142,VLOOKUP(W142,W$6:W141,1,0)),0,0)))</f>
        <v>0</v>
      </c>
      <c r="AI142" s="153">
        <f>IF(AND(X142&lt;&gt;"",OR(RIGHT(X142,1)&lt;&gt;"R",ISERROR(VLOOKUP(X142,X$6:X141,1,0)))),VLOOKUP(LEFT(X142,SEARCH("-",X142)-1),'Ceníky Ubytování'!$A$27:$AJ$80,$H142+IF(RIGHT(X142,1)="R",6,RIGHT(X142,1)),0),IF(X142="",0,IF(EXACT(X142,VLOOKUP(X142,X$6:X141,1,0)),0,0)))</f>
        <v>0</v>
      </c>
      <c r="AJ142" s="153">
        <f>IF(AND(Y142&lt;&gt;"",OR(RIGHT(Y142,1)&lt;&gt;"R",ISERROR(VLOOKUP(Y142,Y$6:Y141,1,0)))),VLOOKUP(LEFT(Y142,SEARCH("-",Y142)-1),'Ceníky Ubytování'!$A$27:$AJ$80,$H142+IF(RIGHT(Y142,1)="R",6,RIGHT(Y142,1)),0),IF(Y142="",0,IF(EXACT(Y142,VLOOKUP(Y142,Y$6:Y141,1,0)),0,0)))</f>
        <v>0</v>
      </c>
      <c r="AK142" s="153">
        <f>IF(AND(Z142&lt;&gt;"",OR(RIGHT(Z142,1)&lt;&gt;"R",ISERROR(VLOOKUP(Z142,Z$6:Z141,1,0)))),VLOOKUP(LEFT(Z142,SEARCH("-",Z142)-1),'Ceníky Ubytování'!$A$27:$AJ$80,$H142+IF(RIGHT(Z142,1)="R",6,RIGHT(Z142,1)),0),IF(Z142="",0,IF(EXACT(Z142,VLOOKUP(Z142,Z$6:Z141,1,0)),0,0)))</f>
        <v>0</v>
      </c>
      <c r="AL142" s="153">
        <f>IF(AND(AA142&lt;&gt;"",OR(RIGHT(AA142,1)&lt;&gt;"R",ISERROR(VLOOKUP(AA142,AA$6:AA141,1,0)))),VLOOKUP(LEFT(AA142,SEARCH("-",AA142)-1),'Ceníky Ubytování'!$A$27:$AJ$80,$H142+IF(RIGHT(AA142,1)="R",6,RIGHT(AA142,1)),0),IF(AA142="",0,IF(EXACT(AA142,VLOOKUP(AA142,AA$6:AA141,1,0)),0,0)))</f>
        <v>0</v>
      </c>
      <c r="AM142" s="153">
        <f>IF(AND(AB142&lt;&gt;"",OR(RIGHT(AB142,1)&lt;&gt;"R",ISERROR(VLOOKUP(AB142,AB$6:AB141,1,0)))),VLOOKUP(LEFT(AB142,SEARCH("-",AB142)-1),'Ceníky Ubytování'!$A$27:$AJ$80,$H142+IF(RIGHT(AB142,1)="R",6,RIGHT(AB142,1)),0),IF(AB142="",0,IF(EXACT(AB142,VLOOKUP(AB142,AB$6:AB141,1,0)),0,0)))</f>
        <v>0</v>
      </c>
      <c r="AN142" s="153">
        <f>IF(AND(AC142&lt;&gt;"",OR(RIGHT(AC142,1)&lt;&gt;"R",ISERROR(VLOOKUP(AC142,AC$6:AC141,1,0)))),VLOOKUP(LEFT(AC142,SEARCH("-",AC142)-1),'Ceníky Ubytování'!$A$27:$AJ$80,$H142+IF(RIGHT(AC142,1)="R",6,RIGHT(AC142,1)),0),IF(AC142="",0,IF(EXACT(AC142,VLOOKUP(AC142,AC$6:AC141,1,0)),0,0)))</f>
        <v>0</v>
      </c>
      <c r="AO142" s="152"/>
      <c r="AP142" s="152"/>
      <c r="AQ142" s="152" t="str">
        <f t="shared" ref="AQ142:AZ142" si="425">IF(ISERROR(LEFT(T142,SEARCH("-",T142)-1)),"",LEFT(T142,SEARCH("-",T142)-1))</f>
        <v/>
      </c>
      <c r="AR142" s="152" t="str">
        <f t="shared" si="425"/>
        <v/>
      </c>
      <c r="AS142" s="152" t="str">
        <f t="shared" si="425"/>
        <v/>
      </c>
      <c r="AT142" s="152" t="str">
        <f t="shared" si="425"/>
        <v/>
      </c>
      <c r="AU142" s="152" t="str">
        <f t="shared" si="425"/>
        <v/>
      </c>
      <c r="AV142" s="152" t="str">
        <f t="shared" si="425"/>
        <v/>
      </c>
      <c r="AW142" s="152" t="str">
        <f t="shared" si="425"/>
        <v/>
      </c>
      <c r="AX142" s="152" t="str">
        <f t="shared" si="425"/>
        <v/>
      </c>
      <c r="AY142" s="152" t="str">
        <f t="shared" si="425"/>
        <v/>
      </c>
      <c r="AZ142" s="152" t="str">
        <f t="shared" si="425"/>
        <v/>
      </c>
      <c r="BA142" s="152"/>
      <c r="BB142" s="152"/>
      <c r="BC142" s="152"/>
      <c r="BD142" s="152"/>
      <c r="BE142" s="152"/>
      <c r="BF142" s="152"/>
      <c r="BG142" s="152"/>
      <c r="BH142" s="152"/>
      <c r="BI142" s="152"/>
      <c r="BJ142" s="152"/>
    </row>
    <row r="143" spans="1:62" ht="15.75" customHeight="1">
      <c r="A143" s="8">
        <f>+VSTUP!A147</f>
        <v>138</v>
      </c>
      <c r="B143" s="8">
        <f>+VSTUP!B147</f>
        <v>0</v>
      </c>
      <c r="C143" s="8">
        <f>+VSTUP!C147</f>
        <v>0</v>
      </c>
      <c r="D143" s="8">
        <f>+VSTUP!G147</f>
        <v>0</v>
      </c>
      <c r="E143" s="8" t="str">
        <f>+VSTUP!K147</f>
        <v>nic</v>
      </c>
      <c r="F143" s="8">
        <f t="shared" si="11"/>
        <v>0</v>
      </c>
      <c r="G143" s="8" t="str">
        <f>+IF(VSTUP!$B$6="ANO",IF(F143&gt;5,$F$3,IF(F143&gt;2,$F$4,$F$2)),IF(F143=1,$F$2,$B$1))</f>
        <v>Ceník víkend standard</v>
      </c>
      <c r="H143" s="8">
        <f>+VLOOKUP(G143,'Ceníky Ubytování'!$B$84:$C$88,2,0)</f>
        <v>9</v>
      </c>
      <c r="I143" s="8" t="str">
        <f t="shared" ref="I143:R143" si="426">+IF($D143&gt;=I$3,IF($E143=0,"",$E143),"")</f>
        <v/>
      </c>
      <c r="J143" s="8" t="str">
        <f t="shared" si="426"/>
        <v/>
      </c>
      <c r="K143" s="8" t="str">
        <f t="shared" si="426"/>
        <v/>
      </c>
      <c r="L143" s="8" t="str">
        <f t="shared" si="426"/>
        <v/>
      </c>
      <c r="M143" s="8" t="str">
        <f t="shared" si="426"/>
        <v/>
      </c>
      <c r="N143" s="8" t="str">
        <f t="shared" si="426"/>
        <v/>
      </c>
      <c r="O143" s="8" t="str">
        <f t="shared" si="426"/>
        <v/>
      </c>
      <c r="P143" s="8" t="str">
        <f t="shared" si="426"/>
        <v/>
      </c>
      <c r="Q143" s="8" t="str">
        <f t="shared" si="426"/>
        <v/>
      </c>
      <c r="R143" s="8" t="str">
        <f t="shared" si="426"/>
        <v/>
      </c>
      <c r="S143" s="8"/>
      <c r="T143" s="8" t="str">
        <f t="shared" ref="T143:AC143" si="427">+IF(RIGHT(I143,1)="R",I143,IF(I143="","",IF(OR(I143=$S$1,I143=$S$2,I143=$S$3,I143=$S$4),I143&amp;"-1",I143&amp;"-"&amp;COUNTIF(I$6:I$999,I143))))</f>
        <v/>
      </c>
      <c r="U143" s="8" t="str">
        <f t="shared" si="427"/>
        <v/>
      </c>
      <c r="V143" s="8" t="str">
        <f t="shared" si="427"/>
        <v/>
      </c>
      <c r="W143" s="8" t="str">
        <f t="shared" si="427"/>
        <v/>
      </c>
      <c r="X143" s="8" t="str">
        <f t="shared" si="427"/>
        <v/>
      </c>
      <c r="Y143" s="8" t="str">
        <f t="shared" si="427"/>
        <v/>
      </c>
      <c r="Z143" s="8" t="str">
        <f t="shared" si="427"/>
        <v/>
      </c>
      <c r="AA143" s="8" t="str">
        <f t="shared" si="427"/>
        <v/>
      </c>
      <c r="AB143" s="8" t="str">
        <f t="shared" si="427"/>
        <v/>
      </c>
      <c r="AC143" s="8" t="str">
        <f t="shared" si="427"/>
        <v/>
      </c>
      <c r="AD143" s="31">
        <f t="shared" si="373"/>
        <v>0</v>
      </c>
      <c r="AE143" s="32">
        <f>IF(AND(T143&lt;&gt;"",OR(RIGHT(T143,1)&lt;&gt;"R",ISERROR(VLOOKUP(T143,T$6:T142,1,0)))),VLOOKUP(LEFT(T143,SEARCH("-",T143)-1),'Ceníky Ubytování'!$A$27:$AJ$80,$H143+IF(RIGHT(T143,1)="R",6,RIGHT(T143,1)),0),IF(T143="",0,IF(EXACT(T143,VLOOKUP(T143,T$6:T142,1,0)),0,0)))</f>
        <v>0</v>
      </c>
      <c r="AF143" s="32">
        <f>IF(AND(U143&lt;&gt;"",OR(RIGHT(U143,1)&lt;&gt;"R",ISERROR(VLOOKUP(U143,U$6:U142,1,0)))),VLOOKUP(LEFT(U143,SEARCH("-",U143)-1),'Ceníky Ubytování'!$A$27:$AJ$80,$H143+IF(RIGHT(U143,1)="R",6,RIGHT(U143,1)),0),IF(U143="",0,IF(EXACT(U143,VLOOKUP(U143,U$6:U142,1,0)),0,0)))</f>
        <v>0</v>
      </c>
      <c r="AG143" s="32">
        <f>IF(AND(V143&lt;&gt;"",OR(RIGHT(V143,1)&lt;&gt;"R",ISERROR(VLOOKUP(V143,V$6:V142,1,0)))),VLOOKUP(LEFT(V143,SEARCH("-",V143)-1),'Ceníky Ubytování'!$A$27:$AJ$80,$H143+IF(RIGHT(V143,1)="R",6,RIGHT(V143,1)),0),IF(V143="",0,IF(EXACT(V143,VLOOKUP(V143,V$6:V142,1,0)),0,0)))</f>
        <v>0</v>
      </c>
      <c r="AH143" s="32">
        <f>IF(AND(W143&lt;&gt;"",OR(RIGHT(W143,1)&lt;&gt;"R",ISERROR(VLOOKUP(W143,W$6:W142,1,0)))),VLOOKUP(LEFT(W143,SEARCH("-",W143)-1),'Ceníky Ubytování'!$A$27:$AJ$80,$H143+IF(RIGHT(W143,1)="R",6,RIGHT(W143,1)),0),IF(W143="",0,IF(EXACT(W143,VLOOKUP(W143,W$6:W142,1,0)),0,0)))</f>
        <v>0</v>
      </c>
      <c r="AI143" s="32">
        <f>IF(AND(X143&lt;&gt;"",OR(RIGHT(X143,1)&lt;&gt;"R",ISERROR(VLOOKUP(X143,X$6:X142,1,0)))),VLOOKUP(LEFT(X143,SEARCH("-",X143)-1),'Ceníky Ubytování'!$A$27:$AJ$80,$H143+IF(RIGHT(X143,1)="R",6,RIGHT(X143,1)),0),IF(X143="",0,IF(EXACT(X143,VLOOKUP(X143,X$6:X142,1,0)),0,0)))</f>
        <v>0</v>
      </c>
      <c r="AJ143" s="32">
        <f>IF(AND(Y143&lt;&gt;"",OR(RIGHT(Y143,1)&lt;&gt;"R",ISERROR(VLOOKUP(Y143,Y$6:Y142,1,0)))),VLOOKUP(LEFT(Y143,SEARCH("-",Y143)-1),'Ceníky Ubytování'!$A$27:$AJ$80,$H143+IF(RIGHT(Y143,1)="R",6,RIGHT(Y143,1)),0),IF(Y143="",0,IF(EXACT(Y143,VLOOKUP(Y143,Y$6:Y142,1,0)),0,0)))</f>
        <v>0</v>
      </c>
      <c r="AK143" s="32">
        <f>IF(AND(Z143&lt;&gt;"",OR(RIGHT(Z143,1)&lt;&gt;"R",ISERROR(VLOOKUP(Z143,Z$6:Z142,1,0)))),VLOOKUP(LEFT(Z143,SEARCH("-",Z143)-1),'Ceníky Ubytování'!$A$27:$AJ$80,$H143+IF(RIGHT(Z143,1)="R",6,RIGHT(Z143,1)),0),IF(Z143="",0,IF(EXACT(Z143,VLOOKUP(Z143,Z$6:Z142,1,0)),0,0)))</f>
        <v>0</v>
      </c>
      <c r="AL143" s="32">
        <f>IF(AND(AA143&lt;&gt;"",OR(RIGHT(AA143,1)&lt;&gt;"R",ISERROR(VLOOKUP(AA143,AA$6:AA142,1,0)))),VLOOKUP(LEFT(AA143,SEARCH("-",AA143)-1),'Ceníky Ubytování'!$A$27:$AJ$80,$H143+IF(RIGHT(AA143,1)="R",6,RIGHT(AA143,1)),0),IF(AA143="",0,IF(EXACT(AA143,VLOOKUP(AA143,AA$6:AA142,1,0)),0,0)))</f>
        <v>0</v>
      </c>
      <c r="AM143" s="32">
        <f>IF(AND(AB143&lt;&gt;"",OR(RIGHT(AB143,1)&lt;&gt;"R",ISERROR(VLOOKUP(AB143,AB$6:AB142,1,0)))),VLOOKUP(LEFT(AB143,SEARCH("-",AB143)-1),'Ceníky Ubytování'!$A$27:$AJ$80,$H143+IF(RIGHT(AB143,1)="R",6,RIGHT(AB143,1)),0),IF(AB143="",0,IF(EXACT(AB143,VLOOKUP(AB143,AB$6:AB142,1,0)),0,0)))</f>
        <v>0</v>
      </c>
      <c r="AN143" s="32">
        <f>IF(AND(AC143&lt;&gt;"",OR(RIGHT(AC143,1)&lt;&gt;"R",ISERROR(VLOOKUP(AC143,AC$6:AC142,1,0)))),VLOOKUP(LEFT(AC143,SEARCH("-",AC143)-1),'Ceníky Ubytování'!$A$27:$AJ$80,$H143+IF(RIGHT(AC143,1)="R",6,RIGHT(AC143,1)),0),IF(AC143="",0,IF(EXACT(AC143,VLOOKUP(AC143,AC$6:AC142,1,0)),0,0)))</f>
        <v>0</v>
      </c>
      <c r="AO143" s="8"/>
      <c r="AP143" s="8"/>
      <c r="AQ143" s="8" t="str">
        <f t="shared" ref="AQ143:AZ143" si="428">IF(ISERROR(LEFT(T143,SEARCH("-",T143)-1)),"",LEFT(T143,SEARCH("-",T143)-1))</f>
        <v/>
      </c>
      <c r="AR143" s="8" t="str">
        <f t="shared" si="428"/>
        <v/>
      </c>
      <c r="AS143" s="8" t="str">
        <f t="shared" si="428"/>
        <v/>
      </c>
      <c r="AT143" s="8" t="str">
        <f t="shared" si="428"/>
        <v/>
      </c>
      <c r="AU143" s="8" t="str">
        <f t="shared" si="428"/>
        <v/>
      </c>
      <c r="AV143" s="8" t="str">
        <f t="shared" si="428"/>
        <v/>
      </c>
      <c r="AW143" s="8" t="str">
        <f t="shared" si="428"/>
        <v/>
      </c>
      <c r="AX143" s="8" t="str">
        <f t="shared" si="428"/>
        <v/>
      </c>
      <c r="AY143" s="8" t="str">
        <f t="shared" si="428"/>
        <v/>
      </c>
      <c r="AZ143" s="8" t="str">
        <f t="shared" si="428"/>
        <v/>
      </c>
      <c r="BA143" s="8"/>
      <c r="BB143" s="8"/>
      <c r="BC143" s="8"/>
      <c r="BD143" s="8"/>
      <c r="BE143" s="8"/>
      <c r="BF143" s="8"/>
      <c r="BG143" s="8"/>
      <c r="BH143" s="8"/>
      <c r="BI143" s="8"/>
      <c r="BJ143" s="8"/>
    </row>
    <row r="144" spans="1:62" s="151" customFormat="1" ht="15.75" customHeight="1">
      <c r="A144" s="152">
        <f>+VSTUP!A148</f>
        <v>139</v>
      </c>
      <c r="B144" s="152">
        <f>+VSTUP!B148</f>
        <v>0</v>
      </c>
      <c r="C144" s="152">
        <f>+VSTUP!C148</f>
        <v>0</v>
      </c>
      <c r="D144" s="152">
        <f>+VSTUP!G148</f>
        <v>0</v>
      </c>
      <c r="E144" s="152" t="str">
        <f>+VSTUP!K148</f>
        <v>nic</v>
      </c>
      <c r="F144" s="152">
        <f t="shared" si="11"/>
        <v>0</v>
      </c>
      <c r="G144" s="152" t="str">
        <f>+IF(VSTUP!$B$6="ANO",IF(F144&gt;5,$F$3,IF(F144&gt;2,$F$4,$F$2)),IF(F144=1,$F$2,$B$1))</f>
        <v>Ceník víkend standard</v>
      </c>
      <c r="H144" s="152">
        <f>+VLOOKUP(G144,'Ceníky Ubytování'!$B$84:$C$88,2,0)</f>
        <v>9</v>
      </c>
      <c r="I144" s="152" t="str">
        <f t="shared" ref="I144:R144" si="429">+IF($D144&gt;=I$3,IF($E144=0,"",$E144),"")</f>
        <v/>
      </c>
      <c r="J144" s="152" t="str">
        <f t="shared" si="429"/>
        <v/>
      </c>
      <c r="K144" s="152" t="str">
        <f t="shared" si="429"/>
        <v/>
      </c>
      <c r="L144" s="152" t="str">
        <f t="shared" si="429"/>
        <v/>
      </c>
      <c r="M144" s="152" t="str">
        <f t="shared" si="429"/>
        <v/>
      </c>
      <c r="N144" s="152" t="str">
        <f t="shared" si="429"/>
        <v/>
      </c>
      <c r="O144" s="152" t="str">
        <f t="shared" si="429"/>
        <v/>
      </c>
      <c r="P144" s="152" t="str">
        <f t="shared" si="429"/>
        <v/>
      </c>
      <c r="Q144" s="152" t="str">
        <f t="shared" si="429"/>
        <v/>
      </c>
      <c r="R144" s="152" t="str">
        <f t="shared" si="429"/>
        <v/>
      </c>
      <c r="S144" s="8"/>
      <c r="T144" s="152" t="str">
        <f t="shared" ref="T144:AC144" si="430">+IF(RIGHT(I144,1)="R",I144,IF(I144="","",IF(OR(I144=$S$1,I144=$S$2,I144=$S$3,I144=$S$4),I144&amp;"-1",I144&amp;"-"&amp;COUNTIF(I$6:I$999,I144))))</f>
        <v/>
      </c>
      <c r="U144" s="152" t="str">
        <f t="shared" si="430"/>
        <v/>
      </c>
      <c r="V144" s="152" t="str">
        <f t="shared" si="430"/>
        <v/>
      </c>
      <c r="W144" s="152" t="str">
        <f t="shared" si="430"/>
        <v/>
      </c>
      <c r="X144" s="152" t="str">
        <f t="shared" si="430"/>
        <v/>
      </c>
      <c r="Y144" s="152" t="str">
        <f t="shared" si="430"/>
        <v/>
      </c>
      <c r="Z144" s="152" t="str">
        <f t="shared" si="430"/>
        <v/>
      </c>
      <c r="AA144" s="152" t="str">
        <f t="shared" si="430"/>
        <v/>
      </c>
      <c r="AB144" s="152" t="str">
        <f t="shared" si="430"/>
        <v/>
      </c>
      <c r="AC144" s="152" t="str">
        <f t="shared" si="430"/>
        <v/>
      </c>
      <c r="AD144" s="31">
        <f t="shared" si="373"/>
        <v>0</v>
      </c>
      <c r="AE144" s="153">
        <f>IF(AND(T144&lt;&gt;"",OR(RIGHT(T144,1)&lt;&gt;"R",ISERROR(VLOOKUP(T144,T$6:T143,1,0)))),VLOOKUP(LEFT(T144,SEARCH("-",T144)-1),'Ceníky Ubytování'!$A$27:$AJ$80,$H144+IF(RIGHT(T144,1)="R",6,RIGHT(T144,1)),0),IF(T144="",0,IF(EXACT(T144,VLOOKUP(T144,T$6:T143,1,0)),0,0)))</f>
        <v>0</v>
      </c>
      <c r="AF144" s="153">
        <f>IF(AND(U144&lt;&gt;"",OR(RIGHT(U144,1)&lt;&gt;"R",ISERROR(VLOOKUP(U144,U$6:U143,1,0)))),VLOOKUP(LEFT(U144,SEARCH("-",U144)-1),'Ceníky Ubytování'!$A$27:$AJ$80,$H144+IF(RIGHT(U144,1)="R",6,RIGHT(U144,1)),0),IF(U144="",0,IF(EXACT(U144,VLOOKUP(U144,U$6:U143,1,0)),0,0)))</f>
        <v>0</v>
      </c>
      <c r="AG144" s="153">
        <f>IF(AND(V144&lt;&gt;"",OR(RIGHT(V144,1)&lt;&gt;"R",ISERROR(VLOOKUP(V144,V$6:V143,1,0)))),VLOOKUP(LEFT(V144,SEARCH("-",V144)-1),'Ceníky Ubytování'!$A$27:$AJ$80,$H144+IF(RIGHT(V144,1)="R",6,RIGHT(V144,1)),0),IF(V144="",0,IF(EXACT(V144,VLOOKUP(V144,V$6:V143,1,0)),0,0)))</f>
        <v>0</v>
      </c>
      <c r="AH144" s="153">
        <f>IF(AND(W144&lt;&gt;"",OR(RIGHT(W144,1)&lt;&gt;"R",ISERROR(VLOOKUP(W144,W$6:W143,1,0)))),VLOOKUP(LEFT(W144,SEARCH("-",W144)-1),'Ceníky Ubytování'!$A$27:$AJ$80,$H144+IF(RIGHT(W144,1)="R",6,RIGHT(W144,1)),0),IF(W144="",0,IF(EXACT(W144,VLOOKUP(W144,W$6:W143,1,0)),0,0)))</f>
        <v>0</v>
      </c>
      <c r="AI144" s="153">
        <f>IF(AND(X144&lt;&gt;"",OR(RIGHT(X144,1)&lt;&gt;"R",ISERROR(VLOOKUP(X144,X$6:X143,1,0)))),VLOOKUP(LEFT(X144,SEARCH("-",X144)-1),'Ceníky Ubytování'!$A$27:$AJ$80,$H144+IF(RIGHT(X144,1)="R",6,RIGHT(X144,1)),0),IF(X144="",0,IF(EXACT(X144,VLOOKUP(X144,X$6:X143,1,0)),0,0)))</f>
        <v>0</v>
      </c>
      <c r="AJ144" s="153">
        <f>IF(AND(Y144&lt;&gt;"",OR(RIGHT(Y144,1)&lt;&gt;"R",ISERROR(VLOOKUP(Y144,Y$6:Y143,1,0)))),VLOOKUP(LEFT(Y144,SEARCH("-",Y144)-1),'Ceníky Ubytování'!$A$27:$AJ$80,$H144+IF(RIGHT(Y144,1)="R",6,RIGHT(Y144,1)),0),IF(Y144="",0,IF(EXACT(Y144,VLOOKUP(Y144,Y$6:Y143,1,0)),0,0)))</f>
        <v>0</v>
      </c>
      <c r="AK144" s="153">
        <f>IF(AND(Z144&lt;&gt;"",OR(RIGHT(Z144,1)&lt;&gt;"R",ISERROR(VLOOKUP(Z144,Z$6:Z143,1,0)))),VLOOKUP(LEFT(Z144,SEARCH("-",Z144)-1),'Ceníky Ubytování'!$A$27:$AJ$80,$H144+IF(RIGHT(Z144,1)="R",6,RIGHT(Z144,1)),0),IF(Z144="",0,IF(EXACT(Z144,VLOOKUP(Z144,Z$6:Z143,1,0)),0,0)))</f>
        <v>0</v>
      </c>
      <c r="AL144" s="153">
        <f>IF(AND(AA144&lt;&gt;"",OR(RIGHT(AA144,1)&lt;&gt;"R",ISERROR(VLOOKUP(AA144,AA$6:AA143,1,0)))),VLOOKUP(LEFT(AA144,SEARCH("-",AA144)-1),'Ceníky Ubytování'!$A$27:$AJ$80,$H144+IF(RIGHT(AA144,1)="R",6,RIGHT(AA144,1)),0),IF(AA144="",0,IF(EXACT(AA144,VLOOKUP(AA144,AA$6:AA143,1,0)),0,0)))</f>
        <v>0</v>
      </c>
      <c r="AM144" s="153">
        <f>IF(AND(AB144&lt;&gt;"",OR(RIGHT(AB144,1)&lt;&gt;"R",ISERROR(VLOOKUP(AB144,AB$6:AB143,1,0)))),VLOOKUP(LEFT(AB144,SEARCH("-",AB144)-1),'Ceníky Ubytování'!$A$27:$AJ$80,$H144+IF(RIGHT(AB144,1)="R",6,RIGHT(AB144,1)),0),IF(AB144="",0,IF(EXACT(AB144,VLOOKUP(AB144,AB$6:AB143,1,0)),0,0)))</f>
        <v>0</v>
      </c>
      <c r="AN144" s="153">
        <f>IF(AND(AC144&lt;&gt;"",OR(RIGHT(AC144,1)&lt;&gt;"R",ISERROR(VLOOKUP(AC144,AC$6:AC143,1,0)))),VLOOKUP(LEFT(AC144,SEARCH("-",AC144)-1),'Ceníky Ubytování'!$A$27:$AJ$80,$H144+IF(RIGHT(AC144,1)="R",6,RIGHT(AC144,1)),0),IF(AC144="",0,IF(EXACT(AC144,VLOOKUP(AC144,AC$6:AC143,1,0)),0,0)))</f>
        <v>0</v>
      </c>
      <c r="AO144" s="152"/>
      <c r="AP144" s="152"/>
      <c r="AQ144" s="152" t="str">
        <f t="shared" ref="AQ144:AZ144" si="431">IF(ISERROR(LEFT(T144,SEARCH("-",T144)-1)),"",LEFT(T144,SEARCH("-",T144)-1))</f>
        <v/>
      </c>
      <c r="AR144" s="152" t="str">
        <f t="shared" si="431"/>
        <v/>
      </c>
      <c r="AS144" s="152" t="str">
        <f t="shared" si="431"/>
        <v/>
      </c>
      <c r="AT144" s="152" t="str">
        <f t="shared" si="431"/>
        <v/>
      </c>
      <c r="AU144" s="152" t="str">
        <f t="shared" si="431"/>
        <v/>
      </c>
      <c r="AV144" s="152" t="str">
        <f t="shared" si="431"/>
        <v/>
      </c>
      <c r="AW144" s="152" t="str">
        <f t="shared" si="431"/>
        <v/>
      </c>
      <c r="AX144" s="152" t="str">
        <f t="shared" si="431"/>
        <v/>
      </c>
      <c r="AY144" s="152" t="str">
        <f t="shared" si="431"/>
        <v/>
      </c>
      <c r="AZ144" s="152" t="str">
        <f t="shared" si="431"/>
        <v/>
      </c>
      <c r="BA144" s="152"/>
      <c r="BB144" s="152"/>
      <c r="BC144" s="152"/>
      <c r="BD144" s="152"/>
      <c r="BE144" s="152"/>
      <c r="BF144" s="152"/>
      <c r="BG144" s="152"/>
      <c r="BH144" s="152"/>
      <c r="BI144" s="152"/>
      <c r="BJ144" s="152"/>
    </row>
    <row r="145" spans="1:62" ht="15.75" customHeight="1">
      <c r="A145" s="8">
        <f>+VSTUP!A149</f>
        <v>140</v>
      </c>
      <c r="B145" s="8">
        <f>+VSTUP!B149</f>
        <v>0</v>
      </c>
      <c r="C145" s="8">
        <f>+VSTUP!C149</f>
        <v>0</v>
      </c>
      <c r="D145" s="8">
        <f>+VSTUP!G149</f>
        <v>0</v>
      </c>
      <c r="E145" s="8" t="str">
        <f>+VSTUP!K149</f>
        <v>nic</v>
      </c>
      <c r="F145" s="8">
        <f t="shared" si="11"/>
        <v>0</v>
      </c>
      <c r="G145" s="8" t="str">
        <f>+IF(VSTUP!$B$6="ANO",IF(F145&gt;5,$F$3,IF(F145&gt;2,$F$4,$F$2)),IF(F145=1,$F$2,$B$1))</f>
        <v>Ceník víkend standard</v>
      </c>
      <c r="H145" s="8">
        <f>+VLOOKUP(G145,'Ceníky Ubytování'!$B$84:$C$88,2,0)</f>
        <v>9</v>
      </c>
      <c r="I145" s="8" t="str">
        <f t="shared" ref="I145:R145" si="432">+IF($D145&gt;=I$3,IF($E145=0,"",$E145),"")</f>
        <v/>
      </c>
      <c r="J145" s="8" t="str">
        <f t="shared" si="432"/>
        <v/>
      </c>
      <c r="K145" s="8" t="str">
        <f t="shared" si="432"/>
        <v/>
      </c>
      <c r="L145" s="8" t="str">
        <f t="shared" si="432"/>
        <v/>
      </c>
      <c r="M145" s="8" t="str">
        <f t="shared" si="432"/>
        <v/>
      </c>
      <c r="N145" s="8" t="str">
        <f t="shared" si="432"/>
        <v/>
      </c>
      <c r="O145" s="8" t="str">
        <f t="shared" si="432"/>
        <v/>
      </c>
      <c r="P145" s="8" t="str">
        <f t="shared" si="432"/>
        <v/>
      </c>
      <c r="Q145" s="8" t="str">
        <f t="shared" si="432"/>
        <v/>
      </c>
      <c r="R145" s="8" t="str">
        <f t="shared" si="432"/>
        <v/>
      </c>
      <c r="S145" s="8"/>
      <c r="T145" s="8" t="str">
        <f t="shared" ref="T145:AC145" si="433">+IF(RIGHT(I145,1)="R",I145,IF(I145="","",IF(OR(I145=$S$1,I145=$S$2,I145=$S$3,I145=$S$4),I145&amp;"-1",I145&amp;"-"&amp;COUNTIF(I$6:I$999,I145))))</f>
        <v/>
      </c>
      <c r="U145" s="8" t="str">
        <f t="shared" si="433"/>
        <v/>
      </c>
      <c r="V145" s="8" t="str">
        <f t="shared" si="433"/>
        <v/>
      </c>
      <c r="W145" s="8" t="str">
        <f t="shared" si="433"/>
        <v/>
      </c>
      <c r="X145" s="8" t="str">
        <f t="shared" si="433"/>
        <v/>
      </c>
      <c r="Y145" s="8" t="str">
        <f t="shared" si="433"/>
        <v/>
      </c>
      <c r="Z145" s="8" t="str">
        <f t="shared" si="433"/>
        <v/>
      </c>
      <c r="AA145" s="8" t="str">
        <f t="shared" si="433"/>
        <v/>
      </c>
      <c r="AB145" s="8" t="str">
        <f t="shared" si="433"/>
        <v/>
      </c>
      <c r="AC145" s="8" t="str">
        <f t="shared" si="433"/>
        <v/>
      </c>
      <c r="AD145" s="31">
        <f t="shared" si="373"/>
        <v>0</v>
      </c>
      <c r="AE145" s="32">
        <f>IF(AND(T145&lt;&gt;"",OR(RIGHT(T145,1)&lt;&gt;"R",ISERROR(VLOOKUP(T145,T$6:T144,1,0)))),VLOOKUP(LEFT(T145,SEARCH("-",T145)-1),'Ceníky Ubytování'!$A$27:$AJ$80,$H145+IF(RIGHT(T145,1)="R",6,RIGHT(T145,1)),0),IF(T145="",0,IF(EXACT(T145,VLOOKUP(T145,T$6:T144,1,0)),0,0)))</f>
        <v>0</v>
      </c>
      <c r="AF145" s="32">
        <f>IF(AND(U145&lt;&gt;"",OR(RIGHT(U145,1)&lt;&gt;"R",ISERROR(VLOOKUP(U145,U$6:U144,1,0)))),VLOOKUP(LEFT(U145,SEARCH("-",U145)-1),'Ceníky Ubytování'!$A$27:$AJ$80,$H145+IF(RIGHT(U145,1)="R",6,RIGHT(U145,1)),0),IF(U145="",0,IF(EXACT(U145,VLOOKUP(U145,U$6:U144,1,0)),0,0)))</f>
        <v>0</v>
      </c>
      <c r="AG145" s="32">
        <f>IF(AND(V145&lt;&gt;"",OR(RIGHT(V145,1)&lt;&gt;"R",ISERROR(VLOOKUP(V145,V$6:V144,1,0)))),VLOOKUP(LEFT(V145,SEARCH("-",V145)-1),'Ceníky Ubytování'!$A$27:$AJ$80,$H145+IF(RIGHT(V145,1)="R",6,RIGHT(V145,1)),0),IF(V145="",0,IF(EXACT(V145,VLOOKUP(V145,V$6:V144,1,0)),0,0)))</f>
        <v>0</v>
      </c>
      <c r="AH145" s="32">
        <f>IF(AND(W145&lt;&gt;"",OR(RIGHT(W145,1)&lt;&gt;"R",ISERROR(VLOOKUP(W145,W$6:W144,1,0)))),VLOOKUP(LEFT(W145,SEARCH("-",W145)-1),'Ceníky Ubytování'!$A$27:$AJ$80,$H145+IF(RIGHT(W145,1)="R",6,RIGHT(W145,1)),0),IF(W145="",0,IF(EXACT(W145,VLOOKUP(W145,W$6:W144,1,0)),0,0)))</f>
        <v>0</v>
      </c>
      <c r="AI145" s="32">
        <f>IF(AND(X145&lt;&gt;"",OR(RIGHT(X145,1)&lt;&gt;"R",ISERROR(VLOOKUP(X145,X$6:X144,1,0)))),VLOOKUP(LEFT(X145,SEARCH("-",X145)-1),'Ceníky Ubytování'!$A$27:$AJ$80,$H145+IF(RIGHT(X145,1)="R",6,RIGHT(X145,1)),0),IF(X145="",0,IF(EXACT(X145,VLOOKUP(X145,X$6:X144,1,0)),0,0)))</f>
        <v>0</v>
      </c>
      <c r="AJ145" s="32">
        <f>IF(AND(Y145&lt;&gt;"",OR(RIGHT(Y145,1)&lt;&gt;"R",ISERROR(VLOOKUP(Y145,Y$6:Y144,1,0)))),VLOOKUP(LEFT(Y145,SEARCH("-",Y145)-1),'Ceníky Ubytování'!$A$27:$AJ$80,$H145+IF(RIGHT(Y145,1)="R",6,RIGHT(Y145,1)),0),IF(Y145="",0,IF(EXACT(Y145,VLOOKUP(Y145,Y$6:Y144,1,0)),0,0)))</f>
        <v>0</v>
      </c>
      <c r="AK145" s="32">
        <f>IF(AND(Z145&lt;&gt;"",OR(RIGHT(Z145,1)&lt;&gt;"R",ISERROR(VLOOKUP(Z145,Z$6:Z144,1,0)))),VLOOKUP(LEFT(Z145,SEARCH("-",Z145)-1),'Ceníky Ubytování'!$A$27:$AJ$80,$H145+IF(RIGHT(Z145,1)="R",6,RIGHT(Z145,1)),0),IF(Z145="",0,IF(EXACT(Z145,VLOOKUP(Z145,Z$6:Z144,1,0)),0,0)))</f>
        <v>0</v>
      </c>
      <c r="AL145" s="32">
        <f>IF(AND(AA145&lt;&gt;"",OR(RIGHT(AA145,1)&lt;&gt;"R",ISERROR(VLOOKUP(AA145,AA$6:AA144,1,0)))),VLOOKUP(LEFT(AA145,SEARCH("-",AA145)-1),'Ceníky Ubytování'!$A$27:$AJ$80,$H145+IF(RIGHT(AA145,1)="R",6,RIGHT(AA145,1)),0),IF(AA145="",0,IF(EXACT(AA145,VLOOKUP(AA145,AA$6:AA144,1,0)),0,0)))</f>
        <v>0</v>
      </c>
      <c r="AM145" s="32">
        <f>IF(AND(AB145&lt;&gt;"",OR(RIGHT(AB145,1)&lt;&gt;"R",ISERROR(VLOOKUP(AB145,AB$6:AB144,1,0)))),VLOOKUP(LEFT(AB145,SEARCH("-",AB145)-1),'Ceníky Ubytování'!$A$27:$AJ$80,$H145+IF(RIGHT(AB145,1)="R",6,RIGHT(AB145,1)),0),IF(AB145="",0,IF(EXACT(AB145,VLOOKUP(AB145,AB$6:AB144,1,0)),0,0)))</f>
        <v>0</v>
      </c>
      <c r="AN145" s="32">
        <f>IF(AND(AC145&lt;&gt;"",OR(RIGHT(AC145,1)&lt;&gt;"R",ISERROR(VLOOKUP(AC145,AC$6:AC144,1,0)))),VLOOKUP(LEFT(AC145,SEARCH("-",AC145)-1),'Ceníky Ubytování'!$A$27:$AJ$80,$H145+IF(RIGHT(AC145,1)="R",6,RIGHT(AC145,1)),0),IF(AC145="",0,IF(EXACT(AC145,VLOOKUP(AC145,AC$6:AC144,1,0)),0,0)))</f>
        <v>0</v>
      </c>
      <c r="AO145" s="8"/>
      <c r="AP145" s="8"/>
      <c r="AQ145" s="8" t="str">
        <f t="shared" ref="AQ145:AZ145" si="434">IF(ISERROR(LEFT(T145,SEARCH("-",T145)-1)),"",LEFT(T145,SEARCH("-",T145)-1))</f>
        <v/>
      </c>
      <c r="AR145" s="8" t="str">
        <f t="shared" si="434"/>
        <v/>
      </c>
      <c r="AS145" s="8" t="str">
        <f t="shared" si="434"/>
        <v/>
      </c>
      <c r="AT145" s="8" t="str">
        <f t="shared" si="434"/>
        <v/>
      </c>
      <c r="AU145" s="8" t="str">
        <f t="shared" si="434"/>
        <v/>
      </c>
      <c r="AV145" s="8" t="str">
        <f t="shared" si="434"/>
        <v/>
      </c>
      <c r="AW145" s="8" t="str">
        <f t="shared" si="434"/>
        <v/>
      </c>
      <c r="AX145" s="8" t="str">
        <f t="shared" si="434"/>
        <v/>
      </c>
      <c r="AY145" s="8" t="str">
        <f t="shared" si="434"/>
        <v/>
      </c>
      <c r="AZ145" s="8" t="str">
        <f t="shared" si="434"/>
        <v/>
      </c>
      <c r="BA145" s="8"/>
      <c r="BB145" s="8"/>
      <c r="BC145" s="8"/>
      <c r="BD145" s="8"/>
      <c r="BE145" s="8"/>
      <c r="BF145" s="8"/>
      <c r="BG145" s="8"/>
      <c r="BH145" s="8"/>
      <c r="BI145" s="8"/>
      <c r="BJ145" s="8"/>
    </row>
    <row r="146" spans="1:62" s="151" customFormat="1" ht="15.75" customHeight="1">
      <c r="A146" s="152">
        <f>+VSTUP!A150</f>
        <v>141</v>
      </c>
      <c r="B146" s="152">
        <f>+VSTUP!B150</f>
        <v>0</v>
      </c>
      <c r="C146" s="152">
        <f>+VSTUP!C150</f>
        <v>0</v>
      </c>
      <c r="D146" s="152">
        <f>+VSTUP!G150</f>
        <v>0</v>
      </c>
      <c r="E146" s="152" t="str">
        <f>+VSTUP!K150</f>
        <v>nic</v>
      </c>
      <c r="F146" s="152">
        <f t="shared" si="11"/>
        <v>0</v>
      </c>
      <c r="G146" s="152" t="str">
        <f>+IF(VSTUP!$B$6="ANO",IF(F146&gt;5,$F$3,IF(F146&gt;2,$F$4,$F$2)),IF(F146=1,$F$2,$B$1))</f>
        <v>Ceník víkend standard</v>
      </c>
      <c r="H146" s="152">
        <f>+VLOOKUP(G146,'Ceníky Ubytování'!$B$84:$C$88,2,0)</f>
        <v>9</v>
      </c>
      <c r="I146" s="152" t="str">
        <f t="shared" ref="I146:R146" si="435">+IF($D146&gt;=I$3,IF($E146=0,"",$E146),"")</f>
        <v/>
      </c>
      <c r="J146" s="152" t="str">
        <f t="shared" si="435"/>
        <v/>
      </c>
      <c r="K146" s="152" t="str">
        <f t="shared" si="435"/>
        <v/>
      </c>
      <c r="L146" s="152" t="str">
        <f t="shared" si="435"/>
        <v/>
      </c>
      <c r="M146" s="152" t="str">
        <f t="shared" si="435"/>
        <v/>
      </c>
      <c r="N146" s="152" t="str">
        <f t="shared" si="435"/>
        <v/>
      </c>
      <c r="O146" s="152" t="str">
        <f t="shared" si="435"/>
        <v/>
      </c>
      <c r="P146" s="152" t="str">
        <f t="shared" si="435"/>
        <v/>
      </c>
      <c r="Q146" s="152" t="str">
        <f t="shared" si="435"/>
        <v/>
      </c>
      <c r="R146" s="152" t="str">
        <f t="shared" si="435"/>
        <v/>
      </c>
      <c r="S146" s="8"/>
      <c r="T146" s="152" t="str">
        <f t="shared" ref="T146:AC146" si="436">+IF(RIGHT(I146,1)="R",I146,IF(I146="","",IF(OR(I146=$S$1,I146=$S$2,I146=$S$3,I146=$S$4),I146&amp;"-1",I146&amp;"-"&amp;COUNTIF(I$6:I$999,I146))))</f>
        <v/>
      </c>
      <c r="U146" s="152" t="str">
        <f t="shared" si="436"/>
        <v/>
      </c>
      <c r="V146" s="152" t="str">
        <f t="shared" si="436"/>
        <v/>
      </c>
      <c r="W146" s="152" t="str">
        <f t="shared" si="436"/>
        <v/>
      </c>
      <c r="X146" s="152" t="str">
        <f t="shared" si="436"/>
        <v/>
      </c>
      <c r="Y146" s="152" t="str">
        <f t="shared" si="436"/>
        <v/>
      </c>
      <c r="Z146" s="152" t="str">
        <f t="shared" si="436"/>
        <v/>
      </c>
      <c r="AA146" s="152" t="str">
        <f t="shared" si="436"/>
        <v/>
      </c>
      <c r="AB146" s="152" t="str">
        <f t="shared" si="436"/>
        <v/>
      </c>
      <c r="AC146" s="152" t="str">
        <f t="shared" si="436"/>
        <v/>
      </c>
      <c r="AD146" s="31">
        <f t="shared" si="373"/>
        <v>0</v>
      </c>
      <c r="AE146" s="153">
        <f>IF(AND(T146&lt;&gt;"",OR(RIGHT(T146,1)&lt;&gt;"R",ISERROR(VLOOKUP(T146,T$6:T145,1,0)))),VLOOKUP(LEFT(T146,SEARCH("-",T146)-1),'Ceníky Ubytování'!$A$27:$AJ$80,$H146+IF(RIGHT(T146,1)="R",6,RIGHT(T146,1)),0),IF(T146="",0,IF(EXACT(T146,VLOOKUP(T146,T$6:T145,1,0)),0,0)))</f>
        <v>0</v>
      </c>
      <c r="AF146" s="153">
        <f>IF(AND(U146&lt;&gt;"",OR(RIGHT(U146,1)&lt;&gt;"R",ISERROR(VLOOKUP(U146,U$6:U145,1,0)))),VLOOKUP(LEFT(U146,SEARCH("-",U146)-1),'Ceníky Ubytování'!$A$27:$AJ$80,$H146+IF(RIGHT(U146,1)="R",6,RIGHT(U146,1)),0),IF(U146="",0,IF(EXACT(U146,VLOOKUP(U146,U$6:U145,1,0)),0,0)))</f>
        <v>0</v>
      </c>
      <c r="AG146" s="153">
        <f>IF(AND(V146&lt;&gt;"",OR(RIGHT(V146,1)&lt;&gt;"R",ISERROR(VLOOKUP(V146,V$6:V145,1,0)))),VLOOKUP(LEFT(V146,SEARCH("-",V146)-1),'Ceníky Ubytování'!$A$27:$AJ$80,$H146+IF(RIGHT(V146,1)="R",6,RIGHT(V146,1)),0),IF(V146="",0,IF(EXACT(V146,VLOOKUP(V146,V$6:V145,1,0)),0,0)))</f>
        <v>0</v>
      </c>
      <c r="AH146" s="153">
        <f>IF(AND(W146&lt;&gt;"",OR(RIGHT(W146,1)&lt;&gt;"R",ISERROR(VLOOKUP(W146,W$6:W145,1,0)))),VLOOKUP(LEFT(W146,SEARCH("-",W146)-1),'Ceníky Ubytování'!$A$27:$AJ$80,$H146+IF(RIGHT(W146,1)="R",6,RIGHT(W146,1)),0),IF(W146="",0,IF(EXACT(W146,VLOOKUP(W146,W$6:W145,1,0)),0,0)))</f>
        <v>0</v>
      </c>
      <c r="AI146" s="153">
        <f>IF(AND(X146&lt;&gt;"",OR(RIGHT(X146,1)&lt;&gt;"R",ISERROR(VLOOKUP(X146,X$6:X145,1,0)))),VLOOKUP(LEFT(X146,SEARCH("-",X146)-1),'Ceníky Ubytování'!$A$27:$AJ$80,$H146+IF(RIGHT(X146,1)="R",6,RIGHT(X146,1)),0),IF(X146="",0,IF(EXACT(X146,VLOOKUP(X146,X$6:X145,1,0)),0,0)))</f>
        <v>0</v>
      </c>
      <c r="AJ146" s="153">
        <f>IF(AND(Y146&lt;&gt;"",OR(RIGHT(Y146,1)&lt;&gt;"R",ISERROR(VLOOKUP(Y146,Y$6:Y145,1,0)))),VLOOKUP(LEFT(Y146,SEARCH("-",Y146)-1),'Ceníky Ubytování'!$A$27:$AJ$80,$H146+IF(RIGHT(Y146,1)="R",6,RIGHT(Y146,1)),0),IF(Y146="",0,IF(EXACT(Y146,VLOOKUP(Y146,Y$6:Y145,1,0)),0,0)))</f>
        <v>0</v>
      </c>
      <c r="AK146" s="153">
        <f>IF(AND(Z146&lt;&gt;"",OR(RIGHT(Z146,1)&lt;&gt;"R",ISERROR(VLOOKUP(Z146,Z$6:Z145,1,0)))),VLOOKUP(LEFT(Z146,SEARCH("-",Z146)-1),'Ceníky Ubytování'!$A$27:$AJ$80,$H146+IF(RIGHT(Z146,1)="R",6,RIGHT(Z146,1)),0),IF(Z146="",0,IF(EXACT(Z146,VLOOKUP(Z146,Z$6:Z145,1,0)),0,0)))</f>
        <v>0</v>
      </c>
      <c r="AL146" s="153">
        <f>IF(AND(AA146&lt;&gt;"",OR(RIGHT(AA146,1)&lt;&gt;"R",ISERROR(VLOOKUP(AA146,AA$6:AA145,1,0)))),VLOOKUP(LEFT(AA146,SEARCH("-",AA146)-1),'Ceníky Ubytování'!$A$27:$AJ$80,$H146+IF(RIGHT(AA146,1)="R",6,RIGHT(AA146,1)),0),IF(AA146="",0,IF(EXACT(AA146,VLOOKUP(AA146,AA$6:AA145,1,0)),0,0)))</f>
        <v>0</v>
      </c>
      <c r="AM146" s="153">
        <f>IF(AND(AB146&lt;&gt;"",OR(RIGHT(AB146,1)&lt;&gt;"R",ISERROR(VLOOKUP(AB146,AB$6:AB145,1,0)))),VLOOKUP(LEFT(AB146,SEARCH("-",AB146)-1),'Ceníky Ubytování'!$A$27:$AJ$80,$H146+IF(RIGHT(AB146,1)="R",6,RIGHT(AB146,1)),0),IF(AB146="",0,IF(EXACT(AB146,VLOOKUP(AB146,AB$6:AB145,1,0)),0,0)))</f>
        <v>0</v>
      </c>
      <c r="AN146" s="153">
        <f>IF(AND(AC146&lt;&gt;"",OR(RIGHT(AC146,1)&lt;&gt;"R",ISERROR(VLOOKUP(AC146,AC$6:AC145,1,0)))),VLOOKUP(LEFT(AC146,SEARCH("-",AC146)-1),'Ceníky Ubytování'!$A$27:$AJ$80,$H146+IF(RIGHT(AC146,1)="R",6,RIGHT(AC146,1)),0),IF(AC146="",0,IF(EXACT(AC146,VLOOKUP(AC146,AC$6:AC145,1,0)),0,0)))</f>
        <v>0</v>
      </c>
      <c r="AO146" s="152"/>
      <c r="AP146" s="152"/>
      <c r="AQ146" s="152" t="str">
        <f t="shared" ref="AQ146:AZ146" si="437">IF(ISERROR(LEFT(T146,SEARCH("-",T146)-1)),"",LEFT(T146,SEARCH("-",T146)-1))</f>
        <v/>
      </c>
      <c r="AR146" s="152" t="str">
        <f t="shared" si="437"/>
        <v/>
      </c>
      <c r="AS146" s="152" t="str">
        <f t="shared" si="437"/>
        <v/>
      </c>
      <c r="AT146" s="152" t="str">
        <f t="shared" si="437"/>
        <v/>
      </c>
      <c r="AU146" s="152" t="str">
        <f t="shared" si="437"/>
        <v/>
      </c>
      <c r="AV146" s="152" t="str">
        <f t="shared" si="437"/>
        <v/>
      </c>
      <c r="AW146" s="152" t="str">
        <f t="shared" si="437"/>
        <v/>
      </c>
      <c r="AX146" s="152" t="str">
        <f t="shared" si="437"/>
        <v/>
      </c>
      <c r="AY146" s="152" t="str">
        <f t="shared" si="437"/>
        <v/>
      </c>
      <c r="AZ146" s="152" t="str">
        <f t="shared" si="437"/>
        <v/>
      </c>
      <c r="BA146" s="152"/>
      <c r="BB146" s="152"/>
      <c r="BC146" s="152"/>
      <c r="BD146" s="152"/>
      <c r="BE146" s="152"/>
      <c r="BF146" s="152"/>
      <c r="BG146" s="152"/>
      <c r="BH146" s="152"/>
      <c r="BI146" s="152"/>
      <c r="BJ146" s="152"/>
    </row>
    <row r="147" spans="1:62" ht="15.75" customHeight="1">
      <c r="A147" s="8">
        <f>+VSTUP!A151</f>
        <v>142</v>
      </c>
      <c r="B147" s="8">
        <f>+VSTUP!B151</f>
        <v>0</v>
      </c>
      <c r="C147" s="8">
        <f>+VSTUP!C151</f>
        <v>0</v>
      </c>
      <c r="D147" s="8">
        <f>+VSTUP!G151</f>
        <v>0</v>
      </c>
      <c r="E147" s="8" t="str">
        <f>+VSTUP!K151</f>
        <v>nic</v>
      </c>
      <c r="F147" s="8">
        <f t="shared" si="11"/>
        <v>0</v>
      </c>
      <c r="G147" s="8" t="str">
        <f>+IF(VSTUP!$B$6="ANO",IF(F147&gt;5,$F$3,IF(F147&gt;2,$F$4,$F$2)),IF(F147=1,$F$2,$B$1))</f>
        <v>Ceník víkend standard</v>
      </c>
      <c r="H147" s="8">
        <f>+VLOOKUP(G147,'Ceníky Ubytování'!$B$84:$C$88,2,0)</f>
        <v>9</v>
      </c>
      <c r="I147" s="8" t="str">
        <f t="shared" ref="I147:R147" si="438">+IF($D147&gt;=I$3,IF($E147=0,"",$E147),"")</f>
        <v/>
      </c>
      <c r="J147" s="8" t="str">
        <f t="shared" si="438"/>
        <v/>
      </c>
      <c r="K147" s="8" t="str">
        <f t="shared" si="438"/>
        <v/>
      </c>
      <c r="L147" s="8" t="str">
        <f t="shared" si="438"/>
        <v/>
      </c>
      <c r="M147" s="8" t="str">
        <f t="shared" si="438"/>
        <v/>
      </c>
      <c r="N147" s="8" t="str">
        <f t="shared" si="438"/>
        <v/>
      </c>
      <c r="O147" s="8" t="str">
        <f t="shared" si="438"/>
        <v/>
      </c>
      <c r="P147" s="8" t="str">
        <f t="shared" si="438"/>
        <v/>
      </c>
      <c r="Q147" s="8" t="str">
        <f t="shared" si="438"/>
        <v/>
      </c>
      <c r="R147" s="8" t="str">
        <f t="shared" si="438"/>
        <v/>
      </c>
      <c r="S147" s="8"/>
      <c r="T147" s="8" t="str">
        <f t="shared" ref="T147:AC147" si="439">+IF(RIGHT(I147,1)="R",I147,IF(I147="","",IF(OR(I147=$S$1,I147=$S$2,I147=$S$3,I147=$S$4),I147&amp;"-1",I147&amp;"-"&amp;COUNTIF(I$6:I$999,I147))))</f>
        <v/>
      </c>
      <c r="U147" s="8" t="str">
        <f t="shared" si="439"/>
        <v/>
      </c>
      <c r="V147" s="8" t="str">
        <f t="shared" si="439"/>
        <v/>
      </c>
      <c r="W147" s="8" t="str">
        <f t="shared" si="439"/>
        <v/>
      </c>
      <c r="X147" s="8" t="str">
        <f t="shared" si="439"/>
        <v/>
      </c>
      <c r="Y147" s="8" t="str">
        <f t="shared" si="439"/>
        <v/>
      </c>
      <c r="Z147" s="8" t="str">
        <f t="shared" si="439"/>
        <v/>
      </c>
      <c r="AA147" s="8" t="str">
        <f t="shared" si="439"/>
        <v/>
      </c>
      <c r="AB147" s="8" t="str">
        <f t="shared" si="439"/>
        <v/>
      </c>
      <c r="AC147" s="8" t="str">
        <f t="shared" si="439"/>
        <v/>
      </c>
      <c r="AD147" s="31">
        <f t="shared" si="373"/>
        <v>0</v>
      </c>
      <c r="AE147" s="32">
        <f>IF(AND(T147&lt;&gt;"",OR(RIGHT(T147,1)&lt;&gt;"R",ISERROR(VLOOKUP(T147,T$6:T146,1,0)))),VLOOKUP(LEFT(T147,SEARCH("-",T147)-1),'Ceníky Ubytování'!$A$27:$AJ$80,$H147+IF(RIGHT(T147,1)="R",6,RIGHT(T147,1)),0),IF(T147="",0,IF(EXACT(T147,VLOOKUP(T147,T$6:T146,1,0)),0,0)))</f>
        <v>0</v>
      </c>
      <c r="AF147" s="32">
        <f>IF(AND(U147&lt;&gt;"",OR(RIGHT(U147,1)&lt;&gt;"R",ISERROR(VLOOKUP(U147,U$6:U146,1,0)))),VLOOKUP(LEFT(U147,SEARCH("-",U147)-1),'Ceníky Ubytování'!$A$27:$AJ$80,$H147+IF(RIGHT(U147,1)="R",6,RIGHT(U147,1)),0),IF(U147="",0,IF(EXACT(U147,VLOOKUP(U147,U$6:U146,1,0)),0,0)))</f>
        <v>0</v>
      </c>
      <c r="AG147" s="32">
        <f>IF(AND(V147&lt;&gt;"",OR(RIGHT(V147,1)&lt;&gt;"R",ISERROR(VLOOKUP(V147,V$6:V146,1,0)))),VLOOKUP(LEFT(V147,SEARCH("-",V147)-1),'Ceníky Ubytování'!$A$27:$AJ$80,$H147+IF(RIGHT(V147,1)="R",6,RIGHT(V147,1)),0),IF(V147="",0,IF(EXACT(V147,VLOOKUP(V147,V$6:V146,1,0)),0,0)))</f>
        <v>0</v>
      </c>
      <c r="AH147" s="32">
        <f>IF(AND(W147&lt;&gt;"",OR(RIGHT(W147,1)&lt;&gt;"R",ISERROR(VLOOKUP(W147,W$6:W146,1,0)))),VLOOKUP(LEFT(W147,SEARCH("-",W147)-1),'Ceníky Ubytování'!$A$27:$AJ$80,$H147+IF(RIGHT(W147,1)="R",6,RIGHT(W147,1)),0),IF(W147="",0,IF(EXACT(W147,VLOOKUP(W147,W$6:W146,1,0)),0,0)))</f>
        <v>0</v>
      </c>
      <c r="AI147" s="32">
        <f>IF(AND(X147&lt;&gt;"",OR(RIGHT(X147,1)&lt;&gt;"R",ISERROR(VLOOKUP(X147,X$6:X146,1,0)))),VLOOKUP(LEFT(X147,SEARCH("-",X147)-1),'Ceníky Ubytování'!$A$27:$AJ$80,$H147+IF(RIGHT(X147,1)="R",6,RIGHT(X147,1)),0),IF(X147="",0,IF(EXACT(X147,VLOOKUP(X147,X$6:X146,1,0)),0,0)))</f>
        <v>0</v>
      </c>
      <c r="AJ147" s="32">
        <f>IF(AND(Y147&lt;&gt;"",OR(RIGHT(Y147,1)&lt;&gt;"R",ISERROR(VLOOKUP(Y147,Y$6:Y146,1,0)))),VLOOKUP(LEFT(Y147,SEARCH("-",Y147)-1),'Ceníky Ubytování'!$A$27:$AJ$80,$H147+IF(RIGHT(Y147,1)="R",6,RIGHT(Y147,1)),0),IF(Y147="",0,IF(EXACT(Y147,VLOOKUP(Y147,Y$6:Y146,1,0)),0,0)))</f>
        <v>0</v>
      </c>
      <c r="AK147" s="32">
        <f>IF(AND(Z147&lt;&gt;"",OR(RIGHT(Z147,1)&lt;&gt;"R",ISERROR(VLOOKUP(Z147,Z$6:Z146,1,0)))),VLOOKUP(LEFT(Z147,SEARCH("-",Z147)-1),'Ceníky Ubytování'!$A$27:$AJ$80,$H147+IF(RIGHT(Z147,1)="R",6,RIGHT(Z147,1)),0),IF(Z147="",0,IF(EXACT(Z147,VLOOKUP(Z147,Z$6:Z146,1,0)),0,0)))</f>
        <v>0</v>
      </c>
      <c r="AL147" s="32">
        <f>IF(AND(AA147&lt;&gt;"",OR(RIGHT(AA147,1)&lt;&gt;"R",ISERROR(VLOOKUP(AA147,AA$6:AA146,1,0)))),VLOOKUP(LEFT(AA147,SEARCH("-",AA147)-1),'Ceníky Ubytování'!$A$27:$AJ$80,$H147+IF(RIGHT(AA147,1)="R",6,RIGHT(AA147,1)),0),IF(AA147="",0,IF(EXACT(AA147,VLOOKUP(AA147,AA$6:AA146,1,0)),0,0)))</f>
        <v>0</v>
      </c>
      <c r="AM147" s="32">
        <f>IF(AND(AB147&lt;&gt;"",OR(RIGHT(AB147,1)&lt;&gt;"R",ISERROR(VLOOKUP(AB147,AB$6:AB146,1,0)))),VLOOKUP(LEFT(AB147,SEARCH("-",AB147)-1),'Ceníky Ubytování'!$A$27:$AJ$80,$H147+IF(RIGHT(AB147,1)="R",6,RIGHT(AB147,1)),0),IF(AB147="",0,IF(EXACT(AB147,VLOOKUP(AB147,AB$6:AB146,1,0)),0,0)))</f>
        <v>0</v>
      </c>
      <c r="AN147" s="32">
        <f>IF(AND(AC147&lt;&gt;"",OR(RIGHT(AC147,1)&lt;&gt;"R",ISERROR(VLOOKUP(AC147,AC$6:AC146,1,0)))),VLOOKUP(LEFT(AC147,SEARCH("-",AC147)-1),'Ceníky Ubytování'!$A$27:$AJ$80,$H147+IF(RIGHT(AC147,1)="R",6,RIGHT(AC147,1)),0),IF(AC147="",0,IF(EXACT(AC147,VLOOKUP(AC147,AC$6:AC146,1,0)),0,0)))</f>
        <v>0</v>
      </c>
      <c r="AO147" s="8"/>
      <c r="AP147" s="8"/>
      <c r="AQ147" s="8" t="str">
        <f t="shared" ref="AQ147:AZ147" si="440">IF(ISERROR(LEFT(T147,SEARCH("-",T147)-1)),"",LEFT(T147,SEARCH("-",T147)-1))</f>
        <v/>
      </c>
      <c r="AR147" s="8" t="str">
        <f t="shared" si="440"/>
        <v/>
      </c>
      <c r="AS147" s="8" t="str">
        <f t="shared" si="440"/>
        <v/>
      </c>
      <c r="AT147" s="8" t="str">
        <f t="shared" si="440"/>
        <v/>
      </c>
      <c r="AU147" s="8" t="str">
        <f t="shared" si="440"/>
        <v/>
      </c>
      <c r="AV147" s="8" t="str">
        <f t="shared" si="440"/>
        <v/>
      </c>
      <c r="AW147" s="8" t="str">
        <f t="shared" si="440"/>
        <v/>
      </c>
      <c r="AX147" s="8" t="str">
        <f t="shared" si="440"/>
        <v/>
      </c>
      <c r="AY147" s="8" t="str">
        <f t="shared" si="440"/>
        <v/>
      </c>
      <c r="AZ147" s="8" t="str">
        <f t="shared" si="440"/>
        <v/>
      </c>
      <c r="BA147" s="8"/>
      <c r="BB147" s="8"/>
      <c r="BC147" s="8"/>
      <c r="BD147" s="8"/>
      <c r="BE147" s="8"/>
      <c r="BF147" s="8"/>
      <c r="BG147" s="8"/>
      <c r="BH147" s="8"/>
      <c r="BI147" s="8"/>
      <c r="BJ147" s="8"/>
    </row>
    <row r="148" spans="1:62" s="151" customFormat="1" ht="15.75" customHeight="1">
      <c r="A148" s="152">
        <f>+VSTUP!A152</f>
        <v>143</v>
      </c>
      <c r="B148" s="152">
        <f>+VSTUP!B152</f>
        <v>0</v>
      </c>
      <c r="C148" s="152">
        <f>+VSTUP!C152</f>
        <v>0</v>
      </c>
      <c r="D148" s="152">
        <f>+VSTUP!G152</f>
        <v>0</v>
      </c>
      <c r="E148" s="152" t="str">
        <f>+VSTUP!K152</f>
        <v>nic</v>
      </c>
      <c r="F148" s="152">
        <f t="shared" si="11"/>
        <v>0</v>
      </c>
      <c r="G148" s="152" t="str">
        <f>+IF(VSTUP!$B$6="ANO",IF(F148&gt;5,$F$3,IF(F148&gt;2,$F$4,$F$2)),IF(F148=1,$F$2,$B$1))</f>
        <v>Ceník víkend standard</v>
      </c>
      <c r="H148" s="152">
        <f>+VLOOKUP(G148,'Ceníky Ubytování'!$B$84:$C$88,2,0)</f>
        <v>9</v>
      </c>
      <c r="I148" s="152" t="str">
        <f t="shared" ref="I148:R148" si="441">+IF($D148&gt;=I$3,IF($E148=0,"",$E148),"")</f>
        <v/>
      </c>
      <c r="J148" s="152" t="str">
        <f t="shared" si="441"/>
        <v/>
      </c>
      <c r="K148" s="152" t="str">
        <f t="shared" si="441"/>
        <v/>
      </c>
      <c r="L148" s="152" t="str">
        <f t="shared" si="441"/>
        <v/>
      </c>
      <c r="M148" s="152" t="str">
        <f t="shared" si="441"/>
        <v/>
      </c>
      <c r="N148" s="152" t="str">
        <f t="shared" si="441"/>
        <v/>
      </c>
      <c r="O148" s="152" t="str">
        <f t="shared" si="441"/>
        <v/>
      </c>
      <c r="P148" s="152" t="str">
        <f t="shared" si="441"/>
        <v/>
      </c>
      <c r="Q148" s="152" t="str">
        <f t="shared" si="441"/>
        <v/>
      </c>
      <c r="R148" s="152" t="str">
        <f t="shared" si="441"/>
        <v/>
      </c>
      <c r="S148" s="8"/>
      <c r="T148" s="152" t="str">
        <f t="shared" ref="T148:AC148" si="442">+IF(RIGHT(I148,1)="R",I148,IF(I148="","",IF(OR(I148=$S$1,I148=$S$2,I148=$S$3,I148=$S$4),I148&amp;"-1",I148&amp;"-"&amp;COUNTIF(I$6:I$999,I148))))</f>
        <v/>
      </c>
      <c r="U148" s="152" t="str">
        <f t="shared" si="442"/>
        <v/>
      </c>
      <c r="V148" s="152" t="str">
        <f t="shared" si="442"/>
        <v/>
      </c>
      <c r="W148" s="152" t="str">
        <f t="shared" si="442"/>
        <v/>
      </c>
      <c r="X148" s="152" t="str">
        <f t="shared" si="442"/>
        <v/>
      </c>
      <c r="Y148" s="152" t="str">
        <f t="shared" si="442"/>
        <v/>
      </c>
      <c r="Z148" s="152" t="str">
        <f t="shared" si="442"/>
        <v/>
      </c>
      <c r="AA148" s="152" t="str">
        <f t="shared" si="442"/>
        <v/>
      </c>
      <c r="AB148" s="152" t="str">
        <f t="shared" si="442"/>
        <v/>
      </c>
      <c r="AC148" s="152" t="str">
        <f t="shared" si="442"/>
        <v/>
      </c>
      <c r="AD148" s="31">
        <f t="shared" si="373"/>
        <v>0</v>
      </c>
      <c r="AE148" s="153">
        <f>IF(AND(T148&lt;&gt;"",OR(RIGHT(T148,1)&lt;&gt;"R",ISERROR(VLOOKUP(T148,T$6:T147,1,0)))),VLOOKUP(LEFT(T148,SEARCH("-",T148)-1),'Ceníky Ubytování'!$A$27:$AJ$80,$H148+IF(RIGHT(T148,1)="R",6,RIGHT(T148,1)),0),IF(T148="",0,IF(EXACT(T148,VLOOKUP(T148,T$6:T147,1,0)),0,0)))</f>
        <v>0</v>
      </c>
      <c r="AF148" s="153">
        <f>IF(AND(U148&lt;&gt;"",OR(RIGHT(U148,1)&lt;&gt;"R",ISERROR(VLOOKUP(U148,U$6:U147,1,0)))),VLOOKUP(LEFT(U148,SEARCH("-",U148)-1),'Ceníky Ubytování'!$A$27:$AJ$80,$H148+IF(RIGHT(U148,1)="R",6,RIGHT(U148,1)),0),IF(U148="",0,IF(EXACT(U148,VLOOKUP(U148,U$6:U147,1,0)),0,0)))</f>
        <v>0</v>
      </c>
      <c r="AG148" s="153">
        <f>IF(AND(V148&lt;&gt;"",OR(RIGHT(V148,1)&lt;&gt;"R",ISERROR(VLOOKUP(V148,V$6:V147,1,0)))),VLOOKUP(LEFT(V148,SEARCH("-",V148)-1),'Ceníky Ubytování'!$A$27:$AJ$80,$H148+IF(RIGHT(V148,1)="R",6,RIGHT(V148,1)),0),IF(V148="",0,IF(EXACT(V148,VLOOKUP(V148,V$6:V147,1,0)),0,0)))</f>
        <v>0</v>
      </c>
      <c r="AH148" s="153">
        <f>IF(AND(W148&lt;&gt;"",OR(RIGHT(W148,1)&lt;&gt;"R",ISERROR(VLOOKUP(W148,W$6:W147,1,0)))),VLOOKUP(LEFT(W148,SEARCH("-",W148)-1),'Ceníky Ubytování'!$A$27:$AJ$80,$H148+IF(RIGHT(W148,1)="R",6,RIGHT(W148,1)),0),IF(W148="",0,IF(EXACT(W148,VLOOKUP(W148,W$6:W147,1,0)),0,0)))</f>
        <v>0</v>
      </c>
      <c r="AI148" s="153">
        <f>IF(AND(X148&lt;&gt;"",OR(RIGHT(X148,1)&lt;&gt;"R",ISERROR(VLOOKUP(X148,X$6:X147,1,0)))),VLOOKUP(LEFT(X148,SEARCH("-",X148)-1),'Ceníky Ubytování'!$A$27:$AJ$80,$H148+IF(RIGHT(X148,1)="R",6,RIGHT(X148,1)),0),IF(X148="",0,IF(EXACT(X148,VLOOKUP(X148,X$6:X147,1,0)),0,0)))</f>
        <v>0</v>
      </c>
      <c r="AJ148" s="153">
        <f>IF(AND(Y148&lt;&gt;"",OR(RIGHT(Y148,1)&lt;&gt;"R",ISERROR(VLOOKUP(Y148,Y$6:Y147,1,0)))),VLOOKUP(LEFT(Y148,SEARCH("-",Y148)-1),'Ceníky Ubytování'!$A$27:$AJ$80,$H148+IF(RIGHT(Y148,1)="R",6,RIGHT(Y148,1)),0),IF(Y148="",0,IF(EXACT(Y148,VLOOKUP(Y148,Y$6:Y147,1,0)),0,0)))</f>
        <v>0</v>
      </c>
      <c r="AK148" s="153">
        <f>IF(AND(Z148&lt;&gt;"",OR(RIGHT(Z148,1)&lt;&gt;"R",ISERROR(VLOOKUP(Z148,Z$6:Z147,1,0)))),VLOOKUP(LEFT(Z148,SEARCH("-",Z148)-1),'Ceníky Ubytování'!$A$27:$AJ$80,$H148+IF(RIGHT(Z148,1)="R",6,RIGHT(Z148,1)),0),IF(Z148="",0,IF(EXACT(Z148,VLOOKUP(Z148,Z$6:Z147,1,0)),0,0)))</f>
        <v>0</v>
      </c>
      <c r="AL148" s="153">
        <f>IF(AND(AA148&lt;&gt;"",OR(RIGHT(AA148,1)&lt;&gt;"R",ISERROR(VLOOKUP(AA148,AA$6:AA147,1,0)))),VLOOKUP(LEFT(AA148,SEARCH("-",AA148)-1),'Ceníky Ubytování'!$A$27:$AJ$80,$H148+IF(RIGHT(AA148,1)="R",6,RIGHT(AA148,1)),0),IF(AA148="",0,IF(EXACT(AA148,VLOOKUP(AA148,AA$6:AA147,1,0)),0,0)))</f>
        <v>0</v>
      </c>
      <c r="AM148" s="153">
        <f>IF(AND(AB148&lt;&gt;"",OR(RIGHT(AB148,1)&lt;&gt;"R",ISERROR(VLOOKUP(AB148,AB$6:AB147,1,0)))),VLOOKUP(LEFT(AB148,SEARCH("-",AB148)-1),'Ceníky Ubytování'!$A$27:$AJ$80,$H148+IF(RIGHT(AB148,1)="R",6,RIGHT(AB148,1)),0),IF(AB148="",0,IF(EXACT(AB148,VLOOKUP(AB148,AB$6:AB147,1,0)),0,0)))</f>
        <v>0</v>
      </c>
      <c r="AN148" s="153">
        <f>IF(AND(AC148&lt;&gt;"",OR(RIGHT(AC148,1)&lt;&gt;"R",ISERROR(VLOOKUP(AC148,AC$6:AC147,1,0)))),VLOOKUP(LEFT(AC148,SEARCH("-",AC148)-1),'Ceníky Ubytování'!$A$27:$AJ$80,$H148+IF(RIGHT(AC148,1)="R",6,RIGHT(AC148,1)),0),IF(AC148="",0,IF(EXACT(AC148,VLOOKUP(AC148,AC$6:AC147,1,0)),0,0)))</f>
        <v>0</v>
      </c>
      <c r="AO148" s="152"/>
      <c r="AP148" s="152"/>
      <c r="AQ148" s="152" t="str">
        <f t="shared" ref="AQ148:AZ148" si="443">IF(ISERROR(LEFT(T148,SEARCH("-",T148)-1)),"",LEFT(T148,SEARCH("-",T148)-1))</f>
        <v/>
      </c>
      <c r="AR148" s="152" t="str">
        <f t="shared" si="443"/>
        <v/>
      </c>
      <c r="AS148" s="152" t="str">
        <f t="shared" si="443"/>
        <v/>
      </c>
      <c r="AT148" s="152" t="str">
        <f t="shared" si="443"/>
        <v/>
      </c>
      <c r="AU148" s="152" t="str">
        <f t="shared" si="443"/>
        <v/>
      </c>
      <c r="AV148" s="152" t="str">
        <f t="shared" si="443"/>
        <v/>
      </c>
      <c r="AW148" s="152" t="str">
        <f t="shared" si="443"/>
        <v/>
      </c>
      <c r="AX148" s="152" t="str">
        <f t="shared" si="443"/>
        <v/>
      </c>
      <c r="AY148" s="152" t="str">
        <f t="shared" si="443"/>
        <v/>
      </c>
      <c r="AZ148" s="152" t="str">
        <f t="shared" si="443"/>
        <v/>
      </c>
      <c r="BA148" s="152"/>
      <c r="BB148" s="152"/>
      <c r="BC148" s="152"/>
      <c r="BD148" s="152"/>
      <c r="BE148" s="152"/>
      <c r="BF148" s="152"/>
      <c r="BG148" s="152"/>
      <c r="BH148" s="152"/>
      <c r="BI148" s="152"/>
      <c r="BJ148" s="152"/>
    </row>
    <row r="149" spans="1:62" ht="15.75" customHeight="1">
      <c r="A149" s="8">
        <f>+VSTUP!A153</f>
        <v>144</v>
      </c>
      <c r="B149" s="8">
        <f>+VSTUP!B153</f>
        <v>0</v>
      </c>
      <c r="C149" s="8">
        <f>+VSTUP!C153</f>
        <v>0</v>
      </c>
      <c r="D149" s="8">
        <f>+VSTUP!G153</f>
        <v>0</v>
      </c>
      <c r="E149" s="8" t="str">
        <f>+VSTUP!K153</f>
        <v>nic</v>
      </c>
      <c r="F149" s="8">
        <f t="shared" si="11"/>
        <v>0</v>
      </c>
      <c r="G149" s="8" t="str">
        <f>+IF(VSTUP!$B$6="ANO",IF(F149&gt;5,$F$3,IF(F149&gt;2,$F$4,$F$2)),IF(F149=1,$F$2,$B$1))</f>
        <v>Ceník víkend standard</v>
      </c>
      <c r="H149" s="8">
        <f>+VLOOKUP(G149,'Ceníky Ubytování'!$B$84:$C$88,2,0)</f>
        <v>9</v>
      </c>
      <c r="I149" s="8" t="str">
        <f t="shared" ref="I149:R149" si="444">+IF($D149&gt;=I$3,IF($E149=0,"",$E149),"")</f>
        <v/>
      </c>
      <c r="J149" s="8" t="str">
        <f t="shared" si="444"/>
        <v/>
      </c>
      <c r="K149" s="8" t="str">
        <f t="shared" si="444"/>
        <v/>
      </c>
      <c r="L149" s="8" t="str">
        <f t="shared" si="444"/>
        <v/>
      </c>
      <c r="M149" s="8" t="str">
        <f t="shared" si="444"/>
        <v/>
      </c>
      <c r="N149" s="8" t="str">
        <f t="shared" si="444"/>
        <v/>
      </c>
      <c r="O149" s="8" t="str">
        <f t="shared" si="444"/>
        <v/>
      </c>
      <c r="P149" s="8" t="str">
        <f t="shared" si="444"/>
        <v/>
      </c>
      <c r="Q149" s="8" t="str">
        <f t="shared" si="444"/>
        <v/>
      </c>
      <c r="R149" s="8" t="str">
        <f t="shared" si="444"/>
        <v/>
      </c>
      <c r="S149" s="8"/>
      <c r="T149" s="8" t="str">
        <f t="shared" ref="T149:AC149" si="445">+IF(RIGHT(I149,1)="R",I149,IF(I149="","",IF(OR(I149=$S$1,I149=$S$2,I149=$S$3,I149=$S$4),I149&amp;"-1",I149&amp;"-"&amp;COUNTIF(I$6:I$999,I149))))</f>
        <v/>
      </c>
      <c r="U149" s="8" t="str">
        <f t="shared" si="445"/>
        <v/>
      </c>
      <c r="V149" s="8" t="str">
        <f t="shared" si="445"/>
        <v/>
      </c>
      <c r="W149" s="8" t="str">
        <f t="shared" si="445"/>
        <v/>
      </c>
      <c r="X149" s="8" t="str">
        <f t="shared" si="445"/>
        <v/>
      </c>
      <c r="Y149" s="8" t="str">
        <f t="shared" si="445"/>
        <v/>
      </c>
      <c r="Z149" s="8" t="str">
        <f t="shared" si="445"/>
        <v/>
      </c>
      <c r="AA149" s="8" t="str">
        <f t="shared" si="445"/>
        <v/>
      </c>
      <c r="AB149" s="8" t="str">
        <f t="shared" si="445"/>
        <v/>
      </c>
      <c r="AC149" s="8" t="str">
        <f t="shared" si="445"/>
        <v/>
      </c>
      <c r="AD149" s="31">
        <f t="shared" si="373"/>
        <v>0</v>
      </c>
      <c r="AE149" s="32">
        <f>IF(AND(T149&lt;&gt;"",OR(RIGHT(T149,1)&lt;&gt;"R",ISERROR(VLOOKUP(T149,T$6:T148,1,0)))),VLOOKUP(LEFT(T149,SEARCH("-",T149)-1),'Ceníky Ubytování'!$A$27:$AJ$80,$H149+IF(RIGHT(T149,1)="R",6,RIGHT(T149,1)),0),IF(T149="",0,IF(EXACT(T149,VLOOKUP(T149,T$6:T148,1,0)),0,0)))</f>
        <v>0</v>
      </c>
      <c r="AF149" s="32">
        <f>IF(AND(U149&lt;&gt;"",OR(RIGHT(U149,1)&lt;&gt;"R",ISERROR(VLOOKUP(U149,U$6:U148,1,0)))),VLOOKUP(LEFT(U149,SEARCH("-",U149)-1),'Ceníky Ubytování'!$A$27:$AJ$80,$H149+IF(RIGHT(U149,1)="R",6,RIGHT(U149,1)),0),IF(U149="",0,IF(EXACT(U149,VLOOKUP(U149,U$6:U148,1,0)),0,0)))</f>
        <v>0</v>
      </c>
      <c r="AG149" s="32">
        <f>IF(AND(V149&lt;&gt;"",OR(RIGHT(V149,1)&lt;&gt;"R",ISERROR(VLOOKUP(V149,V$6:V148,1,0)))),VLOOKUP(LEFT(V149,SEARCH("-",V149)-1),'Ceníky Ubytování'!$A$27:$AJ$80,$H149+IF(RIGHT(V149,1)="R",6,RIGHT(V149,1)),0),IF(V149="",0,IF(EXACT(V149,VLOOKUP(V149,V$6:V148,1,0)),0,0)))</f>
        <v>0</v>
      </c>
      <c r="AH149" s="32">
        <f>IF(AND(W149&lt;&gt;"",OR(RIGHT(W149,1)&lt;&gt;"R",ISERROR(VLOOKUP(W149,W$6:W148,1,0)))),VLOOKUP(LEFT(W149,SEARCH("-",W149)-1),'Ceníky Ubytování'!$A$27:$AJ$80,$H149+IF(RIGHT(W149,1)="R",6,RIGHT(W149,1)),0),IF(W149="",0,IF(EXACT(W149,VLOOKUP(W149,W$6:W148,1,0)),0,0)))</f>
        <v>0</v>
      </c>
      <c r="AI149" s="32">
        <f>IF(AND(X149&lt;&gt;"",OR(RIGHT(X149,1)&lt;&gt;"R",ISERROR(VLOOKUP(X149,X$6:X148,1,0)))),VLOOKUP(LEFT(X149,SEARCH("-",X149)-1),'Ceníky Ubytování'!$A$27:$AJ$80,$H149+IF(RIGHT(X149,1)="R",6,RIGHT(X149,1)),0),IF(X149="",0,IF(EXACT(X149,VLOOKUP(X149,X$6:X148,1,0)),0,0)))</f>
        <v>0</v>
      </c>
      <c r="AJ149" s="32">
        <f>IF(AND(Y149&lt;&gt;"",OR(RIGHT(Y149,1)&lt;&gt;"R",ISERROR(VLOOKUP(Y149,Y$6:Y148,1,0)))),VLOOKUP(LEFT(Y149,SEARCH("-",Y149)-1),'Ceníky Ubytování'!$A$27:$AJ$80,$H149+IF(RIGHT(Y149,1)="R",6,RIGHT(Y149,1)),0),IF(Y149="",0,IF(EXACT(Y149,VLOOKUP(Y149,Y$6:Y148,1,0)),0,0)))</f>
        <v>0</v>
      </c>
      <c r="AK149" s="32">
        <f>IF(AND(Z149&lt;&gt;"",OR(RIGHT(Z149,1)&lt;&gt;"R",ISERROR(VLOOKUP(Z149,Z$6:Z148,1,0)))),VLOOKUP(LEFT(Z149,SEARCH("-",Z149)-1),'Ceníky Ubytování'!$A$27:$AJ$80,$H149+IF(RIGHT(Z149,1)="R",6,RIGHT(Z149,1)),0),IF(Z149="",0,IF(EXACT(Z149,VLOOKUP(Z149,Z$6:Z148,1,0)),0,0)))</f>
        <v>0</v>
      </c>
      <c r="AL149" s="32">
        <f>IF(AND(AA149&lt;&gt;"",OR(RIGHT(AA149,1)&lt;&gt;"R",ISERROR(VLOOKUP(AA149,AA$6:AA148,1,0)))),VLOOKUP(LEFT(AA149,SEARCH("-",AA149)-1),'Ceníky Ubytování'!$A$27:$AJ$80,$H149+IF(RIGHT(AA149,1)="R",6,RIGHT(AA149,1)),0),IF(AA149="",0,IF(EXACT(AA149,VLOOKUP(AA149,AA$6:AA148,1,0)),0,0)))</f>
        <v>0</v>
      </c>
      <c r="AM149" s="32">
        <f>IF(AND(AB149&lt;&gt;"",OR(RIGHT(AB149,1)&lt;&gt;"R",ISERROR(VLOOKUP(AB149,AB$6:AB148,1,0)))),VLOOKUP(LEFT(AB149,SEARCH("-",AB149)-1),'Ceníky Ubytování'!$A$27:$AJ$80,$H149+IF(RIGHT(AB149,1)="R",6,RIGHT(AB149,1)),0),IF(AB149="",0,IF(EXACT(AB149,VLOOKUP(AB149,AB$6:AB148,1,0)),0,0)))</f>
        <v>0</v>
      </c>
      <c r="AN149" s="32">
        <f>IF(AND(AC149&lt;&gt;"",OR(RIGHT(AC149,1)&lt;&gt;"R",ISERROR(VLOOKUP(AC149,AC$6:AC148,1,0)))),VLOOKUP(LEFT(AC149,SEARCH("-",AC149)-1),'Ceníky Ubytování'!$A$27:$AJ$80,$H149+IF(RIGHT(AC149,1)="R",6,RIGHT(AC149,1)),0),IF(AC149="",0,IF(EXACT(AC149,VLOOKUP(AC149,AC$6:AC148,1,0)),0,0)))</f>
        <v>0</v>
      </c>
      <c r="AO149" s="8"/>
      <c r="AP149" s="8"/>
      <c r="AQ149" s="8" t="str">
        <f t="shared" ref="AQ149:AZ149" si="446">IF(ISERROR(LEFT(T149,SEARCH("-",T149)-1)),"",LEFT(T149,SEARCH("-",T149)-1))</f>
        <v/>
      </c>
      <c r="AR149" s="8" t="str">
        <f t="shared" si="446"/>
        <v/>
      </c>
      <c r="AS149" s="8" t="str">
        <f t="shared" si="446"/>
        <v/>
      </c>
      <c r="AT149" s="8" t="str">
        <f t="shared" si="446"/>
        <v/>
      </c>
      <c r="AU149" s="8" t="str">
        <f t="shared" si="446"/>
        <v/>
      </c>
      <c r="AV149" s="8" t="str">
        <f t="shared" si="446"/>
        <v/>
      </c>
      <c r="AW149" s="8" t="str">
        <f t="shared" si="446"/>
        <v/>
      </c>
      <c r="AX149" s="8" t="str">
        <f t="shared" si="446"/>
        <v/>
      </c>
      <c r="AY149" s="8" t="str">
        <f t="shared" si="446"/>
        <v/>
      </c>
      <c r="AZ149" s="8" t="str">
        <f t="shared" si="446"/>
        <v/>
      </c>
      <c r="BA149" s="8"/>
      <c r="BB149" s="8"/>
      <c r="BC149" s="8"/>
      <c r="BD149" s="8"/>
      <c r="BE149" s="8"/>
      <c r="BF149" s="8"/>
      <c r="BG149" s="8"/>
      <c r="BH149" s="8"/>
      <c r="BI149" s="8"/>
      <c r="BJ149" s="8"/>
    </row>
    <row r="150" spans="1:62" s="151" customFormat="1" ht="15.75" customHeight="1">
      <c r="A150" s="152">
        <f>+VSTUP!A154</f>
        <v>145</v>
      </c>
      <c r="B150" s="152">
        <f>+VSTUP!B154</f>
        <v>0</v>
      </c>
      <c r="C150" s="152">
        <f>+VSTUP!C154</f>
        <v>0</v>
      </c>
      <c r="D150" s="152">
        <f>+VSTUP!G154</f>
        <v>0</v>
      </c>
      <c r="E150" s="152" t="str">
        <f>+VSTUP!K154</f>
        <v>nic</v>
      </c>
      <c r="F150" s="152">
        <f t="shared" si="11"/>
        <v>0</v>
      </c>
      <c r="G150" s="152" t="str">
        <f>+IF(VSTUP!$B$6="ANO",IF(F150&gt;5,$F$3,IF(F150&gt;2,$F$4,$F$2)),IF(F150=1,$F$2,$B$1))</f>
        <v>Ceník víkend standard</v>
      </c>
      <c r="H150" s="152">
        <f>+VLOOKUP(G150,'Ceníky Ubytování'!$B$84:$C$88,2,0)</f>
        <v>9</v>
      </c>
      <c r="I150" s="152" t="str">
        <f t="shared" ref="I150:R150" si="447">+IF($D150&gt;=I$3,IF($E150=0,"",$E150),"")</f>
        <v/>
      </c>
      <c r="J150" s="152" t="str">
        <f t="shared" si="447"/>
        <v/>
      </c>
      <c r="K150" s="152" t="str">
        <f t="shared" si="447"/>
        <v/>
      </c>
      <c r="L150" s="152" t="str">
        <f t="shared" si="447"/>
        <v/>
      </c>
      <c r="M150" s="152" t="str">
        <f t="shared" si="447"/>
        <v/>
      </c>
      <c r="N150" s="152" t="str">
        <f t="shared" si="447"/>
        <v/>
      </c>
      <c r="O150" s="152" t="str">
        <f t="shared" si="447"/>
        <v/>
      </c>
      <c r="P150" s="152" t="str">
        <f t="shared" si="447"/>
        <v/>
      </c>
      <c r="Q150" s="152" t="str">
        <f t="shared" si="447"/>
        <v/>
      </c>
      <c r="R150" s="152" t="str">
        <f t="shared" si="447"/>
        <v/>
      </c>
      <c r="S150" s="8"/>
      <c r="T150" s="152" t="str">
        <f t="shared" ref="T150:AC150" si="448">+IF(RIGHT(I150,1)="R",I150,IF(I150="","",IF(OR(I150=$S$1,I150=$S$2,I150=$S$3,I150=$S$4),I150&amp;"-1",I150&amp;"-"&amp;COUNTIF(I$6:I$999,I150))))</f>
        <v/>
      </c>
      <c r="U150" s="152" t="str">
        <f t="shared" si="448"/>
        <v/>
      </c>
      <c r="V150" s="152" t="str">
        <f t="shared" si="448"/>
        <v/>
      </c>
      <c r="W150" s="152" t="str">
        <f t="shared" si="448"/>
        <v/>
      </c>
      <c r="X150" s="152" t="str">
        <f t="shared" si="448"/>
        <v/>
      </c>
      <c r="Y150" s="152" t="str">
        <f t="shared" si="448"/>
        <v/>
      </c>
      <c r="Z150" s="152" t="str">
        <f t="shared" si="448"/>
        <v/>
      </c>
      <c r="AA150" s="152" t="str">
        <f t="shared" si="448"/>
        <v/>
      </c>
      <c r="AB150" s="152" t="str">
        <f t="shared" si="448"/>
        <v/>
      </c>
      <c r="AC150" s="152" t="str">
        <f t="shared" si="448"/>
        <v/>
      </c>
      <c r="AD150" s="31">
        <f t="shared" si="373"/>
        <v>0</v>
      </c>
      <c r="AE150" s="153">
        <f>IF(AND(T150&lt;&gt;"",OR(RIGHT(T150,1)&lt;&gt;"R",ISERROR(VLOOKUP(T150,T$6:T149,1,0)))),VLOOKUP(LEFT(T150,SEARCH("-",T150)-1),'Ceníky Ubytování'!$A$27:$AJ$80,$H150+IF(RIGHT(T150,1)="R",6,RIGHT(T150,1)),0),IF(T150="",0,IF(EXACT(T150,VLOOKUP(T150,T$6:T149,1,0)),0,0)))</f>
        <v>0</v>
      </c>
      <c r="AF150" s="153">
        <f>IF(AND(U150&lt;&gt;"",OR(RIGHT(U150,1)&lt;&gt;"R",ISERROR(VLOOKUP(U150,U$6:U149,1,0)))),VLOOKUP(LEFT(U150,SEARCH("-",U150)-1),'Ceníky Ubytování'!$A$27:$AJ$80,$H150+IF(RIGHT(U150,1)="R",6,RIGHT(U150,1)),0),IF(U150="",0,IF(EXACT(U150,VLOOKUP(U150,U$6:U149,1,0)),0,0)))</f>
        <v>0</v>
      </c>
      <c r="AG150" s="153">
        <f>IF(AND(V150&lt;&gt;"",OR(RIGHT(V150,1)&lt;&gt;"R",ISERROR(VLOOKUP(V150,V$6:V149,1,0)))),VLOOKUP(LEFT(V150,SEARCH("-",V150)-1),'Ceníky Ubytování'!$A$27:$AJ$80,$H150+IF(RIGHT(V150,1)="R",6,RIGHT(V150,1)),0),IF(V150="",0,IF(EXACT(V150,VLOOKUP(V150,V$6:V149,1,0)),0,0)))</f>
        <v>0</v>
      </c>
      <c r="AH150" s="153">
        <f>IF(AND(W150&lt;&gt;"",OR(RIGHT(W150,1)&lt;&gt;"R",ISERROR(VLOOKUP(W150,W$6:W149,1,0)))),VLOOKUP(LEFT(W150,SEARCH("-",W150)-1),'Ceníky Ubytování'!$A$27:$AJ$80,$H150+IF(RIGHT(W150,1)="R",6,RIGHT(W150,1)),0),IF(W150="",0,IF(EXACT(W150,VLOOKUP(W150,W$6:W149,1,0)),0,0)))</f>
        <v>0</v>
      </c>
      <c r="AI150" s="153">
        <f>IF(AND(X150&lt;&gt;"",OR(RIGHT(X150,1)&lt;&gt;"R",ISERROR(VLOOKUP(X150,X$6:X149,1,0)))),VLOOKUP(LEFT(X150,SEARCH("-",X150)-1),'Ceníky Ubytování'!$A$27:$AJ$80,$H150+IF(RIGHT(X150,1)="R",6,RIGHT(X150,1)),0),IF(X150="",0,IF(EXACT(X150,VLOOKUP(X150,X$6:X149,1,0)),0,0)))</f>
        <v>0</v>
      </c>
      <c r="AJ150" s="153">
        <f>IF(AND(Y150&lt;&gt;"",OR(RIGHT(Y150,1)&lt;&gt;"R",ISERROR(VLOOKUP(Y150,Y$6:Y149,1,0)))),VLOOKUP(LEFT(Y150,SEARCH("-",Y150)-1),'Ceníky Ubytování'!$A$27:$AJ$80,$H150+IF(RIGHT(Y150,1)="R",6,RIGHT(Y150,1)),0),IF(Y150="",0,IF(EXACT(Y150,VLOOKUP(Y150,Y$6:Y149,1,0)),0,0)))</f>
        <v>0</v>
      </c>
      <c r="AK150" s="153">
        <f>IF(AND(Z150&lt;&gt;"",OR(RIGHT(Z150,1)&lt;&gt;"R",ISERROR(VLOOKUP(Z150,Z$6:Z149,1,0)))),VLOOKUP(LEFT(Z150,SEARCH("-",Z150)-1),'Ceníky Ubytování'!$A$27:$AJ$80,$H150+IF(RIGHT(Z150,1)="R",6,RIGHT(Z150,1)),0),IF(Z150="",0,IF(EXACT(Z150,VLOOKUP(Z150,Z$6:Z149,1,0)),0,0)))</f>
        <v>0</v>
      </c>
      <c r="AL150" s="153">
        <f>IF(AND(AA150&lt;&gt;"",OR(RIGHT(AA150,1)&lt;&gt;"R",ISERROR(VLOOKUP(AA150,AA$6:AA149,1,0)))),VLOOKUP(LEFT(AA150,SEARCH("-",AA150)-1),'Ceníky Ubytování'!$A$27:$AJ$80,$H150+IF(RIGHT(AA150,1)="R",6,RIGHT(AA150,1)),0),IF(AA150="",0,IF(EXACT(AA150,VLOOKUP(AA150,AA$6:AA149,1,0)),0,0)))</f>
        <v>0</v>
      </c>
      <c r="AM150" s="153">
        <f>IF(AND(AB150&lt;&gt;"",OR(RIGHT(AB150,1)&lt;&gt;"R",ISERROR(VLOOKUP(AB150,AB$6:AB149,1,0)))),VLOOKUP(LEFT(AB150,SEARCH("-",AB150)-1),'Ceníky Ubytování'!$A$27:$AJ$80,$H150+IF(RIGHT(AB150,1)="R",6,RIGHT(AB150,1)),0),IF(AB150="",0,IF(EXACT(AB150,VLOOKUP(AB150,AB$6:AB149,1,0)),0,0)))</f>
        <v>0</v>
      </c>
      <c r="AN150" s="153">
        <f>IF(AND(AC150&lt;&gt;"",OR(RIGHT(AC150,1)&lt;&gt;"R",ISERROR(VLOOKUP(AC150,AC$6:AC149,1,0)))),VLOOKUP(LEFT(AC150,SEARCH("-",AC150)-1),'Ceníky Ubytování'!$A$27:$AJ$80,$H150+IF(RIGHT(AC150,1)="R",6,RIGHT(AC150,1)),0),IF(AC150="",0,IF(EXACT(AC150,VLOOKUP(AC150,AC$6:AC149,1,0)),0,0)))</f>
        <v>0</v>
      </c>
      <c r="AO150" s="152"/>
      <c r="AP150" s="152"/>
      <c r="AQ150" s="152" t="str">
        <f t="shared" ref="AQ150:AZ150" si="449">IF(ISERROR(LEFT(T150,SEARCH("-",T150)-1)),"",LEFT(T150,SEARCH("-",T150)-1))</f>
        <v/>
      </c>
      <c r="AR150" s="152" t="str">
        <f t="shared" si="449"/>
        <v/>
      </c>
      <c r="AS150" s="152" t="str">
        <f t="shared" si="449"/>
        <v/>
      </c>
      <c r="AT150" s="152" t="str">
        <f t="shared" si="449"/>
        <v/>
      </c>
      <c r="AU150" s="152" t="str">
        <f t="shared" si="449"/>
        <v/>
      </c>
      <c r="AV150" s="152" t="str">
        <f t="shared" si="449"/>
        <v/>
      </c>
      <c r="AW150" s="152" t="str">
        <f t="shared" si="449"/>
        <v/>
      </c>
      <c r="AX150" s="152" t="str">
        <f t="shared" si="449"/>
        <v/>
      </c>
      <c r="AY150" s="152" t="str">
        <f t="shared" si="449"/>
        <v/>
      </c>
      <c r="AZ150" s="152" t="str">
        <f t="shared" si="449"/>
        <v/>
      </c>
      <c r="BA150" s="152"/>
      <c r="BB150" s="152"/>
      <c r="BC150" s="152"/>
      <c r="BD150" s="152"/>
      <c r="BE150" s="152"/>
      <c r="BF150" s="152"/>
      <c r="BG150" s="152"/>
      <c r="BH150" s="152"/>
      <c r="BI150" s="152"/>
      <c r="BJ150" s="152"/>
    </row>
    <row r="151" spans="1:62" ht="15.75" customHeight="1">
      <c r="A151" s="8">
        <f>+VSTUP!A155</f>
        <v>146</v>
      </c>
      <c r="B151" s="8">
        <f>+VSTUP!B155</f>
        <v>0</v>
      </c>
      <c r="C151" s="8">
        <f>+VSTUP!C155</f>
        <v>0</v>
      </c>
      <c r="D151" s="8">
        <f>+VSTUP!G155</f>
        <v>0</v>
      </c>
      <c r="E151" s="8" t="str">
        <f>+VSTUP!K155</f>
        <v>nic</v>
      </c>
      <c r="F151" s="8">
        <f t="shared" si="11"/>
        <v>0</v>
      </c>
      <c r="G151" s="8" t="str">
        <f>+IF(VSTUP!$B$6="ANO",IF(F151&gt;5,$F$3,IF(F151&gt;2,$F$4,$F$2)),IF(F151=1,$F$2,$B$1))</f>
        <v>Ceník víkend standard</v>
      </c>
      <c r="H151" s="8">
        <f>+VLOOKUP(G151,'Ceníky Ubytování'!$B$84:$C$88,2,0)</f>
        <v>9</v>
      </c>
      <c r="I151" s="8" t="str">
        <f t="shared" ref="I151:R151" si="450">+IF($D151&gt;=I$3,IF($E151=0,"",$E151),"")</f>
        <v/>
      </c>
      <c r="J151" s="8" t="str">
        <f t="shared" si="450"/>
        <v/>
      </c>
      <c r="K151" s="8" t="str">
        <f t="shared" si="450"/>
        <v/>
      </c>
      <c r="L151" s="8" t="str">
        <f t="shared" si="450"/>
        <v/>
      </c>
      <c r="M151" s="8" t="str">
        <f t="shared" si="450"/>
        <v/>
      </c>
      <c r="N151" s="8" t="str">
        <f t="shared" si="450"/>
        <v/>
      </c>
      <c r="O151" s="8" t="str">
        <f t="shared" si="450"/>
        <v/>
      </c>
      <c r="P151" s="8" t="str">
        <f t="shared" si="450"/>
        <v/>
      </c>
      <c r="Q151" s="8" t="str">
        <f t="shared" si="450"/>
        <v/>
      </c>
      <c r="R151" s="8" t="str">
        <f t="shared" si="450"/>
        <v/>
      </c>
      <c r="S151" s="8"/>
      <c r="T151" s="8" t="str">
        <f t="shared" ref="T151:AC151" si="451">+IF(RIGHT(I151,1)="R",I151,IF(I151="","",IF(OR(I151=$S$1,I151=$S$2,I151=$S$3,I151=$S$4),I151&amp;"-1",I151&amp;"-"&amp;COUNTIF(I$6:I$999,I151))))</f>
        <v/>
      </c>
      <c r="U151" s="8" t="str">
        <f t="shared" si="451"/>
        <v/>
      </c>
      <c r="V151" s="8" t="str">
        <f t="shared" si="451"/>
        <v/>
      </c>
      <c r="W151" s="8" t="str">
        <f t="shared" si="451"/>
        <v/>
      </c>
      <c r="X151" s="8" t="str">
        <f t="shared" si="451"/>
        <v/>
      </c>
      <c r="Y151" s="8" t="str">
        <f t="shared" si="451"/>
        <v/>
      </c>
      <c r="Z151" s="8" t="str">
        <f t="shared" si="451"/>
        <v/>
      </c>
      <c r="AA151" s="8" t="str">
        <f t="shared" si="451"/>
        <v/>
      </c>
      <c r="AB151" s="8" t="str">
        <f t="shared" si="451"/>
        <v/>
      </c>
      <c r="AC151" s="8" t="str">
        <f t="shared" si="451"/>
        <v/>
      </c>
      <c r="AD151" s="31">
        <f t="shared" si="373"/>
        <v>0</v>
      </c>
      <c r="AE151" s="32">
        <f>IF(AND(T151&lt;&gt;"",OR(RIGHT(T151,1)&lt;&gt;"R",ISERROR(VLOOKUP(T151,T$6:T150,1,0)))),VLOOKUP(LEFT(T151,SEARCH("-",T151)-1),'Ceníky Ubytování'!$A$27:$AJ$80,$H151+IF(RIGHT(T151,1)="R",6,RIGHT(T151,1)),0),IF(T151="",0,IF(EXACT(T151,VLOOKUP(T151,T$6:T150,1,0)),0,0)))</f>
        <v>0</v>
      </c>
      <c r="AF151" s="32">
        <f>IF(AND(U151&lt;&gt;"",OR(RIGHT(U151,1)&lt;&gt;"R",ISERROR(VLOOKUP(U151,U$6:U150,1,0)))),VLOOKUP(LEFT(U151,SEARCH("-",U151)-1),'Ceníky Ubytování'!$A$27:$AJ$80,$H151+IF(RIGHT(U151,1)="R",6,RIGHT(U151,1)),0),IF(U151="",0,IF(EXACT(U151,VLOOKUP(U151,U$6:U150,1,0)),0,0)))</f>
        <v>0</v>
      </c>
      <c r="AG151" s="32">
        <f>IF(AND(V151&lt;&gt;"",OR(RIGHT(V151,1)&lt;&gt;"R",ISERROR(VLOOKUP(V151,V$6:V150,1,0)))),VLOOKUP(LEFT(V151,SEARCH("-",V151)-1),'Ceníky Ubytování'!$A$27:$AJ$80,$H151+IF(RIGHT(V151,1)="R",6,RIGHT(V151,1)),0),IF(V151="",0,IF(EXACT(V151,VLOOKUP(V151,V$6:V150,1,0)),0,0)))</f>
        <v>0</v>
      </c>
      <c r="AH151" s="32">
        <f>IF(AND(W151&lt;&gt;"",OR(RIGHT(W151,1)&lt;&gt;"R",ISERROR(VLOOKUP(W151,W$6:W150,1,0)))),VLOOKUP(LEFT(W151,SEARCH("-",W151)-1),'Ceníky Ubytování'!$A$27:$AJ$80,$H151+IF(RIGHT(W151,1)="R",6,RIGHT(W151,1)),0),IF(W151="",0,IF(EXACT(W151,VLOOKUP(W151,W$6:W150,1,0)),0,0)))</f>
        <v>0</v>
      </c>
      <c r="AI151" s="32">
        <f>IF(AND(X151&lt;&gt;"",OR(RIGHT(X151,1)&lt;&gt;"R",ISERROR(VLOOKUP(X151,X$6:X150,1,0)))),VLOOKUP(LEFT(X151,SEARCH("-",X151)-1),'Ceníky Ubytování'!$A$27:$AJ$80,$H151+IF(RIGHT(X151,1)="R",6,RIGHT(X151,1)),0),IF(X151="",0,IF(EXACT(X151,VLOOKUP(X151,X$6:X150,1,0)),0,0)))</f>
        <v>0</v>
      </c>
      <c r="AJ151" s="32">
        <f>IF(AND(Y151&lt;&gt;"",OR(RIGHT(Y151,1)&lt;&gt;"R",ISERROR(VLOOKUP(Y151,Y$6:Y150,1,0)))),VLOOKUP(LEFT(Y151,SEARCH("-",Y151)-1),'Ceníky Ubytování'!$A$27:$AJ$80,$H151+IF(RIGHT(Y151,1)="R",6,RIGHT(Y151,1)),0),IF(Y151="",0,IF(EXACT(Y151,VLOOKUP(Y151,Y$6:Y150,1,0)),0,0)))</f>
        <v>0</v>
      </c>
      <c r="AK151" s="32">
        <f>IF(AND(Z151&lt;&gt;"",OR(RIGHT(Z151,1)&lt;&gt;"R",ISERROR(VLOOKUP(Z151,Z$6:Z150,1,0)))),VLOOKUP(LEFT(Z151,SEARCH("-",Z151)-1),'Ceníky Ubytování'!$A$27:$AJ$80,$H151+IF(RIGHT(Z151,1)="R",6,RIGHT(Z151,1)),0),IF(Z151="",0,IF(EXACT(Z151,VLOOKUP(Z151,Z$6:Z150,1,0)),0,0)))</f>
        <v>0</v>
      </c>
      <c r="AL151" s="32">
        <f>IF(AND(AA151&lt;&gt;"",OR(RIGHT(AA151,1)&lt;&gt;"R",ISERROR(VLOOKUP(AA151,AA$6:AA150,1,0)))),VLOOKUP(LEFT(AA151,SEARCH("-",AA151)-1),'Ceníky Ubytování'!$A$27:$AJ$80,$H151+IF(RIGHT(AA151,1)="R",6,RIGHT(AA151,1)),0),IF(AA151="",0,IF(EXACT(AA151,VLOOKUP(AA151,AA$6:AA150,1,0)),0,0)))</f>
        <v>0</v>
      </c>
      <c r="AM151" s="32">
        <f>IF(AND(AB151&lt;&gt;"",OR(RIGHT(AB151,1)&lt;&gt;"R",ISERROR(VLOOKUP(AB151,AB$6:AB150,1,0)))),VLOOKUP(LEFT(AB151,SEARCH("-",AB151)-1),'Ceníky Ubytování'!$A$27:$AJ$80,$H151+IF(RIGHT(AB151,1)="R",6,RIGHT(AB151,1)),0),IF(AB151="",0,IF(EXACT(AB151,VLOOKUP(AB151,AB$6:AB150,1,0)),0,0)))</f>
        <v>0</v>
      </c>
      <c r="AN151" s="32">
        <f>IF(AND(AC151&lt;&gt;"",OR(RIGHT(AC151,1)&lt;&gt;"R",ISERROR(VLOOKUP(AC151,AC$6:AC150,1,0)))),VLOOKUP(LEFT(AC151,SEARCH("-",AC151)-1),'Ceníky Ubytování'!$A$27:$AJ$80,$H151+IF(RIGHT(AC151,1)="R",6,RIGHT(AC151,1)),0),IF(AC151="",0,IF(EXACT(AC151,VLOOKUP(AC151,AC$6:AC150,1,0)),0,0)))</f>
        <v>0</v>
      </c>
      <c r="AO151" s="8"/>
      <c r="AP151" s="8"/>
      <c r="AQ151" s="8" t="str">
        <f t="shared" ref="AQ151:AZ151" si="452">IF(ISERROR(LEFT(T151,SEARCH("-",T151)-1)),"",LEFT(T151,SEARCH("-",T151)-1))</f>
        <v/>
      </c>
      <c r="AR151" s="8" t="str">
        <f t="shared" si="452"/>
        <v/>
      </c>
      <c r="AS151" s="8" t="str">
        <f t="shared" si="452"/>
        <v/>
      </c>
      <c r="AT151" s="8" t="str">
        <f t="shared" si="452"/>
        <v/>
      </c>
      <c r="AU151" s="8" t="str">
        <f t="shared" si="452"/>
        <v/>
      </c>
      <c r="AV151" s="8" t="str">
        <f t="shared" si="452"/>
        <v/>
      </c>
      <c r="AW151" s="8" t="str">
        <f t="shared" si="452"/>
        <v/>
      </c>
      <c r="AX151" s="8" t="str">
        <f t="shared" si="452"/>
        <v/>
      </c>
      <c r="AY151" s="8" t="str">
        <f t="shared" si="452"/>
        <v/>
      </c>
      <c r="AZ151" s="8" t="str">
        <f t="shared" si="452"/>
        <v/>
      </c>
      <c r="BA151" s="8"/>
      <c r="BB151" s="8"/>
      <c r="BC151" s="8"/>
      <c r="BD151" s="8"/>
      <c r="BE151" s="8"/>
      <c r="BF151" s="8"/>
      <c r="BG151" s="8"/>
      <c r="BH151" s="8"/>
      <c r="BI151" s="8"/>
      <c r="BJ151" s="8"/>
    </row>
    <row r="152" spans="1:62" s="151" customFormat="1" ht="15.75" customHeight="1">
      <c r="A152" s="152">
        <f>+VSTUP!A156</f>
        <v>147</v>
      </c>
      <c r="B152" s="152">
        <f>+VSTUP!B156</f>
        <v>0</v>
      </c>
      <c r="C152" s="152">
        <f>+VSTUP!C156</f>
        <v>0</v>
      </c>
      <c r="D152" s="152">
        <f>+VSTUP!G156</f>
        <v>0</v>
      </c>
      <c r="E152" s="152" t="str">
        <f>+VSTUP!K156</f>
        <v>nic</v>
      </c>
      <c r="F152" s="152">
        <f t="shared" si="11"/>
        <v>0</v>
      </c>
      <c r="G152" s="152" t="str">
        <f>+IF(VSTUP!$B$6="ANO",IF(F152&gt;5,$F$3,IF(F152&gt;2,$F$4,$F$2)),IF(F152=1,$F$2,$B$1))</f>
        <v>Ceník víkend standard</v>
      </c>
      <c r="H152" s="152">
        <f>+VLOOKUP(G152,'Ceníky Ubytování'!$B$84:$C$88,2,0)</f>
        <v>9</v>
      </c>
      <c r="I152" s="152" t="str">
        <f t="shared" ref="I152:R152" si="453">+IF($D152&gt;=I$3,IF($E152=0,"",$E152),"")</f>
        <v/>
      </c>
      <c r="J152" s="152" t="str">
        <f t="shared" si="453"/>
        <v/>
      </c>
      <c r="K152" s="152" t="str">
        <f t="shared" si="453"/>
        <v/>
      </c>
      <c r="L152" s="152" t="str">
        <f t="shared" si="453"/>
        <v/>
      </c>
      <c r="M152" s="152" t="str">
        <f t="shared" si="453"/>
        <v/>
      </c>
      <c r="N152" s="152" t="str">
        <f t="shared" si="453"/>
        <v/>
      </c>
      <c r="O152" s="152" t="str">
        <f t="shared" si="453"/>
        <v/>
      </c>
      <c r="P152" s="152" t="str">
        <f t="shared" si="453"/>
        <v/>
      </c>
      <c r="Q152" s="152" t="str">
        <f t="shared" si="453"/>
        <v/>
      </c>
      <c r="R152" s="152" t="str">
        <f t="shared" si="453"/>
        <v/>
      </c>
      <c r="S152" s="8"/>
      <c r="T152" s="152" t="str">
        <f t="shared" ref="T152:AC152" si="454">+IF(RIGHT(I152,1)="R",I152,IF(I152="","",IF(OR(I152=$S$1,I152=$S$2,I152=$S$3,I152=$S$4),I152&amp;"-1",I152&amp;"-"&amp;COUNTIF(I$6:I$999,I152))))</f>
        <v/>
      </c>
      <c r="U152" s="152" t="str">
        <f t="shared" si="454"/>
        <v/>
      </c>
      <c r="V152" s="152" t="str">
        <f t="shared" si="454"/>
        <v/>
      </c>
      <c r="W152" s="152" t="str">
        <f t="shared" si="454"/>
        <v/>
      </c>
      <c r="X152" s="152" t="str">
        <f t="shared" si="454"/>
        <v/>
      </c>
      <c r="Y152" s="152" t="str">
        <f t="shared" si="454"/>
        <v/>
      </c>
      <c r="Z152" s="152" t="str">
        <f t="shared" si="454"/>
        <v/>
      </c>
      <c r="AA152" s="152" t="str">
        <f t="shared" si="454"/>
        <v/>
      </c>
      <c r="AB152" s="152" t="str">
        <f t="shared" si="454"/>
        <v/>
      </c>
      <c r="AC152" s="152" t="str">
        <f t="shared" si="454"/>
        <v/>
      </c>
      <c r="AD152" s="31">
        <f t="shared" si="373"/>
        <v>0</v>
      </c>
      <c r="AE152" s="153">
        <f>IF(AND(T152&lt;&gt;"",OR(RIGHT(T152,1)&lt;&gt;"R",ISERROR(VLOOKUP(T152,T$6:T151,1,0)))),VLOOKUP(LEFT(T152,SEARCH("-",T152)-1),'Ceníky Ubytování'!$A$27:$AJ$80,$H152+IF(RIGHT(T152,1)="R",6,RIGHT(T152,1)),0),IF(T152="",0,IF(EXACT(T152,VLOOKUP(T152,T$6:T151,1,0)),0,0)))</f>
        <v>0</v>
      </c>
      <c r="AF152" s="153">
        <f>IF(AND(U152&lt;&gt;"",OR(RIGHT(U152,1)&lt;&gt;"R",ISERROR(VLOOKUP(U152,U$6:U151,1,0)))),VLOOKUP(LEFT(U152,SEARCH("-",U152)-1),'Ceníky Ubytování'!$A$27:$AJ$80,$H152+IF(RIGHT(U152,1)="R",6,RIGHT(U152,1)),0),IF(U152="",0,IF(EXACT(U152,VLOOKUP(U152,U$6:U151,1,0)),0,0)))</f>
        <v>0</v>
      </c>
      <c r="AG152" s="153">
        <f>IF(AND(V152&lt;&gt;"",OR(RIGHT(V152,1)&lt;&gt;"R",ISERROR(VLOOKUP(V152,V$6:V151,1,0)))),VLOOKUP(LEFT(V152,SEARCH("-",V152)-1),'Ceníky Ubytování'!$A$27:$AJ$80,$H152+IF(RIGHT(V152,1)="R",6,RIGHT(V152,1)),0),IF(V152="",0,IF(EXACT(V152,VLOOKUP(V152,V$6:V151,1,0)),0,0)))</f>
        <v>0</v>
      </c>
      <c r="AH152" s="153">
        <f>IF(AND(W152&lt;&gt;"",OR(RIGHT(W152,1)&lt;&gt;"R",ISERROR(VLOOKUP(W152,W$6:W151,1,0)))),VLOOKUP(LEFT(W152,SEARCH("-",W152)-1),'Ceníky Ubytování'!$A$27:$AJ$80,$H152+IF(RIGHT(W152,1)="R",6,RIGHT(W152,1)),0),IF(W152="",0,IF(EXACT(W152,VLOOKUP(W152,W$6:W151,1,0)),0,0)))</f>
        <v>0</v>
      </c>
      <c r="AI152" s="153">
        <f>IF(AND(X152&lt;&gt;"",OR(RIGHT(X152,1)&lt;&gt;"R",ISERROR(VLOOKUP(X152,X$6:X151,1,0)))),VLOOKUP(LEFT(X152,SEARCH("-",X152)-1),'Ceníky Ubytování'!$A$27:$AJ$80,$H152+IF(RIGHT(X152,1)="R",6,RIGHT(X152,1)),0),IF(X152="",0,IF(EXACT(X152,VLOOKUP(X152,X$6:X151,1,0)),0,0)))</f>
        <v>0</v>
      </c>
      <c r="AJ152" s="153">
        <f>IF(AND(Y152&lt;&gt;"",OR(RIGHT(Y152,1)&lt;&gt;"R",ISERROR(VLOOKUP(Y152,Y$6:Y151,1,0)))),VLOOKUP(LEFT(Y152,SEARCH("-",Y152)-1),'Ceníky Ubytování'!$A$27:$AJ$80,$H152+IF(RIGHT(Y152,1)="R",6,RIGHT(Y152,1)),0),IF(Y152="",0,IF(EXACT(Y152,VLOOKUP(Y152,Y$6:Y151,1,0)),0,0)))</f>
        <v>0</v>
      </c>
      <c r="AK152" s="153">
        <f>IF(AND(Z152&lt;&gt;"",OR(RIGHT(Z152,1)&lt;&gt;"R",ISERROR(VLOOKUP(Z152,Z$6:Z151,1,0)))),VLOOKUP(LEFT(Z152,SEARCH("-",Z152)-1),'Ceníky Ubytování'!$A$27:$AJ$80,$H152+IF(RIGHT(Z152,1)="R",6,RIGHT(Z152,1)),0),IF(Z152="",0,IF(EXACT(Z152,VLOOKUP(Z152,Z$6:Z151,1,0)),0,0)))</f>
        <v>0</v>
      </c>
      <c r="AL152" s="153">
        <f>IF(AND(AA152&lt;&gt;"",OR(RIGHT(AA152,1)&lt;&gt;"R",ISERROR(VLOOKUP(AA152,AA$6:AA151,1,0)))),VLOOKUP(LEFT(AA152,SEARCH("-",AA152)-1),'Ceníky Ubytování'!$A$27:$AJ$80,$H152+IF(RIGHT(AA152,1)="R",6,RIGHT(AA152,1)),0),IF(AA152="",0,IF(EXACT(AA152,VLOOKUP(AA152,AA$6:AA151,1,0)),0,0)))</f>
        <v>0</v>
      </c>
      <c r="AM152" s="153">
        <f>IF(AND(AB152&lt;&gt;"",OR(RIGHT(AB152,1)&lt;&gt;"R",ISERROR(VLOOKUP(AB152,AB$6:AB151,1,0)))),VLOOKUP(LEFT(AB152,SEARCH("-",AB152)-1),'Ceníky Ubytování'!$A$27:$AJ$80,$H152+IF(RIGHT(AB152,1)="R",6,RIGHT(AB152,1)),0),IF(AB152="",0,IF(EXACT(AB152,VLOOKUP(AB152,AB$6:AB151,1,0)),0,0)))</f>
        <v>0</v>
      </c>
      <c r="AN152" s="153">
        <f>IF(AND(AC152&lt;&gt;"",OR(RIGHT(AC152,1)&lt;&gt;"R",ISERROR(VLOOKUP(AC152,AC$6:AC151,1,0)))),VLOOKUP(LEFT(AC152,SEARCH("-",AC152)-1),'Ceníky Ubytování'!$A$27:$AJ$80,$H152+IF(RIGHT(AC152,1)="R",6,RIGHT(AC152,1)),0),IF(AC152="",0,IF(EXACT(AC152,VLOOKUP(AC152,AC$6:AC151,1,0)),0,0)))</f>
        <v>0</v>
      </c>
      <c r="AO152" s="152"/>
      <c r="AP152" s="152"/>
      <c r="AQ152" s="152" t="str">
        <f t="shared" ref="AQ152:AZ152" si="455">IF(ISERROR(LEFT(T152,SEARCH("-",T152)-1)),"",LEFT(T152,SEARCH("-",T152)-1))</f>
        <v/>
      </c>
      <c r="AR152" s="152" t="str">
        <f t="shared" si="455"/>
        <v/>
      </c>
      <c r="AS152" s="152" t="str">
        <f t="shared" si="455"/>
        <v/>
      </c>
      <c r="AT152" s="152" t="str">
        <f t="shared" si="455"/>
        <v/>
      </c>
      <c r="AU152" s="152" t="str">
        <f t="shared" si="455"/>
        <v/>
      </c>
      <c r="AV152" s="152" t="str">
        <f t="shared" si="455"/>
        <v/>
      </c>
      <c r="AW152" s="152" t="str">
        <f t="shared" si="455"/>
        <v/>
      </c>
      <c r="AX152" s="152" t="str">
        <f t="shared" si="455"/>
        <v/>
      </c>
      <c r="AY152" s="152" t="str">
        <f t="shared" si="455"/>
        <v/>
      </c>
      <c r="AZ152" s="152" t="str">
        <f t="shared" si="455"/>
        <v/>
      </c>
      <c r="BA152" s="152"/>
      <c r="BB152" s="152"/>
      <c r="BC152" s="152"/>
      <c r="BD152" s="152"/>
      <c r="BE152" s="152"/>
      <c r="BF152" s="152"/>
      <c r="BG152" s="152"/>
      <c r="BH152" s="152"/>
      <c r="BI152" s="152"/>
      <c r="BJ152" s="152"/>
    </row>
    <row r="153" spans="1:62" ht="15.75" customHeight="1">
      <c r="A153" s="8">
        <f>+VSTUP!A157</f>
        <v>148</v>
      </c>
      <c r="B153" s="8">
        <f>+VSTUP!B157</f>
        <v>0</v>
      </c>
      <c r="C153" s="8">
        <f>+VSTUP!C157</f>
        <v>0</v>
      </c>
      <c r="D153" s="8">
        <f>+VSTUP!G157</f>
        <v>0</v>
      </c>
      <c r="E153" s="8" t="str">
        <f>+VSTUP!K157</f>
        <v>nic</v>
      </c>
      <c r="F153" s="8">
        <f t="shared" si="11"/>
        <v>0</v>
      </c>
      <c r="G153" s="8" t="str">
        <f>+IF(VSTUP!$B$6="ANO",IF(F153&gt;5,$F$3,IF(F153&gt;2,$F$4,$F$2)),IF(F153=1,$F$2,$B$1))</f>
        <v>Ceník víkend standard</v>
      </c>
      <c r="H153" s="8">
        <f>+VLOOKUP(G153,'Ceníky Ubytování'!$B$84:$C$88,2,0)</f>
        <v>9</v>
      </c>
      <c r="I153" s="8" t="str">
        <f t="shared" ref="I153:R153" si="456">+IF($D153&gt;=I$3,IF($E153=0,"",$E153),"")</f>
        <v/>
      </c>
      <c r="J153" s="8" t="str">
        <f t="shared" si="456"/>
        <v/>
      </c>
      <c r="K153" s="8" t="str">
        <f t="shared" si="456"/>
        <v/>
      </c>
      <c r="L153" s="8" t="str">
        <f t="shared" si="456"/>
        <v/>
      </c>
      <c r="M153" s="8" t="str">
        <f t="shared" si="456"/>
        <v/>
      </c>
      <c r="N153" s="8" t="str">
        <f t="shared" si="456"/>
        <v/>
      </c>
      <c r="O153" s="8" t="str">
        <f t="shared" si="456"/>
        <v/>
      </c>
      <c r="P153" s="8" t="str">
        <f t="shared" si="456"/>
        <v/>
      </c>
      <c r="Q153" s="8" t="str">
        <f t="shared" si="456"/>
        <v/>
      </c>
      <c r="R153" s="8" t="str">
        <f t="shared" si="456"/>
        <v/>
      </c>
      <c r="S153" s="8"/>
      <c r="T153" s="8" t="str">
        <f t="shared" ref="T153:AC153" si="457">+IF(RIGHT(I153,1)="R",I153,IF(I153="","",IF(OR(I153=$S$1,I153=$S$2,I153=$S$3,I153=$S$4),I153&amp;"-1",I153&amp;"-"&amp;COUNTIF(I$6:I$999,I153))))</f>
        <v/>
      </c>
      <c r="U153" s="8" t="str">
        <f t="shared" si="457"/>
        <v/>
      </c>
      <c r="V153" s="8" t="str">
        <f t="shared" si="457"/>
        <v/>
      </c>
      <c r="W153" s="8" t="str">
        <f t="shared" si="457"/>
        <v/>
      </c>
      <c r="X153" s="8" t="str">
        <f t="shared" si="457"/>
        <v/>
      </c>
      <c r="Y153" s="8" t="str">
        <f t="shared" si="457"/>
        <v/>
      </c>
      <c r="Z153" s="8" t="str">
        <f t="shared" si="457"/>
        <v/>
      </c>
      <c r="AA153" s="8" t="str">
        <f t="shared" si="457"/>
        <v/>
      </c>
      <c r="AB153" s="8" t="str">
        <f t="shared" si="457"/>
        <v/>
      </c>
      <c r="AC153" s="8" t="str">
        <f t="shared" si="457"/>
        <v/>
      </c>
      <c r="AD153" s="31">
        <f t="shared" si="373"/>
        <v>0</v>
      </c>
      <c r="AE153" s="32">
        <f>IF(AND(T153&lt;&gt;"",OR(RIGHT(T153,1)&lt;&gt;"R",ISERROR(VLOOKUP(T153,T$6:T152,1,0)))),VLOOKUP(LEFT(T153,SEARCH("-",T153)-1),'Ceníky Ubytování'!$A$27:$AJ$80,$H153+IF(RIGHT(T153,1)="R",6,RIGHT(T153,1)),0),IF(T153="",0,IF(EXACT(T153,VLOOKUP(T153,T$6:T152,1,0)),0,0)))</f>
        <v>0</v>
      </c>
      <c r="AF153" s="32">
        <f>IF(AND(U153&lt;&gt;"",OR(RIGHT(U153,1)&lt;&gt;"R",ISERROR(VLOOKUP(U153,U$6:U152,1,0)))),VLOOKUP(LEFT(U153,SEARCH("-",U153)-1),'Ceníky Ubytování'!$A$27:$AJ$80,$H153+IF(RIGHT(U153,1)="R",6,RIGHT(U153,1)),0),IF(U153="",0,IF(EXACT(U153,VLOOKUP(U153,U$6:U152,1,0)),0,0)))</f>
        <v>0</v>
      </c>
      <c r="AG153" s="32">
        <f>IF(AND(V153&lt;&gt;"",OR(RIGHT(V153,1)&lt;&gt;"R",ISERROR(VLOOKUP(V153,V$6:V152,1,0)))),VLOOKUP(LEFT(V153,SEARCH("-",V153)-1),'Ceníky Ubytování'!$A$27:$AJ$80,$H153+IF(RIGHT(V153,1)="R",6,RIGHT(V153,1)),0),IF(V153="",0,IF(EXACT(V153,VLOOKUP(V153,V$6:V152,1,0)),0,0)))</f>
        <v>0</v>
      </c>
      <c r="AH153" s="32">
        <f>IF(AND(W153&lt;&gt;"",OR(RIGHT(W153,1)&lt;&gt;"R",ISERROR(VLOOKUP(W153,W$6:W152,1,0)))),VLOOKUP(LEFT(W153,SEARCH("-",W153)-1),'Ceníky Ubytování'!$A$27:$AJ$80,$H153+IF(RIGHT(W153,1)="R",6,RIGHT(W153,1)),0),IF(W153="",0,IF(EXACT(W153,VLOOKUP(W153,W$6:W152,1,0)),0,0)))</f>
        <v>0</v>
      </c>
      <c r="AI153" s="32">
        <f>IF(AND(X153&lt;&gt;"",OR(RIGHT(X153,1)&lt;&gt;"R",ISERROR(VLOOKUP(X153,X$6:X152,1,0)))),VLOOKUP(LEFT(X153,SEARCH("-",X153)-1),'Ceníky Ubytování'!$A$27:$AJ$80,$H153+IF(RIGHT(X153,1)="R",6,RIGHT(X153,1)),0),IF(X153="",0,IF(EXACT(X153,VLOOKUP(X153,X$6:X152,1,0)),0,0)))</f>
        <v>0</v>
      </c>
      <c r="AJ153" s="32">
        <f>IF(AND(Y153&lt;&gt;"",OR(RIGHT(Y153,1)&lt;&gt;"R",ISERROR(VLOOKUP(Y153,Y$6:Y152,1,0)))),VLOOKUP(LEFT(Y153,SEARCH("-",Y153)-1),'Ceníky Ubytování'!$A$27:$AJ$80,$H153+IF(RIGHT(Y153,1)="R",6,RIGHT(Y153,1)),0),IF(Y153="",0,IF(EXACT(Y153,VLOOKUP(Y153,Y$6:Y152,1,0)),0,0)))</f>
        <v>0</v>
      </c>
      <c r="AK153" s="32">
        <f>IF(AND(Z153&lt;&gt;"",OR(RIGHT(Z153,1)&lt;&gt;"R",ISERROR(VLOOKUP(Z153,Z$6:Z152,1,0)))),VLOOKUP(LEFT(Z153,SEARCH("-",Z153)-1),'Ceníky Ubytování'!$A$27:$AJ$80,$H153+IF(RIGHT(Z153,1)="R",6,RIGHT(Z153,1)),0),IF(Z153="",0,IF(EXACT(Z153,VLOOKUP(Z153,Z$6:Z152,1,0)),0,0)))</f>
        <v>0</v>
      </c>
      <c r="AL153" s="32">
        <f>IF(AND(AA153&lt;&gt;"",OR(RIGHT(AA153,1)&lt;&gt;"R",ISERROR(VLOOKUP(AA153,AA$6:AA152,1,0)))),VLOOKUP(LEFT(AA153,SEARCH("-",AA153)-1),'Ceníky Ubytování'!$A$27:$AJ$80,$H153+IF(RIGHT(AA153,1)="R",6,RIGHT(AA153,1)),0),IF(AA153="",0,IF(EXACT(AA153,VLOOKUP(AA153,AA$6:AA152,1,0)),0,0)))</f>
        <v>0</v>
      </c>
      <c r="AM153" s="32">
        <f>IF(AND(AB153&lt;&gt;"",OR(RIGHT(AB153,1)&lt;&gt;"R",ISERROR(VLOOKUP(AB153,AB$6:AB152,1,0)))),VLOOKUP(LEFT(AB153,SEARCH("-",AB153)-1),'Ceníky Ubytování'!$A$27:$AJ$80,$H153+IF(RIGHT(AB153,1)="R",6,RIGHT(AB153,1)),0),IF(AB153="",0,IF(EXACT(AB153,VLOOKUP(AB153,AB$6:AB152,1,0)),0,0)))</f>
        <v>0</v>
      </c>
      <c r="AN153" s="32">
        <f>IF(AND(AC153&lt;&gt;"",OR(RIGHT(AC153,1)&lt;&gt;"R",ISERROR(VLOOKUP(AC153,AC$6:AC152,1,0)))),VLOOKUP(LEFT(AC153,SEARCH("-",AC153)-1),'Ceníky Ubytování'!$A$27:$AJ$80,$H153+IF(RIGHT(AC153,1)="R",6,RIGHT(AC153,1)),0),IF(AC153="",0,IF(EXACT(AC153,VLOOKUP(AC153,AC$6:AC152,1,0)),0,0)))</f>
        <v>0</v>
      </c>
      <c r="AO153" s="8"/>
      <c r="AP153" s="8"/>
      <c r="AQ153" s="8" t="str">
        <f t="shared" ref="AQ153:AZ153" si="458">IF(ISERROR(LEFT(T153,SEARCH("-",T153)-1)),"",LEFT(T153,SEARCH("-",T153)-1))</f>
        <v/>
      </c>
      <c r="AR153" s="8" t="str">
        <f t="shared" si="458"/>
        <v/>
      </c>
      <c r="AS153" s="8" t="str">
        <f t="shared" si="458"/>
        <v/>
      </c>
      <c r="AT153" s="8" t="str">
        <f t="shared" si="458"/>
        <v/>
      </c>
      <c r="AU153" s="8" t="str">
        <f t="shared" si="458"/>
        <v/>
      </c>
      <c r="AV153" s="8" t="str">
        <f t="shared" si="458"/>
        <v/>
      </c>
      <c r="AW153" s="8" t="str">
        <f t="shared" si="458"/>
        <v/>
      </c>
      <c r="AX153" s="8" t="str">
        <f t="shared" si="458"/>
        <v/>
      </c>
      <c r="AY153" s="8" t="str">
        <f t="shared" si="458"/>
        <v/>
      </c>
      <c r="AZ153" s="8" t="str">
        <f t="shared" si="458"/>
        <v/>
      </c>
      <c r="BA153" s="8"/>
      <c r="BB153" s="8"/>
      <c r="BC153" s="8"/>
      <c r="BD153" s="8"/>
      <c r="BE153" s="8"/>
      <c r="BF153" s="8"/>
      <c r="BG153" s="8"/>
      <c r="BH153" s="8"/>
      <c r="BI153" s="8"/>
      <c r="BJ153" s="8"/>
    </row>
    <row r="154" spans="1:62" s="151" customFormat="1" ht="15.75" customHeight="1">
      <c r="A154" s="152">
        <f>+VSTUP!A158</f>
        <v>149</v>
      </c>
      <c r="B154" s="152">
        <f>+VSTUP!B158</f>
        <v>0</v>
      </c>
      <c r="C154" s="152">
        <f>+VSTUP!C158</f>
        <v>0</v>
      </c>
      <c r="D154" s="152">
        <f>+VSTUP!G158</f>
        <v>0</v>
      </c>
      <c r="E154" s="152" t="str">
        <f>+VSTUP!K158</f>
        <v>nic</v>
      </c>
      <c r="F154" s="152">
        <f t="shared" si="11"/>
        <v>0</v>
      </c>
      <c r="G154" s="152" t="str">
        <f>+IF(VSTUP!$B$6="ANO",IF(F154&gt;5,$F$3,IF(F154&gt;2,$F$4,$F$2)),IF(F154=1,$F$2,$B$1))</f>
        <v>Ceník víkend standard</v>
      </c>
      <c r="H154" s="152">
        <f>+VLOOKUP(G154,'Ceníky Ubytování'!$B$84:$C$88,2,0)</f>
        <v>9</v>
      </c>
      <c r="I154" s="152" t="str">
        <f t="shared" ref="I154:R154" si="459">+IF($D154&gt;=I$3,IF($E154=0,"",$E154),"")</f>
        <v/>
      </c>
      <c r="J154" s="152" t="str">
        <f t="shared" si="459"/>
        <v/>
      </c>
      <c r="K154" s="152" t="str">
        <f t="shared" si="459"/>
        <v/>
      </c>
      <c r="L154" s="152" t="str">
        <f t="shared" si="459"/>
        <v/>
      </c>
      <c r="M154" s="152" t="str">
        <f t="shared" si="459"/>
        <v/>
      </c>
      <c r="N154" s="152" t="str">
        <f t="shared" si="459"/>
        <v/>
      </c>
      <c r="O154" s="152" t="str">
        <f t="shared" si="459"/>
        <v/>
      </c>
      <c r="P154" s="152" t="str">
        <f t="shared" si="459"/>
        <v/>
      </c>
      <c r="Q154" s="152" t="str">
        <f t="shared" si="459"/>
        <v/>
      </c>
      <c r="R154" s="152" t="str">
        <f t="shared" si="459"/>
        <v/>
      </c>
      <c r="S154" s="8"/>
      <c r="T154" s="152" t="str">
        <f t="shared" ref="T154:AC154" si="460">+IF(RIGHT(I154,1)="R",I154,IF(I154="","",IF(OR(I154=$S$1,I154=$S$2,I154=$S$3,I154=$S$4),I154&amp;"-1",I154&amp;"-"&amp;COUNTIF(I$6:I$999,I154))))</f>
        <v/>
      </c>
      <c r="U154" s="152" t="str">
        <f t="shared" si="460"/>
        <v/>
      </c>
      <c r="V154" s="152" t="str">
        <f t="shared" si="460"/>
        <v/>
      </c>
      <c r="W154" s="152" t="str">
        <f t="shared" si="460"/>
        <v/>
      </c>
      <c r="X154" s="152" t="str">
        <f t="shared" si="460"/>
        <v/>
      </c>
      <c r="Y154" s="152" t="str">
        <f t="shared" si="460"/>
        <v/>
      </c>
      <c r="Z154" s="152" t="str">
        <f t="shared" si="460"/>
        <v/>
      </c>
      <c r="AA154" s="152" t="str">
        <f t="shared" si="460"/>
        <v/>
      </c>
      <c r="AB154" s="152" t="str">
        <f t="shared" si="460"/>
        <v/>
      </c>
      <c r="AC154" s="152" t="str">
        <f t="shared" si="460"/>
        <v/>
      </c>
      <c r="AD154" s="31">
        <f t="shared" si="373"/>
        <v>0</v>
      </c>
      <c r="AE154" s="153">
        <f>IF(AND(T154&lt;&gt;"",OR(RIGHT(T154,1)&lt;&gt;"R",ISERROR(VLOOKUP(T154,T$6:T153,1,0)))),VLOOKUP(LEFT(T154,SEARCH("-",T154)-1),'Ceníky Ubytování'!$A$27:$AJ$80,$H154+IF(RIGHT(T154,1)="R",6,RIGHT(T154,1)),0),IF(T154="",0,IF(EXACT(T154,VLOOKUP(T154,T$6:T153,1,0)),0,0)))</f>
        <v>0</v>
      </c>
      <c r="AF154" s="153">
        <f>IF(AND(U154&lt;&gt;"",OR(RIGHT(U154,1)&lt;&gt;"R",ISERROR(VLOOKUP(U154,U$6:U153,1,0)))),VLOOKUP(LEFT(U154,SEARCH("-",U154)-1),'Ceníky Ubytování'!$A$27:$AJ$80,$H154+IF(RIGHT(U154,1)="R",6,RIGHT(U154,1)),0),IF(U154="",0,IF(EXACT(U154,VLOOKUP(U154,U$6:U153,1,0)),0,0)))</f>
        <v>0</v>
      </c>
      <c r="AG154" s="153">
        <f>IF(AND(V154&lt;&gt;"",OR(RIGHT(V154,1)&lt;&gt;"R",ISERROR(VLOOKUP(V154,V$6:V153,1,0)))),VLOOKUP(LEFT(V154,SEARCH("-",V154)-1),'Ceníky Ubytování'!$A$27:$AJ$80,$H154+IF(RIGHT(V154,1)="R",6,RIGHT(V154,1)),0),IF(V154="",0,IF(EXACT(V154,VLOOKUP(V154,V$6:V153,1,0)),0,0)))</f>
        <v>0</v>
      </c>
      <c r="AH154" s="153">
        <f>IF(AND(W154&lt;&gt;"",OR(RIGHT(W154,1)&lt;&gt;"R",ISERROR(VLOOKUP(W154,W$6:W153,1,0)))),VLOOKUP(LEFT(W154,SEARCH("-",W154)-1),'Ceníky Ubytování'!$A$27:$AJ$80,$H154+IF(RIGHT(W154,1)="R",6,RIGHT(W154,1)),0),IF(W154="",0,IF(EXACT(W154,VLOOKUP(W154,W$6:W153,1,0)),0,0)))</f>
        <v>0</v>
      </c>
      <c r="AI154" s="153">
        <f>IF(AND(X154&lt;&gt;"",OR(RIGHT(X154,1)&lt;&gt;"R",ISERROR(VLOOKUP(X154,X$6:X153,1,0)))),VLOOKUP(LEFT(X154,SEARCH("-",X154)-1),'Ceníky Ubytování'!$A$27:$AJ$80,$H154+IF(RIGHT(X154,1)="R",6,RIGHT(X154,1)),0),IF(X154="",0,IF(EXACT(X154,VLOOKUP(X154,X$6:X153,1,0)),0,0)))</f>
        <v>0</v>
      </c>
      <c r="AJ154" s="153">
        <f>IF(AND(Y154&lt;&gt;"",OR(RIGHT(Y154,1)&lt;&gt;"R",ISERROR(VLOOKUP(Y154,Y$6:Y153,1,0)))),VLOOKUP(LEFT(Y154,SEARCH("-",Y154)-1),'Ceníky Ubytování'!$A$27:$AJ$80,$H154+IF(RIGHT(Y154,1)="R",6,RIGHT(Y154,1)),0),IF(Y154="",0,IF(EXACT(Y154,VLOOKUP(Y154,Y$6:Y153,1,0)),0,0)))</f>
        <v>0</v>
      </c>
      <c r="AK154" s="153">
        <f>IF(AND(Z154&lt;&gt;"",OR(RIGHT(Z154,1)&lt;&gt;"R",ISERROR(VLOOKUP(Z154,Z$6:Z153,1,0)))),VLOOKUP(LEFT(Z154,SEARCH("-",Z154)-1),'Ceníky Ubytování'!$A$27:$AJ$80,$H154+IF(RIGHT(Z154,1)="R",6,RIGHT(Z154,1)),0),IF(Z154="",0,IF(EXACT(Z154,VLOOKUP(Z154,Z$6:Z153,1,0)),0,0)))</f>
        <v>0</v>
      </c>
      <c r="AL154" s="153">
        <f>IF(AND(AA154&lt;&gt;"",OR(RIGHT(AA154,1)&lt;&gt;"R",ISERROR(VLOOKUP(AA154,AA$6:AA153,1,0)))),VLOOKUP(LEFT(AA154,SEARCH("-",AA154)-1),'Ceníky Ubytování'!$A$27:$AJ$80,$H154+IF(RIGHT(AA154,1)="R",6,RIGHT(AA154,1)),0),IF(AA154="",0,IF(EXACT(AA154,VLOOKUP(AA154,AA$6:AA153,1,0)),0,0)))</f>
        <v>0</v>
      </c>
      <c r="AM154" s="153">
        <f>IF(AND(AB154&lt;&gt;"",OR(RIGHT(AB154,1)&lt;&gt;"R",ISERROR(VLOOKUP(AB154,AB$6:AB153,1,0)))),VLOOKUP(LEFT(AB154,SEARCH("-",AB154)-1),'Ceníky Ubytování'!$A$27:$AJ$80,$H154+IF(RIGHT(AB154,1)="R",6,RIGHT(AB154,1)),0),IF(AB154="",0,IF(EXACT(AB154,VLOOKUP(AB154,AB$6:AB153,1,0)),0,0)))</f>
        <v>0</v>
      </c>
      <c r="AN154" s="153">
        <f>IF(AND(AC154&lt;&gt;"",OR(RIGHT(AC154,1)&lt;&gt;"R",ISERROR(VLOOKUP(AC154,AC$6:AC153,1,0)))),VLOOKUP(LEFT(AC154,SEARCH("-",AC154)-1),'Ceníky Ubytování'!$A$27:$AJ$80,$H154+IF(RIGHT(AC154,1)="R",6,RIGHT(AC154,1)),0),IF(AC154="",0,IF(EXACT(AC154,VLOOKUP(AC154,AC$6:AC153,1,0)),0,0)))</f>
        <v>0</v>
      </c>
      <c r="AO154" s="152"/>
      <c r="AP154" s="152"/>
      <c r="AQ154" s="152" t="str">
        <f t="shared" ref="AQ154:AZ154" si="461">IF(ISERROR(LEFT(T154,SEARCH("-",T154)-1)),"",LEFT(T154,SEARCH("-",T154)-1))</f>
        <v/>
      </c>
      <c r="AR154" s="152" t="str">
        <f t="shared" si="461"/>
        <v/>
      </c>
      <c r="AS154" s="152" t="str">
        <f t="shared" si="461"/>
        <v/>
      </c>
      <c r="AT154" s="152" t="str">
        <f t="shared" si="461"/>
        <v/>
      </c>
      <c r="AU154" s="152" t="str">
        <f t="shared" si="461"/>
        <v/>
      </c>
      <c r="AV154" s="152" t="str">
        <f t="shared" si="461"/>
        <v/>
      </c>
      <c r="AW154" s="152" t="str">
        <f t="shared" si="461"/>
        <v/>
      </c>
      <c r="AX154" s="152" t="str">
        <f t="shared" si="461"/>
        <v/>
      </c>
      <c r="AY154" s="152" t="str">
        <f t="shared" si="461"/>
        <v/>
      </c>
      <c r="AZ154" s="152" t="str">
        <f t="shared" si="461"/>
        <v/>
      </c>
      <c r="BA154" s="152"/>
      <c r="BB154" s="152"/>
      <c r="BC154" s="152"/>
      <c r="BD154" s="152"/>
      <c r="BE154" s="152"/>
      <c r="BF154" s="152"/>
      <c r="BG154" s="152"/>
      <c r="BH154" s="152"/>
      <c r="BI154" s="152"/>
      <c r="BJ154" s="152"/>
    </row>
    <row r="155" spans="1:62" ht="15.75" customHeight="1">
      <c r="A155" s="8">
        <f>+VSTUP!A159</f>
        <v>150</v>
      </c>
      <c r="B155" s="8">
        <f>+VSTUP!B159</f>
        <v>0</v>
      </c>
      <c r="C155" s="8">
        <f>+VSTUP!C159</f>
        <v>0</v>
      </c>
      <c r="D155" s="8">
        <f>+VSTUP!G159</f>
        <v>0</v>
      </c>
      <c r="E155" s="8" t="str">
        <f>+VSTUP!K159</f>
        <v>nic</v>
      </c>
      <c r="F155" s="8">
        <f t="shared" si="11"/>
        <v>0</v>
      </c>
      <c r="G155" s="8" t="str">
        <f>+IF(VSTUP!$B$6="ANO",IF(F155&gt;5,$F$3,IF(F155&gt;2,$F$4,$F$2)),IF(F155=1,$F$2,$B$1))</f>
        <v>Ceník víkend standard</v>
      </c>
      <c r="H155" s="8">
        <f>+VLOOKUP(G155,'Ceníky Ubytování'!$B$84:$C$88,2,0)</f>
        <v>9</v>
      </c>
      <c r="I155" s="8" t="str">
        <f t="shared" ref="I155:R155" si="462">+IF($D155&gt;=I$3,IF($E155=0,"",$E155),"")</f>
        <v/>
      </c>
      <c r="J155" s="8" t="str">
        <f t="shared" si="462"/>
        <v/>
      </c>
      <c r="K155" s="8" t="str">
        <f t="shared" si="462"/>
        <v/>
      </c>
      <c r="L155" s="8" t="str">
        <f t="shared" si="462"/>
        <v/>
      </c>
      <c r="M155" s="8" t="str">
        <f t="shared" si="462"/>
        <v/>
      </c>
      <c r="N155" s="8" t="str">
        <f t="shared" si="462"/>
        <v/>
      </c>
      <c r="O155" s="8" t="str">
        <f t="shared" si="462"/>
        <v/>
      </c>
      <c r="P155" s="8" t="str">
        <f t="shared" si="462"/>
        <v/>
      </c>
      <c r="Q155" s="8" t="str">
        <f t="shared" si="462"/>
        <v/>
      </c>
      <c r="R155" s="8" t="str">
        <f t="shared" si="462"/>
        <v/>
      </c>
      <c r="S155" s="8"/>
      <c r="T155" s="8" t="str">
        <f t="shared" ref="T155:AC155" si="463">+IF(RIGHT(I155,1)="R",I155,IF(I155="","",IF(OR(I155=$S$1,I155=$S$2,I155=$S$3,I155=$S$4),I155&amp;"-1",I155&amp;"-"&amp;COUNTIF(I$6:I$999,I155))))</f>
        <v/>
      </c>
      <c r="U155" s="8" t="str">
        <f t="shared" si="463"/>
        <v/>
      </c>
      <c r="V155" s="8" t="str">
        <f t="shared" si="463"/>
        <v/>
      </c>
      <c r="W155" s="8" t="str">
        <f t="shared" si="463"/>
        <v/>
      </c>
      <c r="X155" s="8" t="str">
        <f t="shared" si="463"/>
        <v/>
      </c>
      <c r="Y155" s="8" t="str">
        <f t="shared" si="463"/>
        <v/>
      </c>
      <c r="Z155" s="8" t="str">
        <f t="shared" si="463"/>
        <v/>
      </c>
      <c r="AA155" s="8" t="str">
        <f t="shared" si="463"/>
        <v/>
      </c>
      <c r="AB155" s="8" t="str">
        <f t="shared" si="463"/>
        <v/>
      </c>
      <c r="AC155" s="8" t="str">
        <f t="shared" si="463"/>
        <v/>
      </c>
      <c r="AD155" s="31">
        <f t="shared" si="373"/>
        <v>0</v>
      </c>
      <c r="AE155" s="32">
        <f>IF(AND(T155&lt;&gt;"",OR(RIGHT(T155,1)&lt;&gt;"R",ISERROR(VLOOKUP(T155,T$6:T154,1,0)))),VLOOKUP(LEFT(T155,SEARCH("-",T155)-1),'Ceníky Ubytování'!$A$27:$AJ$80,$H155+IF(RIGHT(T155,1)="R",6,RIGHT(T155,1)),0),IF(T155="",0,IF(EXACT(T155,VLOOKUP(T155,T$6:T154,1,0)),0,0)))</f>
        <v>0</v>
      </c>
      <c r="AF155" s="32">
        <f>IF(AND(U155&lt;&gt;"",OR(RIGHT(U155,1)&lt;&gt;"R",ISERROR(VLOOKUP(U155,U$6:U154,1,0)))),VLOOKUP(LEFT(U155,SEARCH("-",U155)-1),'Ceníky Ubytování'!$A$27:$AJ$80,$H155+IF(RIGHT(U155,1)="R",6,RIGHT(U155,1)),0),IF(U155="",0,IF(EXACT(U155,VLOOKUP(U155,U$6:U154,1,0)),0,0)))</f>
        <v>0</v>
      </c>
      <c r="AG155" s="32">
        <f>IF(AND(V155&lt;&gt;"",OR(RIGHT(V155,1)&lt;&gt;"R",ISERROR(VLOOKUP(V155,V$6:V154,1,0)))),VLOOKUP(LEFT(V155,SEARCH("-",V155)-1),'Ceníky Ubytování'!$A$27:$AJ$80,$H155+IF(RIGHT(V155,1)="R",6,RIGHT(V155,1)),0),IF(V155="",0,IF(EXACT(V155,VLOOKUP(V155,V$6:V154,1,0)),0,0)))</f>
        <v>0</v>
      </c>
      <c r="AH155" s="32">
        <f>IF(AND(W155&lt;&gt;"",OR(RIGHT(W155,1)&lt;&gt;"R",ISERROR(VLOOKUP(W155,W$6:W154,1,0)))),VLOOKUP(LEFT(W155,SEARCH("-",W155)-1),'Ceníky Ubytování'!$A$27:$AJ$80,$H155+IF(RIGHT(W155,1)="R",6,RIGHT(W155,1)),0),IF(W155="",0,IF(EXACT(W155,VLOOKUP(W155,W$6:W154,1,0)),0,0)))</f>
        <v>0</v>
      </c>
      <c r="AI155" s="32">
        <f>IF(AND(X155&lt;&gt;"",OR(RIGHT(X155,1)&lt;&gt;"R",ISERROR(VLOOKUP(X155,X$6:X154,1,0)))),VLOOKUP(LEFT(X155,SEARCH("-",X155)-1),'Ceníky Ubytování'!$A$27:$AJ$80,$H155+IF(RIGHT(X155,1)="R",6,RIGHT(X155,1)),0),IF(X155="",0,IF(EXACT(X155,VLOOKUP(X155,X$6:X154,1,0)),0,0)))</f>
        <v>0</v>
      </c>
      <c r="AJ155" s="32">
        <f>IF(AND(Y155&lt;&gt;"",OR(RIGHT(Y155,1)&lt;&gt;"R",ISERROR(VLOOKUP(Y155,Y$6:Y154,1,0)))),VLOOKUP(LEFT(Y155,SEARCH("-",Y155)-1),'Ceníky Ubytování'!$A$27:$AJ$80,$H155+IF(RIGHT(Y155,1)="R",6,RIGHT(Y155,1)),0),IF(Y155="",0,IF(EXACT(Y155,VLOOKUP(Y155,Y$6:Y154,1,0)),0,0)))</f>
        <v>0</v>
      </c>
      <c r="AK155" s="32">
        <f>IF(AND(Z155&lt;&gt;"",OR(RIGHT(Z155,1)&lt;&gt;"R",ISERROR(VLOOKUP(Z155,Z$6:Z154,1,0)))),VLOOKUP(LEFT(Z155,SEARCH("-",Z155)-1),'Ceníky Ubytování'!$A$27:$AJ$80,$H155+IF(RIGHT(Z155,1)="R",6,RIGHT(Z155,1)),0),IF(Z155="",0,IF(EXACT(Z155,VLOOKUP(Z155,Z$6:Z154,1,0)),0,0)))</f>
        <v>0</v>
      </c>
      <c r="AL155" s="32">
        <f>IF(AND(AA155&lt;&gt;"",OR(RIGHT(AA155,1)&lt;&gt;"R",ISERROR(VLOOKUP(AA155,AA$6:AA154,1,0)))),VLOOKUP(LEFT(AA155,SEARCH("-",AA155)-1),'Ceníky Ubytování'!$A$27:$AJ$80,$H155+IF(RIGHT(AA155,1)="R",6,RIGHT(AA155,1)),0),IF(AA155="",0,IF(EXACT(AA155,VLOOKUP(AA155,AA$6:AA154,1,0)),0,0)))</f>
        <v>0</v>
      </c>
      <c r="AM155" s="32">
        <f>IF(AND(AB155&lt;&gt;"",OR(RIGHT(AB155,1)&lt;&gt;"R",ISERROR(VLOOKUP(AB155,AB$6:AB154,1,0)))),VLOOKUP(LEFT(AB155,SEARCH("-",AB155)-1),'Ceníky Ubytování'!$A$27:$AJ$80,$H155+IF(RIGHT(AB155,1)="R",6,RIGHT(AB155,1)),0),IF(AB155="",0,IF(EXACT(AB155,VLOOKUP(AB155,AB$6:AB154,1,0)),0,0)))</f>
        <v>0</v>
      </c>
      <c r="AN155" s="32">
        <f>IF(AND(AC155&lt;&gt;"",OR(RIGHT(AC155,1)&lt;&gt;"R",ISERROR(VLOOKUP(AC155,AC$6:AC154,1,0)))),VLOOKUP(LEFT(AC155,SEARCH("-",AC155)-1),'Ceníky Ubytování'!$A$27:$AJ$80,$H155+IF(RIGHT(AC155,1)="R",6,RIGHT(AC155,1)),0),IF(AC155="",0,IF(EXACT(AC155,VLOOKUP(AC155,AC$6:AC154,1,0)),0,0)))</f>
        <v>0</v>
      </c>
      <c r="AO155" s="8"/>
      <c r="AP155" s="8"/>
      <c r="AQ155" s="8" t="str">
        <f t="shared" ref="AQ155:AZ155" si="464">IF(ISERROR(LEFT(T155,SEARCH("-",T155)-1)),"",LEFT(T155,SEARCH("-",T155)-1))</f>
        <v/>
      </c>
      <c r="AR155" s="8" t="str">
        <f t="shared" si="464"/>
        <v/>
      </c>
      <c r="AS155" s="8" t="str">
        <f t="shared" si="464"/>
        <v/>
      </c>
      <c r="AT155" s="8" t="str">
        <f t="shared" si="464"/>
        <v/>
      </c>
      <c r="AU155" s="8" t="str">
        <f t="shared" si="464"/>
        <v/>
      </c>
      <c r="AV155" s="8" t="str">
        <f t="shared" si="464"/>
        <v/>
      </c>
      <c r="AW155" s="8" t="str">
        <f t="shared" si="464"/>
        <v/>
      </c>
      <c r="AX155" s="8" t="str">
        <f t="shared" si="464"/>
        <v/>
      </c>
      <c r="AY155" s="8" t="str">
        <f t="shared" si="464"/>
        <v/>
      </c>
      <c r="AZ155" s="8" t="str">
        <f t="shared" si="464"/>
        <v/>
      </c>
      <c r="BA155" s="8"/>
      <c r="BB155" s="8"/>
      <c r="BC155" s="8"/>
      <c r="BD155" s="8"/>
      <c r="BE155" s="8"/>
      <c r="BF155" s="8"/>
      <c r="BG155" s="8"/>
      <c r="BH155" s="8"/>
      <c r="BI155" s="8"/>
      <c r="BJ155" s="8"/>
    </row>
    <row r="156" spans="1:62" s="151" customFormat="1" ht="15.75" customHeight="1">
      <c r="A156" s="152">
        <f>+VSTUP!A160</f>
        <v>151</v>
      </c>
      <c r="B156" s="152">
        <f>+VSTUP!B160</f>
        <v>0</v>
      </c>
      <c r="C156" s="152">
        <f>+VSTUP!C160</f>
        <v>0</v>
      </c>
      <c r="D156" s="152">
        <f>+VSTUP!G160</f>
        <v>0</v>
      </c>
      <c r="E156" s="152" t="str">
        <f>+VSTUP!K160</f>
        <v>nic</v>
      </c>
      <c r="F156" s="152">
        <f t="shared" si="11"/>
        <v>0</v>
      </c>
      <c r="G156" s="152" t="str">
        <f>+IF(VSTUP!$B$6="ANO",IF(F156&gt;5,$F$3,IF(F156&gt;2,$F$4,$F$2)),IF(F156=1,$F$2,$B$1))</f>
        <v>Ceník víkend standard</v>
      </c>
      <c r="H156" s="152">
        <f>+VLOOKUP(G156,'Ceníky Ubytování'!$B$84:$C$88,2,0)</f>
        <v>9</v>
      </c>
      <c r="I156" s="152" t="str">
        <f t="shared" ref="I156:R156" si="465">+IF($D156&gt;=I$3,IF($E156=0,"",$E156),"")</f>
        <v/>
      </c>
      <c r="J156" s="152" t="str">
        <f t="shared" si="465"/>
        <v/>
      </c>
      <c r="K156" s="152" t="str">
        <f t="shared" si="465"/>
        <v/>
      </c>
      <c r="L156" s="152" t="str">
        <f t="shared" si="465"/>
        <v/>
      </c>
      <c r="M156" s="152" t="str">
        <f t="shared" si="465"/>
        <v/>
      </c>
      <c r="N156" s="152" t="str">
        <f t="shared" si="465"/>
        <v/>
      </c>
      <c r="O156" s="152" t="str">
        <f t="shared" si="465"/>
        <v/>
      </c>
      <c r="P156" s="152" t="str">
        <f t="shared" si="465"/>
        <v/>
      </c>
      <c r="Q156" s="152" t="str">
        <f t="shared" si="465"/>
        <v/>
      </c>
      <c r="R156" s="152" t="str">
        <f t="shared" si="465"/>
        <v/>
      </c>
      <c r="S156" s="8"/>
      <c r="T156" s="152" t="str">
        <f t="shared" ref="T156:AC156" si="466">+IF(RIGHT(I156,1)="R",I156,IF(I156="","",IF(OR(I156=$S$1,I156=$S$2,I156=$S$3,I156=$S$4),I156&amp;"-1",I156&amp;"-"&amp;COUNTIF(I$6:I$999,I156))))</f>
        <v/>
      </c>
      <c r="U156" s="152" t="str">
        <f t="shared" si="466"/>
        <v/>
      </c>
      <c r="V156" s="152" t="str">
        <f t="shared" si="466"/>
        <v/>
      </c>
      <c r="W156" s="152" t="str">
        <f t="shared" si="466"/>
        <v/>
      </c>
      <c r="X156" s="152" t="str">
        <f t="shared" si="466"/>
        <v/>
      </c>
      <c r="Y156" s="152" t="str">
        <f t="shared" si="466"/>
        <v/>
      </c>
      <c r="Z156" s="152" t="str">
        <f t="shared" si="466"/>
        <v/>
      </c>
      <c r="AA156" s="152" t="str">
        <f t="shared" si="466"/>
        <v/>
      </c>
      <c r="AB156" s="152" t="str">
        <f t="shared" si="466"/>
        <v/>
      </c>
      <c r="AC156" s="152" t="str">
        <f t="shared" si="466"/>
        <v/>
      </c>
      <c r="AD156" s="31">
        <f t="shared" si="373"/>
        <v>0</v>
      </c>
      <c r="AE156" s="153">
        <f>IF(AND(T156&lt;&gt;"",OR(RIGHT(T156,1)&lt;&gt;"R",ISERROR(VLOOKUP(T156,T$6:T155,1,0)))),VLOOKUP(LEFT(T156,SEARCH("-",T156)-1),'Ceníky Ubytování'!$A$27:$AJ$80,$H156+IF(RIGHT(T156,1)="R",6,RIGHT(T156,1)),0),IF(T156="",0,IF(EXACT(T156,VLOOKUP(T156,T$6:T155,1,0)),0,0)))</f>
        <v>0</v>
      </c>
      <c r="AF156" s="153">
        <f>IF(AND(U156&lt;&gt;"",OR(RIGHT(U156,1)&lt;&gt;"R",ISERROR(VLOOKUP(U156,U$6:U155,1,0)))),VLOOKUP(LEFT(U156,SEARCH("-",U156)-1),'Ceníky Ubytování'!$A$27:$AJ$80,$H156+IF(RIGHT(U156,1)="R",6,RIGHT(U156,1)),0),IF(U156="",0,IF(EXACT(U156,VLOOKUP(U156,U$6:U155,1,0)),0,0)))</f>
        <v>0</v>
      </c>
      <c r="AG156" s="153">
        <f>IF(AND(V156&lt;&gt;"",OR(RIGHT(V156,1)&lt;&gt;"R",ISERROR(VLOOKUP(V156,V$6:V155,1,0)))),VLOOKUP(LEFT(V156,SEARCH("-",V156)-1),'Ceníky Ubytování'!$A$27:$AJ$80,$H156+IF(RIGHT(V156,1)="R",6,RIGHT(V156,1)),0),IF(V156="",0,IF(EXACT(V156,VLOOKUP(V156,V$6:V155,1,0)),0,0)))</f>
        <v>0</v>
      </c>
      <c r="AH156" s="153">
        <f>IF(AND(W156&lt;&gt;"",OR(RIGHT(W156,1)&lt;&gt;"R",ISERROR(VLOOKUP(W156,W$6:W155,1,0)))),VLOOKUP(LEFT(W156,SEARCH("-",W156)-1),'Ceníky Ubytování'!$A$27:$AJ$80,$H156+IF(RIGHT(W156,1)="R",6,RIGHT(W156,1)),0),IF(W156="",0,IF(EXACT(W156,VLOOKUP(W156,W$6:W155,1,0)),0,0)))</f>
        <v>0</v>
      </c>
      <c r="AI156" s="153">
        <f>IF(AND(X156&lt;&gt;"",OR(RIGHT(X156,1)&lt;&gt;"R",ISERROR(VLOOKUP(X156,X$6:X155,1,0)))),VLOOKUP(LEFT(X156,SEARCH("-",X156)-1),'Ceníky Ubytování'!$A$27:$AJ$80,$H156+IF(RIGHT(X156,1)="R",6,RIGHT(X156,1)),0),IF(X156="",0,IF(EXACT(X156,VLOOKUP(X156,X$6:X155,1,0)),0,0)))</f>
        <v>0</v>
      </c>
      <c r="AJ156" s="153">
        <f>IF(AND(Y156&lt;&gt;"",OR(RIGHT(Y156,1)&lt;&gt;"R",ISERROR(VLOOKUP(Y156,Y$6:Y155,1,0)))),VLOOKUP(LEFT(Y156,SEARCH("-",Y156)-1),'Ceníky Ubytování'!$A$27:$AJ$80,$H156+IF(RIGHT(Y156,1)="R",6,RIGHT(Y156,1)),0),IF(Y156="",0,IF(EXACT(Y156,VLOOKUP(Y156,Y$6:Y155,1,0)),0,0)))</f>
        <v>0</v>
      </c>
      <c r="AK156" s="153">
        <f>IF(AND(Z156&lt;&gt;"",OR(RIGHT(Z156,1)&lt;&gt;"R",ISERROR(VLOOKUP(Z156,Z$6:Z155,1,0)))),VLOOKUP(LEFT(Z156,SEARCH("-",Z156)-1),'Ceníky Ubytování'!$A$27:$AJ$80,$H156+IF(RIGHT(Z156,1)="R",6,RIGHT(Z156,1)),0),IF(Z156="",0,IF(EXACT(Z156,VLOOKUP(Z156,Z$6:Z155,1,0)),0,0)))</f>
        <v>0</v>
      </c>
      <c r="AL156" s="153">
        <f>IF(AND(AA156&lt;&gt;"",OR(RIGHT(AA156,1)&lt;&gt;"R",ISERROR(VLOOKUP(AA156,AA$6:AA155,1,0)))),VLOOKUP(LEFT(AA156,SEARCH("-",AA156)-1),'Ceníky Ubytování'!$A$27:$AJ$80,$H156+IF(RIGHT(AA156,1)="R",6,RIGHT(AA156,1)),0),IF(AA156="",0,IF(EXACT(AA156,VLOOKUP(AA156,AA$6:AA155,1,0)),0,0)))</f>
        <v>0</v>
      </c>
      <c r="AM156" s="153">
        <f>IF(AND(AB156&lt;&gt;"",OR(RIGHT(AB156,1)&lt;&gt;"R",ISERROR(VLOOKUP(AB156,AB$6:AB155,1,0)))),VLOOKUP(LEFT(AB156,SEARCH("-",AB156)-1),'Ceníky Ubytování'!$A$27:$AJ$80,$H156+IF(RIGHT(AB156,1)="R",6,RIGHT(AB156,1)),0),IF(AB156="",0,IF(EXACT(AB156,VLOOKUP(AB156,AB$6:AB155,1,0)),0,0)))</f>
        <v>0</v>
      </c>
      <c r="AN156" s="153">
        <f>IF(AND(AC156&lt;&gt;"",OR(RIGHT(AC156,1)&lt;&gt;"R",ISERROR(VLOOKUP(AC156,AC$6:AC155,1,0)))),VLOOKUP(LEFT(AC156,SEARCH("-",AC156)-1),'Ceníky Ubytování'!$A$27:$AJ$80,$H156+IF(RIGHT(AC156,1)="R",6,RIGHT(AC156,1)),0),IF(AC156="",0,IF(EXACT(AC156,VLOOKUP(AC156,AC$6:AC155,1,0)),0,0)))</f>
        <v>0</v>
      </c>
      <c r="AO156" s="152"/>
      <c r="AP156" s="152"/>
      <c r="AQ156" s="152" t="str">
        <f t="shared" ref="AQ156:AZ156" si="467">IF(ISERROR(LEFT(T156,SEARCH("-",T156)-1)),"",LEFT(T156,SEARCH("-",T156)-1))</f>
        <v/>
      </c>
      <c r="AR156" s="152" t="str">
        <f t="shared" si="467"/>
        <v/>
      </c>
      <c r="AS156" s="152" t="str">
        <f t="shared" si="467"/>
        <v/>
      </c>
      <c r="AT156" s="152" t="str">
        <f t="shared" si="467"/>
        <v/>
      </c>
      <c r="AU156" s="152" t="str">
        <f t="shared" si="467"/>
        <v/>
      </c>
      <c r="AV156" s="152" t="str">
        <f t="shared" si="467"/>
        <v/>
      </c>
      <c r="AW156" s="152" t="str">
        <f t="shared" si="467"/>
        <v/>
      </c>
      <c r="AX156" s="152" t="str">
        <f t="shared" si="467"/>
        <v/>
      </c>
      <c r="AY156" s="152" t="str">
        <f t="shared" si="467"/>
        <v/>
      </c>
      <c r="AZ156" s="152" t="str">
        <f t="shared" si="467"/>
        <v/>
      </c>
      <c r="BA156" s="152"/>
      <c r="BB156" s="152"/>
      <c r="BC156" s="152"/>
      <c r="BD156" s="152"/>
      <c r="BE156" s="152"/>
      <c r="BF156" s="152"/>
      <c r="BG156" s="152"/>
      <c r="BH156" s="152"/>
      <c r="BI156" s="152"/>
      <c r="BJ156" s="152"/>
    </row>
    <row r="157" spans="1:62" ht="15.75" customHeight="1">
      <c r="A157" s="8">
        <f>+VSTUP!A161</f>
        <v>152</v>
      </c>
      <c r="B157" s="8">
        <f>+VSTUP!B161</f>
        <v>0</v>
      </c>
      <c r="C157" s="8">
        <f>+VSTUP!C161</f>
        <v>0</v>
      </c>
      <c r="D157" s="8">
        <f>+VSTUP!G161</f>
        <v>0</v>
      </c>
      <c r="E157" s="8" t="str">
        <f>+VSTUP!K161</f>
        <v>nic</v>
      </c>
      <c r="F157" s="8">
        <f t="shared" si="11"/>
        <v>0</v>
      </c>
      <c r="G157" s="8" t="str">
        <f>+IF(VSTUP!$B$6="ANO",IF(F157&gt;5,$F$3,IF(F157&gt;2,$F$4,$F$2)),IF(F157=1,$F$2,$B$1))</f>
        <v>Ceník víkend standard</v>
      </c>
      <c r="H157" s="8">
        <f>+VLOOKUP(G157,'Ceníky Ubytování'!$B$84:$C$88,2,0)</f>
        <v>9</v>
      </c>
      <c r="I157" s="8" t="str">
        <f t="shared" ref="I157:R157" si="468">+IF($D157&gt;=I$3,IF($E157=0,"",$E157),"")</f>
        <v/>
      </c>
      <c r="J157" s="8" t="str">
        <f t="shared" si="468"/>
        <v/>
      </c>
      <c r="K157" s="8" t="str">
        <f t="shared" si="468"/>
        <v/>
      </c>
      <c r="L157" s="8" t="str">
        <f t="shared" si="468"/>
        <v/>
      </c>
      <c r="M157" s="8" t="str">
        <f t="shared" si="468"/>
        <v/>
      </c>
      <c r="N157" s="8" t="str">
        <f t="shared" si="468"/>
        <v/>
      </c>
      <c r="O157" s="8" t="str">
        <f t="shared" si="468"/>
        <v/>
      </c>
      <c r="P157" s="8" t="str">
        <f t="shared" si="468"/>
        <v/>
      </c>
      <c r="Q157" s="8" t="str">
        <f t="shared" si="468"/>
        <v/>
      </c>
      <c r="R157" s="8" t="str">
        <f t="shared" si="468"/>
        <v/>
      </c>
      <c r="S157" s="8"/>
      <c r="T157" s="8" t="str">
        <f t="shared" ref="T157:AC157" si="469">+IF(RIGHT(I157,1)="R",I157,IF(I157="","",IF(OR(I157=$S$1,I157=$S$2,I157=$S$3,I157=$S$4),I157&amp;"-1",I157&amp;"-"&amp;COUNTIF(I$6:I$999,I157))))</f>
        <v/>
      </c>
      <c r="U157" s="8" t="str">
        <f t="shared" si="469"/>
        <v/>
      </c>
      <c r="V157" s="8" t="str">
        <f t="shared" si="469"/>
        <v/>
      </c>
      <c r="W157" s="8" t="str">
        <f t="shared" si="469"/>
        <v/>
      </c>
      <c r="X157" s="8" t="str">
        <f t="shared" si="469"/>
        <v/>
      </c>
      <c r="Y157" s="8" t="str">
        <f t="shared" si="469"/>
        <v/>
      </c>
      <c r="Z157" s="8" t="str">
        <f t="shared" si="469"/>
        <v/>
      </c>
      <c r="AA157" s="8" t="str">
        <f t="shared" si="469"/>
        <v/>
      </c>
      <c r="AB157" s="8" t="str">
        <f t="shared" si="469"/>
        <v/>
      </c>
      <c r="AC157" s="8" t="str">
        <f t="shared" si="469"/>
        <v/>
      </c>
      <c r="AD157" s="31">
        <f t="shared" si="373"/>
        <v>0</v>
      </c>
      <c r="AE157" s="32">
        <f>IF(AND(T157&lt;&gt;"",OR(RIGHT(T157,1)&lt;&gt;"R",ISERROR(VLOOKUP(T157,T$6:T156,1,0)))),VLOOKUP(LEFT(T157,SEARCH("-",T157)-1),'Ceníky Ubytování'!$A$27:$AJ$80,$H157+IF(RIGHT(T157,1)="R",6,RIGHT(T157,1)),0),IF(T157="",0,IF(EXACT(T157,VLOOKUP(T157,T$6:T156,1,0)),0,0)))</f>
        <v>0</v>
      </c>
      <c r="AF157" s="32">
        <f>IF(AND(U157&lt;&gt;"",OR(RIGHT(U157,1)&lt;&gt;"R",ISERROR(VLOOKUP(U157,U$6:U156,1,0)))),VLOOKUP(LEFT(U157,SEARCH("-",U157)-1),'Ceníky Ubytování'!$A$27:$AJ$80,$H157+IF(RIGHT(U157,1)="R",6,RIGHT(U157,1)),0),IF(U157="",0,IF(EXACT(U157,VLOOKUP(U157,U$6:U156,1,0)),0,0)))</f>
        <v>0</v>
      </c>
      <c r="AG157" s="32">
        <f>IF(AND(V157&lt;&gt;"",OR(RIGHT(V157,1)&lt;&gt;"R",ISERROR(VLOOKUP(V157,V$6:V156,1,0)))),VLOOKUP(LEFT(V157,SEARCH("-",V157)-1),'Ceníky Ubytování'!$A$27:$AJ$80,$H157+IF(RIGHT(V157,1)="R",6,RIGHT(V157,1)),0),IF(V157="",0,IF(EXACT(V157,VLOOKUP(V157,V$6:V156,1,0)),0,0)))</f>
        <v>0</v>
      </c>
      <c r="AH157" s="32">
        <f>IF(AND(W157&lt;&gt;"",OR(RIGHT(W157,1)&lt;&gt;"R",ISERROR(VLOOKUP(W157,W$6:W156,1,0)))),VLOOKUP(LEFT(W157,SEARCH("-",W157)-1),'Ceníky Ubytování'!$A$27:$AJ$80,$H157+IF(RIGHT(W157,1)="R",6,RIGHT(W157,1)),0),IF(W157="",0,IF(EXACT(W157,VLOOKUP(W157,W$6:W156,1,0)),0,0)))</f>
        <v>0</v>
      </c>
      <c r="AI157" s="32">
        <f>IF(AND(X157&lt;&gt;"",OR(RIGHT(X157,1)&lt;&gt;"R",ISERROR(VLOOKUP(X157,X$6:X156,1,0)))),VLOOKUP(LEFT(X157,SEARCH("-",X157)-1),'Ceníky Ubytování'!$A$27:$AJ$80,$H157+IF(RIGHT(X157,1)="R",6,RIGHT(X157,1)),0),IF(X157="",0,IF(EXACT(X157,VLOOKUP(X157,X$6:X156,1,0)),0,0)))</f>
        <v>0</v>
      </c>
      <c r="AJ157" s="32">
        <f>IF(AND(Y157&lt;&gt;"",OR(RIGHT(Y157,1)&lt;&gt;"R",ISERROR(VLOOKUP(Y157,Y$6:Y156,1,0)))),VLOOKUP(LEFT(Y157,SEARCH("-",Y157)-1),'Ceníky Ubytování'!$A$27:$AJ$80,$H157+IF(RIGHT(Y157,1)="R",6,RIGHT(Y157,1)),0),IF(Y157="",0,IF(EXACT(Y157,VLOOKUP(Y157,Y$6:Y156,1,0)),0,0)))</f>
        <v>0</v>
      </c>
      <c r="AK157" s="32">
        <f>IF(AND(Z157&lt;&gt;"",OR(RIGHT(Z157,1)&lt;&gt;"R",ISERROR(VLOOKUP(Z157,Z$6:Z156,1,0)))),VLOOKUP(LEFT(Z157,SEARCH("-",Z157)-1),'Ceníky Ubytování'!$A$27:$AJ$80,$H157+IF(RIGHT(Z157,1)="R",6,RIGHT(Z157,1)),0),IF(Z157="",0,IF(EXACT(Z157,VLOOKUP(Z157,Z$6:Z156,1,0)),0,0)))</f>
        <v>0</v>
      </c>
      <c r="AL157" s="32">
        <f>IF(AND(AA157&lt;&gt;"",OR(RIGHT(AA157,1)&lt;&gt;"R",ISERROR(VLOOKUP(AA157,AA$6:AA156,1,0)))),VLOOKUP(LEFT(AA157,SEARCH("-",AA157)-1),'Ceníky Ubytování'!$A$27:$AJ$80,$H157+IF(RIGHT(AA157,1)="R",6,RIGHT(AA157,1)),0),IF(AA157="",0,IF(EXACT(AA157,VLOOKUP(AA157,AA$6:AA156,1,0)),0,0)))</f>
        <v>0</v>
      </c>
      <c r="AM157" s="32">
        <f>IF(AND(AB157&lt;&gt;"",OR(RIGHT(AB157,1)&lt;&gt;"R",ISERROR(VLOOKUP(AB157,AB$6:AB156,1,0)))),VLOOKUP(LEFT(AB157,SEARCH("-",AB157)-1),'Ceníky Ubytování'!$A$27:$AJ$80,$H157+IF(RIGHT(AB157,1)="R",6,RIGHT(AB157,1)),0),IF(AB157="",0,IF(EXACT(AB157,VLOOKUP(AB157,AB$6:AB156,1,0)),0,0)))</f>
        <v>0</v>
      </c>
      <c r="AN157" s="32">
        <f>IF(AND(AC157&lt;&gt;"",OR(RIGHT(AC157,1)&lt;&gt;"R",ISERROR(VLOOKUP(AC157,AC$6:AC156,1,0)))),VLOOKUP(LEFT(AC157,SEARCH("-",AC157)-1),'Ceníky Ubytování'!$A$27:$AJ$80,$H157+IF(RIGHT(AC157,1)="R",6,RIGHT(AC157,1)),0),IF(AC157="",0,IF(EXACT(AC157,VLOOKUP(AC157,AC$6:AC156,1,0)),0,0)))</f>
        <v>0</v>
      </c>
      <c r="AO157" s="8"/>
      <c r="AP157" s="8"/>
      <c r="AQ157" s="8" t="str">
        <f t="shared" ref="AQ157:AZ157" si="470">IF(ISERROR(LEFT(T157,SEARCH("-",T157)-1)),"",LEFT(T157,SEARCH("-",T157)-1))</f>
        <v/>
      </c>
      <c r="AR157" s="8" t="str">
        <f t="shared" si="470"/>
        <v/>
      </c>
      <c r="AS157" s="8" t="str">
        <f t="shared" si="470"/>
        <v/>
      </c>
      <c r="AT157" s="8" t="str">
        <f t="shared" si="470"/>
        <v/>
      </c>
      <c r="AU157" s="8" t="str">
        <f t="shared" si="470"/>
        <v/>
      </c>
      <c r="AV157" s="8" t="str">
        <f t="shared" si="470"/>
        <v/>
      </c>
      <c r="AW157" s="8" t="str">
        <f t="shared" si="470"/>
        <v/>
      </c>
      <c r="AX157" s="8" t="str">
        <f t="shared" si="470"/>
        <v/>
      </c>
      <c r="AY157" s="8" t="str">
        <f t="shared" si="470"/>
        <v/>
      </c>
      <c r="AZ157" s="8" t="str">
        <f t="shared" si="470"/>
        <v/>
      </c>
      <c r="BA157" s="8"/>
      <c r="BB157" s="8"/>
      <c r="BC157" s="8"/>
      <c r="BD157" s="8"/>
      <c r="BE157" s="8"/>
      <c r="BF157" s="8"/>
      <c r="BG157" s="8"/>
      <c r="BH157" s="8"/>
      <c r="BI157" s="8"/>
      <c r="BJ157" s="8"/>
    </row>
    <row r="158" spans="1:62" s="151" customFormat="1" ht="15.75" customHeight="1">
      <c r="A158" s="152">
        <f>+VSTUP!A162</f>
        <v>153</v>
      </c>
      <c r="B158" s="152">
        <f>+VSTUP!B162</f>
        <v>0</v>
      </c>
      <c r="C158" s="152">
        <f>+VSTUP!C162</f>
        <v>0</v>
      </c>
      <c r="D158" s="152">
        <f>+VSTUP!G162</f>
        <v>0</v>
      </c>
      <c r="E158" s="152" t="str">
        <f>+VSTUP!K162</f>
        <v>nic</v>
      </c>
      <c r="F158" s="152">
        <f t="shared" si="11"/>
        <v>0</v>
      </c>
      <c r="G158" s="152" t="str">
        <f>+IF(VSTUP!$B$6="ANO",IF(F158&gt;5,$F$3,IF(F158&gt;2,$F$4,$F$2)),IF(F158=1,$F$2,$B$1))</f>
        <v>Ceník víkend standard</v>
      </c>
      <c r="H158" s="152">
        <f>+VLOOKUP(G158,'Ceníky Ubytování'!$B$84:$C$88,2,0)</f>
        <v>9</v>
      </c>
      <c r="I158" s="152" t="str">
        <f t="shared" ref="I158:R158" si="471">+IF($D158&gt;=I$3,IF($E158=0,"",$E158),"")</f>
        <v/>
      </c>
      <c r="J158" s="152" t="str">
        <f t="shared" si="471"/>
        <v/>
      </c>
      <c r="K158" s="152" t="str">
        <f t="shared" si="471"/>
        <v/>
      </c>
      <c r="L158" s="152" t="str">
        <f t="shared" si="471"/>
        <v/>
      </c>
      <c r="M158" s="152" t="str">
        <f t="shared" si="471"/>
        <v/>
      </c>
      <c r="N158" s="152" t="str">
        <f t="shared" si="471"/>
        <v/>
      </c>
      <c r="O158" s="152" t="str">
        <f t="shared" si="471"/>
        <v/>
      </c>
      <c r="P158" s="152" t="str">
        <f t="shared" si="471"/>
        <v/>
      </c>
      <c r="Q158" s="152" t="str">
        <f t="shared" si="471"/>
        <v/>
      </c>
      <c r="R158" s="152" t="str">
        <f t="shared" si="471"/>
        <v/>
      </c>
      <c r="S158" s="8"/>
      <c r="T158" s="152" t="str">
        <f t="shared" ref="T158:AC158" si="472">+IF(RIGHT(I158,1)="R",I158,IF(I158="","",IF(OR(I158=$S$1,I158=$S$2,I158=$S$3,I158=$S$4),I158&amp;"-1",I158&amp;"-"&amp;COUNTIF(I$6:I$999,I158))))</f>
        <v/>
      </c>
      <c r="U158" s="152" t="str">
        <f t="shared" si="472"/>
        <v/>
      </c>
      <c r="V158" s="152" t="str">
        <f t="shared" si="472"/>
        <v/>
      </c>
      <c r="W158" s="152" t="str">
        <f t="shared" si="472"/>
        <v/>
      </c>
      <c r="X158" s="152" t="str">
        <f t="shared" si="472"/>
        <v/>
      </c>
      <c r="Y158" s="152" t="str">
        <f t="shared" si="472"/>
        <v/>
      </c>
      <c r="Z158" s="152" t="str">
        <f t="shared" si="472"/>
        <v/>
      </c>
      <c r="AA158" s="152" t="str">
        <f t="shared" si="472"/>
        <v/>
      </c>
      <c r="AB158" s="152" t="str">
        <f t="shared" si="472"/>
        <v/>
      </c>
      <c r="AC158" s="152" t="str">
        <f t="shared" si="472"/>
        <v/>
      </c>
      <c r="AD158" s="31">
        <f t="shared" si="373"/>
        <v>0</v>
      </c>
      <c r="AE158" s="153">
        <f>IF(AND(T158&lt;&gt;"",OR(RIGHT(T158,1)&lt;&gt;"R",ISERROR(VLOOKUP(T158,T$6:T157,1,0)))),VLOOKUP(LEFT(T158,SEARCH("-",T158)-1),'Ceníky Ubytování'!$A$27:$AJ$80,$H158+IF(RIGHT(T158,1)="R",6,RIGHT(T158,1)),0),IF(T158="",0,IF(EXACT(T158,VLOOKUP(T158,T$6:T157,1,0)),0,0)))</f>
        <v>0</v>
      </c>
      <c r="AF158" s="153">
        <f>IF(AND(U158&lt;&gt;"",OR(RIGHT(U158,1)&lt;&gt;"R",ISERROR(VLOOKUP(U158,U$6:U157,1,0)))),VLOOKUP(LEFT(U158,SEARCH("-",U158)-1),'Ceníky Ubytování'!$A$27:$AJ$80,$H158+IF(RIGHT(U158,1)="R",6,RIGHT(U158,1)),0),IF(U158="",0,IF(EXACT(U158,VLOOKUP(U158,U$6:U157,1,0)),0,0)))</f>
        <v>0</v>
      </c>
      <c r="AG158" s="153">
        <f>IF(AND(V158&lt;&gt;"",OR(RIGHT(V158,1)&lt;&gt;"R",ISERROR(VLOOKUP(V158,V$6:V157,1,0)))),VLOOKUP(LEFT(V158,SEARCH("-",V158)-1),'Ceníky Ubytování'!$A$27:$AJ$80,$H158+IF(RIGHT(V158,1)="R",6,RIGHT(V158,1)),0),IF(V158="",0,IF(EXACT(V158,VLOOKUP(V158,V$6:V157,1,0)),0,0)))</f>
        <v>0</v>
      </c>
      <c r="AH158" s="153">
        <f>IF(AND(W158&lt;&gt;"",OR(RIGHT(W158,1)&lt;&gt;"R",ISERROR(VLOOKUP(W158,W$6:W157,1,0)))),VLOOKUP(LEFT(W158,SEARCH("-",W158)-1),'Ceníky Ubytování'!$A$27:$AJ$80,$H158+IF(RIGHT(W158,1)="R",6,RIGHT(W158,1)),0),IF(W158="",0,IF(EXACT(W158,VLOOKUP(W158,W$6:W157,1,0)),0,0)))</f>
        <v>0</v>
      </c>
      <c r="AI158" s="153">
        <f>IF(AND(X158&lt;&gt;"",OR(RIGHT(X158,1)&lt;&gt;"R",ISERROR(VLOOKUP(X158,X$6:X157,1,0)))),VLOOKUP(LEFT(X158,SEARCH("-",X158)-1),'Ceníky Ubytování'!$A$27:$AJ$80,$H158+IF(RIGHT(X158,1)="R",6,RIGHT(X158,1)),0),IF(X158="",0,IF(EXACT(X158,VLOOKUP(X158,X$6:X157,1,0)),0,0)))</f>
        <v>0</v>
      </c>
      <c r="AJ158" s="153">
        <f>IF(AND(Y158&lt;&gt;"",OR(RIGHT(Y158,1)&lt;&gt;"R",ISERROR(VLOOKUP(Y158,Y$6:Y157,1,0)))),VLOOKUP(LEFT(Y158,SEARCH("-",Y158)-1),'Ceníky Ubytování'!$A$27:$AJ$80,$H158+IF(RIGHT(Y158,1)="R",6,RIGHT(Y158,1)),0),IF(Y158="",0,IF(EXACT(Y158,VLOOKUP(Y158,Y$6:Y157,1,0)),0,0)))</f>
        <v>0</v>
      </c>
      <c r="AK158" s="153">
        <f>IF(AND(Z158&lt;&gt;"",OR(RIGHT(Z158,1)&lt;&gt;"R",ISERROR(VLOOKUP(Z158,Z$6:Z157,1,0)))),VLOOKUP(LEFT(Z158,SEARCH("-",Z158)-1),'Ceníky Ubytování'!$A$27:$AJ$80,$H158+IF(RIGHT(Z158,1)="R",6,RIGHT(Z158,1)),0),IF(Z158="",0,IF(EXACT(Z158,VLOOKUP(Z158,Z$6:Z157,1,0)),0,0)))</f>
        <v>0</v>
      </c>
      <c r="AL158" s="153">
        <f>IF(AND(AA158&lt;&gt;"",OR(RIGHT(AA158,1)&lt;&gt;"R",ISERROR(VLOOKUP(AA158,AA$6:AA157,1,0)))),VLOOKUP(LEFT(AA158,SEARCH("-",AA158)-1),'Ceníky Ubytování'!$A$27:$AJ$80,$H158+IF(RIGHT(AA158,1)="R",6,RIGHT(AA158,1)),0),IF(AA158="",0,IF(EXACT(AA158,VLOOKUP(AA158,AA$6:AA157,1,0)),0,0)))</f>
        <v>0</v>
      </c>
      <c r="AM158" s="153">
        <f>IF(AND(AB158&lt;&gt;"",OR(RIGHT(AB158,1)&lt;&gt;"R",ISERROR(VLOOKUP(AB158,AB$6:AB157,1,0)))),VLOOKUP(LEFT(AB158,SEARCH("-",AB158)-1),'Ceníky Ubytování'!$A$27:$AJ$80,$H158+IF(RIGHT(AB158,1)="R",6,RIGHT(AB158,1)),0),IF(AB158="",0,IF(EXACT(AB158,VLOOKUP(AB158,AB$6:AB157,1,0)),0,0)))</f>
        <v>0</v>
      </c>
      <c r="AN158" s="153">
        <f>IF(AND(AC158&lt;&gt;"",OR(RIGHT(AC158,1)&lt;&gt;"R",ISERROR(VLOOKUP(AC158,AC$6:AC157,1,0)))),VLOOKUP(LEFT(AC158,SEARCH("-",AC158)-1),'Ceníky Ubytování'!$A$27:$AJ$80,$H158+IF(RIGHT(AC158,1)="R",6,RIGHT(AC158,1)),0),IF(AC158="",0,IF(EXACT(AC158,VLOOKUP(AC158,AC$6:AC157,1,0)),0,0)))</f>
        <v>0</v>
      </c>
      <c r="AO158" s="152"/>
      <c r="AP158" s="152"/>
      <c r="AQ158" s="152" t="str">
        <f t="shared" ref="AQ158:AZ158" si="473">IF(ISERROR(LEFT(T158,SEARCH("-",T158)-1)),"",LEFT(T158,SEARCH("-",T158)-1))</f>
        <v/>
      </c>
      <c r="AR158" s="152" t="str">
        <f t="shared" si="473"/>
        <v/>
      </c>
      <c r="AS158" s="152" t="str">
        <f t="shared" si="473"/>
        <v/>
      </c>
      <c r="AT158" s="152" t="str">
        <f t="shared" si="473"/>
        <v/>
      </c>
      <c r="AU158" s="152" t="str">
        <f t="shared" si="473"/>
        <v/>
      </c>
      <c r="AV158" s="152" t="str">
        <f t="shared" si="473"/>
        <v/>
      </c>
      <c r="AW158" s="152" t="str">
        <f t="shared" si="473"/>
        <v/>
      </c>
      <c r="AX158" s="152" t="str">
        <f t="shared" si="473"/>
        <v/>
      </c>
      <c r="AY158" s="152" t="str">
        <f t="shared" si="473"/>
        <v/>
      </c>
      <c r="AZ158" s="152" t="str">
        <f t="shared" si="473"/>
        <v/>
      </c>
      <c r="BA158" s="152"/>
      <c r="BB158" s="152"/>
      <c r="BC158" s="152"/>
      <c r="BD158" s="152"/>
      <c r="BE158" s="152"/>
      <c r="BF158" s="152"/>
      <c r="BG158" s="152"/>
      <c r="BH158" s="152"/>
      <c r="BI158" s="152"/>
      <c r="BJ158" s="152"/>
    </row>
    <row r="159" spans="1:62" ht="15.75" customHeight="1">
      <c r="A159" s="8">
        <f>+VSTUP!A163</f>
        <v>154</v>
      </c>
      <c r="B159" s="8">
        <f>+VSTUP!B163</f>
        <v>0</v>
      </c>
      <c r="C159" s="8">
        <f>+VSTUP!C163</f>
        <v>0</v>
      </c>
      <c r="D159" s="8">
        <f>+VSTUP!G163</f>
        <v>0</v>
      </c>
      <c r="E159" s="8" t="str">
        <f>+VSTUP!K163</f>
        <v>nic</v>
      </c>
      <c r="F159" s="8">
        <f t="shared" si="11"/>
        <v>0</v>
      </c>
      <c r="G159" s="8" t="str">
        <f>+IF(VSTUP!$B$6="ANO",IF(F159&gt;5,$F$3,IF(F159&gt;2,$F$4,$F$2)),IF(F159=1,$F$2,$B$1))</f>
        <v>Ceník víkend standard</v>
      </c>
      <c r="H159" s="8">
        <f>+VLOOKUP(G159,'Ceníky Ubytování'!$B$84:$C$88,2,0)</f>
        <v>9</v>
      </c>
      <c r="I159" s="8" t="str">
        <f t="shared" ref="I159:R159" si="474">+IF($D159&gt;=I$3,IF($E159=0,"",$E159),"")</f>
        <v/>
      </c>
      <c r="J159" s="8" t="str">
        <f t="shared" si="474"/>
        <v/>
      </c>
      <c r="K159" s="8" t="str">
        <f t="shared" si="474"/>
        <v/>
      </c>
      <c r="L159" s="8" t="str">
        <f t="shared" si="474"/>
        <v/>
      </c>
      <c r="M159" s="8" t="str">
        <f t="shared" si="474"/>
        <v/>
      </c>
      <c r="N159" s="8" t="str">
        <f t="shared" si="474"/>
        <v/>
      </c>
      <c r="O159" s="8" t="str">
        <f t="shared" si="474"/>
        <v/>
      </c>
      <c r="P159" s="8" t="str">
        <f t="shared" si="474"/>
        <v/>
      </c>
      <c r="Q159" s="8" t="str">
        <f t="shared" si="474"/>
        <v/>
      </c>
      <c r="R159" s="8" t="str">
        <f t="shared" si="474"/>
        <v/>
      </c>
      <c r="S159" s="8"/>
      <c r="T159" s="8" t="str">
        <f t="shared" ref="T159:AC159" si="475">+IF(RIGHT(I159,1)="R",I159,IF(I159="","",IF(OR(I159=$S$1,I159=$S$2,I159=$S$3,I159=$S$4),I159&amp;"-1",I159&amp;"-"&amp;COUNTIF(I$6:I$999,I159))))</f>
        <v/>
      </c>
      <c r="U159" s="8" t="str">
        <f t="shared" si="475"/>
        <v/>
      </c>
      <c r="V159" s="8" t="str">
        <f t="shared" si="475"/>
        <v/>
      </c>
      <c r="W159" s="8" t="str">
        <f t="shared" si="475"/>
        <v/>
      </c>
      <c r="X159" s="8" t="str">
        <f t="shared" si="475"/>
        <v/>
      </c>
      <c r="Y159" s="8" t="str">
        <f t="shared" si="475"/>
        <v/>
      </c>
      <c r="Z159" s="8" t="str">
        <f t="shared" si="475"/>
        <v/>
      </c>
      <c r="AA159" s="8" t="str">
        <f t="shared" si="475"/>
        <v/>
      </c>
      <c r="AB159" s="8" t="str">
        <f t="shared" si="475"/>
        <v/>
      </c>
      <c r="AC159" s="8" t="str">
        <f t="shared" si="475"/>
        <v/>
      </c>
      <c r="AD159" s="31">
        <f t="shared" si="373"/>
        <v>0</v>
      </c>
      <c r="AE159" s="32">
        <f>IF(AND(T159&lt;&gt;"",OR(RIGHT(T159,1)&lt;&gt;"R",ISERROR(VLOOKUP(T159,T$6:T158,1,0)))),VLOOKUP(LEFT(T159,SEARCH("-",T159)-1),'Ceníky Ubytování'!$A$27:$AJ$80,$H159+IF(RIGHT(T159,1)="R",6,RIGHT(T159,1)),0),IF(T159="",0,IF(EXACT(T159,VLOOKUP(T159,T$6:T158,1,0)),0,0)))</f>
        <v>0</v>
      </c>
      <c r="AF159" s="32">
        <f>IF(AND(U159&lt;&gt;"",OR(RIGHT(U159,1)&lt;&gt;"R",ISERROR(VLOOKUP(U159,U$6:U158,1,0)))),VLOOKUP(LEFT(U159,SEARCH("-",U159)-1),'Ceníky Ubytování'!$A$27:$AJ$80,$H159+IF(RIGHT(U159,1)="R",6,RIGHT(U159,1)),0),IF(U159="",0,IF(EXACT(U159,VLOOKUP(U159,U$6:U158,1,0)),0,0)))</f>
        <v>0</v>
      </c>
      <c r="AG159" s="32">
        <f>IF(AND(V159&lt;&gt;"",OR(RIGHT(V159,1)&lt;&gt;"R",ISERROR(VLOOKUP(V159,V$6:V158,1,0)))),VLOOKUP(LEFT(V159,SEARCH("-",V159)-1),'Ceníky Ubytování'!$A$27:$AJ$80,$H159+IF(RIGHT(V159,1)="R",6,RIGHT(V159,1)),0),IF(V159="",0,IF(EXACT(V159,VLOOKUP(V159,V$6:V158,1,0)),0,0)))</f>
        <v>0</v>
      </c>
      <c r="AH159" s="32">
        <f>IF(AND(W159&lt;&gt;"",OR(RIGHT(W159,1)&lt;&gt;"R",ISERROR(VLOOKUP(W159,W$6:W158,1,0)))),VLOOKUP(LEFT(W159,SEARCH("-",W159)-1),'Ceníky Ubytování'!$A$27:$AJ$80,$H159+IF(RIGHT(W159,1)="R",6,RIGHT(W159,1)),0),IF(W159="",0,IF(EXACT(W159,VLOOKUP(W159,W$6:W158,1,0)),0,0)))</f>
        <v>0</v>
      </c>
      <c r="AI159" s="32">
        <f>IF(AND(X159&lt;&gt;"",OR(RIGHT(X159,1)&lt;&gt;"R",ISERROR(VLOOKUP(X159,X$6:X158,1,0)))),VLOOKUP(LEFT(X159,SEARCH("-",X159)-1),'Ceníky Ubytování'!$A$27:$AJ$80,$H159+IF(RIGHT(X159,1)="R",6,RIGHT(X159,1)),0),IF(X159="",0,IF(EXACT(X159,VLOOKUP(X159,X$6:X158,1,0)),0,0)))</f>
        <v>0</v>
      </c>
      <c r="AJ159" s="32">
        <f>IF(AND(Y159&lt;&gt;"",OR(RIGHT(Y159,1)&lt;&gt;"R",ISERROR(VLOOKUP(Y159,Y$6:Y158,1,0)))),VLOOKUP(LEFT(Y159,SEARCH("-",Y159)-1),'Ceníky Ubytování'!$A$27:$AJ$80,$H159+IF(RIGHT(Y159,1)="R",6,RIGHT(Y159,1)),0),IF(Y159="",0,IF(EXACT(Y159,VLOOKUP(Y159,Y$6:Y158,1,0)),0,0)))</f>
        <v>0</v>
      </c>
      <c r="AK159" s="32">
        <f>IF(AND(Z159&lt;&gt;"",OR(RIGHT(Z159,1)&lt;&gt;"R",ISERROR(VLOOKUP(Z159,Z$6:Z158,1,0)))),VLOOKUP(LEFT(Z159,SEARCH("-",Z159)-1),'Ceníky Ubytování'!$A$27:$AJ$80,$H159+IF(RIGHT(Z159,1)="R",6,RIGHT(Z159,1)),0),IF(Z159="",0,IF(EXACT(Z159,VLOOKUP(Z159,Z$6:Z158,1,0)),0,0)))</f>
        <v>0</v>
      </c>
      <c r="AL159" s="32">
        <f>IF(AND(AA159&lt;&gt;"",OR(RIGHT(AA159,1)&lt;&gt;"R",ISERROR(VLOOKUP(AA159,AA$6:AA158,1,0)))),VLOOKUP(LEFT(AA159,SEARCH("-",AA159)-1),'Ceníky Ubytování'!$A$27:$AJ$80,$H159+IF(RIGHT(AA159,1)="R",6,RIGHT(AA159,1)),0),IF(AA159="",0,IF(EXACT(AA159,VLOOKUP(AA159,AA$6:AA158,1,0)),0,0)))</f>
        <v>0</v>
      </c>
      <c r="AM159" s="32">
        <f>IF(AND(AB159&lt;&gt;"",OR(RIGHT(AB159,1)&lt;&gt;"R",ISERROR(VLOOKUP(AB159,AB$6:AB158,1,0)))),VLOOKUP(LEFT(AB159,SEARCH("-",AB159)-1),'Ceníky Ubytování'!$A$27:$AJ$80,$H159+IF(RIGHT(AB159,1)="R",6,RIGHT(AB159,1)),0),IF(AB159="",0,IF(EXACT(AB159,VLOOKUP(AB159,AB$6:AB158,1,0)),0,0)))</f>
        <v>0</v>
      </c>
      <c r="AN159" s="32">
        <f>IF(AND(AC159&lt;&gt;"",OR(RIGHT(AC159,1)&lt;&gt;"R",ISERROR(VLOOKUP(AC159,AC$6:AC158,1,0)))),VLOOKUP(LEFT(AC159,SEARCH("-",AC159)-1),'Ceníky Ubytování'!$A$27:$AJ$80,$H159+IF(RIGHT(AC159,1)="R",6,RIGHT(AC159,1)),0),IF(AC159="",0,IF(EXACT(AC159,VLOOKUP(AC159,AC$6:AC158,1,0)),0,0)))</f>
        <v>0</v>
      </c>
      <c r="AO159" s="8"/>
      <c r="AP159" s="8"/>
      <c r="AQ159" s="8" t="str">
        <f t="shared" ref="AQ159:AZ159" si="476">IF(ISERROR(LEFT(T159,SEARCH("-",T159)-1)),"",LEFT(T159,SEARCH("-",T159)-1))</f>
        <v/>
      </c>
      <c r="AR159" s="8" t="str">
        <f t="shared" si="476"/>
        <v/>
      </c>
      <c r="AS159" s="8" t="str">
        <f t="shared" si="476"/>
        <v/>
      </c>
      <c r="AT159" s="8" t="str">
        <f t="shared" si="476"/>
        <v/>
      </c>
      <c r="AU159" s="8" t="str">
        <f t="shared" si="476"/>
        <v/>
      </c>
      <c r="AV159" s="8" t="str">
        <f t="shared" si="476"/>
        <v/>
      </c>
      <c r="AW159" s="8" t="str">
        <f t="shared" si="476"/>
        <v/>
      </c>
      <c r="AX159" s="8" t="str">
        <f t="shared" si="476"/>
        <v/>
      </c>
      <c r="AY159" s="8" t="str">
        <f t="shared" si="476"/>
        <v/>
      </c>
      <c r="AZ159" s="8" t="str">
        <f t="shared" si="476"/>
        <v/>
      </c>
      <c r="BA159" s="8"/>
      <c r="BB159" s="8"/>
      <c r="BC159" s="8"/>
      <c r="BD159" s="8"/>
      <c r="BE159" s="8"/>
      <c r="BF159" s="8"/>
      <c r="BG159" s="8"/>
      <c r="BH159" s="8"/>
      <c r="BI159" s="8"/>
      <c r="BJ159" s="8"/>
    </row>
    <row r="160" spans="1:62" s="151" customFormat="1" ht="15.75" customHeight="1">
      <c r="A160" s="152">
        <f>+VSTUP!A164</f>
        <v>155</v>
      </c>
      <c r="B160" s="152">
        <f>+VSTUP!B164</f>
        <v>0</v>
      </c>
      <c r="C160" s="152">
        <f>+VSTUP!C164</f>
        <v>0</v>
      </c>
      <c r="D160" s="152">
        <f>+VSTUP!G164</f>
        <v>0</v>
      </c>
      <c r="E160" s="152" t="str">
        <f>+VSTUP!K164</f>
        <v>nic</v>
      </c>
      <c r="F160" s="152">
        <f t="shared" si="11"/>
        <v>0</v>
      </c>
      <c r="G160" s="152" t="str">
        <f>+IF(VSTUP!$B$6="ANO",IF(F160&gt;5,$F$3,IF(F160&gt;2,$F$4,$F$2)),IF(F160=1,$F$2,$B$1))</f>
        <v>Ceník víkend standard</v>
      </c>
      <c r="H160" s="152">
        <f>+VLOOKUP(G160,'Ceníky Ubytování'!$B$84:$C$88,2,0)</f>
        <v>9</v>
      </c>
      <c r="I160" s="152" t="str">
        <f t="shared" ref="I160:R160" si="477">+IF($D160&gt;=I$3,IF($E160=0,"",$E160),"")</f>
        <v/>
      </c>
      <c r="J160" s="152" t="str">
        <f t="shared" si="477"/>
        <v/>
      </c>
      <c r="K160" s="152" t="str">
        <f t="shared" si="477"/>
        <v/>
      </c>
      <c r="L160" s="152" t="str">
        <f t="shared" si="477"/>
        <v/>
      </c>
      <c r="M160" s="152" t="str">
        <f t="shared" si="477"/>
        <v/>
      </c>
      <c r="N160" s="152" t="str">
        <f t="shared" si="477"/>
        <v/>
      </c>
      <c r="O160" s="152" t="str">
        <f t="shared" si="477"/>
        <v/>
      </c>
      <c r="P160" s="152" t="str">
        <f t="shared" si="477"/>
        <v/>
      </c>
      <c r="Q160" s="152" t="str">
        <f t="shared" si="477"/>
        <v/>
      </c>
      <c r="R160" s="152" t="str">
        <f t="shared" si="477"/>
        <v/>
      </c>
      <c r="S160" s="8"/>
      <c r="T160" s="152" t="str">
        <f t="shared" ref="T160:AC160" si="478">+IF(RIGHT(I160,1)="R",I160,IF(I160="","",IF(OR(I160=$S$1,I160=$S$2,I160=$S$3,I160=$S$4),I160&amp;"-1",I160&amp;"-"&amp;COUNTIF(I$6:I$999,I160))))</f>
        <v/>
      </c>
      <c r="U160" s="152" t="str">
        <f t="shared" si="478"/>
        <v/>
      </c>
      <c r="V160" s="152" t="str">
        <f t="shared" si="478"/>
        <v/>
      </c>
      <c r="W160" s="152" t="str">
        <f t="shared" si="478"/>
        <v/>
      </c>
      <c r="X160" s="152" t="str">
        <f t="shared" si="478"/>
        <v/>
      </c>
      <c r="Y160" s="152" t="str">
        <f t="shared" si="478"/>
        <v/>
      </c>
      <c r="Z160" s="152" t="str">
        <f t="shared" si="478"/>
        <v/>
      </c>
      <c r="AA160" s="152" t="str">
        <f t="shared" si="478"/>
        <v/>
      </c>
      <c r="AB160" s="152" t="str">
        <f t="shared" si="478"/>
        <v/>
      </c>
      <c r="AC160" s="152" t="str">
        <f t="shared" si="478"/>
        <v/>
      </c>
      <c r="AD160" s="31">
        <f t="shared" si="373"/>
        <v>0</v>
      </c>
      <c r="AE160" s="153">
        <f>IF(AND(T160&lt;&gt;"",OR(RIGHT(T160,1)&lt;&gt;"R",ISERROR(VLOOKUP(T160,T$6:T159,1,0)))),VLOOKUP(LEFT(T160,SEARCH("-",T160)-1),'Ceníky Ubytování'!$A$27:$AJ$80,$H160+IF(RIGHT(T160,1)="R",6,RIGHT(T160,1)),0),IF(T160="",0,IF(EXACT(T160,VLOOKUP(T160,T$6:T159,1,0)),0,0)))</f>
        <v>0</v>
      </c>
      <c r="AF160" s="153">
        <f>IF(AND(U160&lt;&gt;"",OR(RIGHT(U160,1)&lt;&gt;"R",ISERROR(VLOOKUP(U160,U$6:U159,1,0)))),VLOOKUP(LEFT(U160,SEARCH("-",U160)-1),'Ceníky Ubytování'!$A$27:$AJ$80,$H160+IF(RIGHT(U160,1)="R",6,RIGHT(U160,1)),0),IF(U160="",0,IF(EXACT(U160,VLOOKUP(U160,U$6:U159,1,0)),0,0)))</f>
        <v>0</v>
      </c>
      <c r="AG160" s="153">
        <f>IF(AND(V160&lt;&gt;"",OR(RIGHT(V160,1)&lt;&gt;"R",ISERROR(VLOOKUP(V160,V$6:V159,1,0)))),VLOOKUP(LEFT(V160,SEARCH("-",V160)-1),'Ceníky Ubytování'!$A$27:$AJ$80,$H160+IF(RIGHT(V160,1)="R",6,RIGHT(V160,1)),0),IF(V160="",0,IF(EXACT(V160,VLOOKUP(V160,V$6:V159,1,0)),0,0)))</f>
        <v>0</v>
      </c>
      <c r="AH160" s="153">
        <f>IF(AND(W160&lt;&gt;"",OR(RIGHT(W160,1)&lt;&gt;"R",ISERROR(VLOOKUP(W160,W$6:W159,1,0)))),VLOOKUP(LEFT(W160,SEARCH("-",W160)-1),'Ceníky Ubytování'!$A$27:$AJ$80,$H160+IF(RIGHT(W160,1)="R",6,RIGHT(W160,1)),0),IF(W160="",0,IF(EXACT(W160,VLOOKUP(W160,W$6:W159,1,0)),0,0)))</f>
        <v>0</v>
      </c>
      <c r="AI160" s="153">
        <f>IF(AND(X160&lt;&gt;"",OR(RIGHT(X160,1)&lt;&gt;"R",ISERROR(VLOOKUP(X160,X$6:X159,1,0)))),VLOOKUP(LEFT(X160,SEARCH("-",X160)-1),'Ceníky Ubytování'!$A$27:$AJ$80,$H160+IF(RIGHT(X160,1)="R",6,RIGHT(X160,1)),0),IF(X160="",0,IF(EXACT(X160,VLOOKUP(X160,X$6:X159,1,0)),0,0)))</f>
        <v>0</v>
      </c>
      <c r="AJ160" s="153">
        <f>IF(AND(Y160&lt;&gt;"",OR(RIGHT(Y160,1)&lt;&gt;"R",ISERROR(VLOOKUP(Y160,Y$6:Y159,1,0)))),VLOOKUP(LEFT(Y160,SEARCH("-",Y160)-1),'Ceníky Ubytování'!$A$27:$AJ$80,$H160+IF(RIGHT(Y160,1)="R",6,RIGHT(Y160,1)),0),IF(Y160="",0,IF(EXACT(Y160,VLOOKUP(Y160,Y$6:Y159,1,0)),0,0)))</f>
        <v>0</v>
      </c>
      <c r="AK160" s="153">
        <f>IF(AND(Z160&lt;&gt;"",OR(RIGHT(Z160,1)&lt;&gt;"R",ISERROR(VLOOKUP(Z160,Z$6:Z159,1,0)))),VLOOKUP(LEFT(Z160,SEARCH("-",Z160)-1),'Ceníky Ubytování'!$A$27:$AJ$80,$H160+IF(RIGHT(Z160,1)="R",6,RIGHT(Z160,1)),0),IF(Z160="",0,IF(EXACT(Z160,VLOOKUP(Z160,Z$6:Z159,1,0)),0,0)))</f>
        <v>0</v>
      </c>
      <c r="AL160" s="153">
        <f>IF(AND(AA160&lt;&gt;"",OR(RIGHT(AA160,1)&lt;&gt;"R",ISERROR(VLOOKUP(AA160,AA$6:AA159,1,0)))),VLOOKUP(LEFT(AA160,SEARCH("-",AA160)-1),'Ceníky Ubytování'!$A$27:$AJ$80,$H160+IF(RIGHT(AA160,1)="R",6,RIGHT(AA160,1)),0),IF(AA160="",0,IF(EXACT(AA160,VLOOKUP(AA160,AA$6:AA159,1,0)),0,0)))</f>
        <v>0</v>
      </c>
      <c r="AM160" s="153">
        <f>IF(AND(AB160&lt;&gt;"",OR(RIGHT(AB160,1)&lt;&gt;"R",ISERROR(VLOOKUP(AB160,AB$6:AB159,1,0)))),VLOOKUP(LEFT(AB160,SEARCH("-",AB160)-1),'Ceníky Ubytování'!$A$27:$AJ$80,$H160+IF(RIGHT(AB160,1)="R",6,RIGHT(AB160,1)),0),IF(AB160="",0,IF(EXACT(AB160,VLOOKUP(AB160,AB$6:AB159,1,0)),0,0)))</f>
        <v>0</v>
      </c>
      <c r="AN160" s="153">
        <f>IF(AND(AC160&lt;&gt;"",OR(RIGHT(AC160,1)&lt;&gt;"R",ISERROR(VLOOKUP(AC160,AC$6:AC159,1,0)))),VLOOKUP(LEFT(AC160,SEARCH("-",AC160)-1),'Ceníky Ubytování'!$A$27:$AJ$80,$H160+IF(RIGHT(AC160,1)="R",6,RIGHT(AC160,1)),0),IF(AC160="",0,IF(EXACT(AC160,VLOOKUP(AC160,AC$6:AC159,1,0)),0,0)))</f>
        <v>0</v>
      </c>
      <c r="AO160" s="152"/>
      <c r="AP160" s="152"/>
      <c r="AQ160" s="152" t="str">
        <f t="shared" ref="AQ160:AZ160" si="479">IF(ISERROR(LEFT(T160,SEARCH("-",T160)-1)),"",LEFT(T160,SEARCH("-",T160)-1))</f>
        <v/>
      </c>
      <c r="AR160" s="152" t="str">
        <f t="shared" si="479"/>
        <v/>
      </c>
      <c r="AS160" s="152" t="str">
        <f t="shared" si="479"/>
        <v/>
      </c>
      <c r="AT160" s="152" t="str">
        <f t="shared" si="479"/>
        <v/>
      </c>
      <c r="AU160" s="152" t="str">
        <f t="shared" si="479"/>
        <v/>
      </c>
      <c r="AV160" s="152" t="str">
        <f t="shared" si="479"/>
        <v/>
      </c>
      <c r="AW160" s="152" t="str">
        <f t="shared" si="479"/>
        <v/>
      </c>
      <c r="AX160" s="152" t="str">
        <f t="shared" si="479"/>
        <v/>
      </c>
      <c r="AY160" s="152" t="str">
        <f t="shared" si="479"/>
        <v/>
      </c>
      <c r="AZ160" s="152" t="str">
        <f t="shared" si="479"/>
        <v/>
      </c>
      <c r="BA160" s="152"/>
      <c r="BB160" s="152"/>
      <c r="BC160" s="152"/>
      <c r="BD160" s="152"/>
      <c r="BE160" s="152"/>
      <c r="BF160" s="152"/>
      <c r="BG160" s="152"/>
      <c r="BH160" s="152"/>
      <c r="BI160" s="152"/>
      <c r="BJ160" s="152"/>
    </row>
    <row r="161" spans="1:62" ht="15.75" customHeight="1">
      <c r="A161" s="8">
        <f>+VSTUP!A165</f>
        <v>156</v>
      </c>
      <c r="B161" s="8">
        <f>+VSTUP!B165</f>
        <v>0</v>
      </c>
      <c r="C161" s="8">
        <f>+VSTUP!C165</f>
        <v>0</v>
      </c>
      <c r="D161" s="8">
        <f>+VSTUP!G165</f>
        <v>0</v>
      </c>
      <c r="E161" s="8" t="str">
        <f>+VSTUP!K165</f>
        <v>nic</v>
      </c>
      <c r="F161" s="8">
        <f t="shared" si="11"/>
        <v>0</v>
      </c>
      <c r="G161" s="8" t="str">
        <f>+IF(VSTUP!$B$6="ANO",IF(F161&gt;5,$F$3,IF(F161&gt;2,$F$4,$F$2)),IF(F161=1,$F$2,$B$1))</f>
        <v>Ceník víkend standard</v>
      </c>
      <c r="H161" s="8">
        <f>+VLOOKUP(G161,'Ceníky Ubytování'!$B$84:$C$88,2,0)</f>
        <v>9</v>
      </c>
      <c r="I161" s="8" t="str">
        <f t="shared" ref="I161:R161" si="480">+IF($D161&gt;=I$3,IF($E161=0,"",$E161),"")</f>
        <v/>
      </c>
      <c r="J161" s="8" t="str">
        <f t="shared" si="480"/>
        <v/>
      </c>
      <c r="K161" s="8" t="str">
        <f t="shared" si="480"/>
        <v/>
      </c>
      <c r="L161" s="8" t="str">
        <f t="shared" si="480"/>
        <v/>
      </c>
      <c r="M161" s="8" t="str">
        <f t="shared" si="480"/>
        <v/>
      </c>
      <c r="N161" s="8" t="str">
        <f t="shared" si="480"/>
        <v/>
      </c>
      <c r="O161" s="8" t="str">
        <f t="shared" si="480"/>
        <v/>
      </c>
      <c r="P161" s="8" t="str">
        <f t="shared" si="480"/>
        <v/>
      </c>
      <c r="Q161" s="8" t="str">
        <f t="shared" si="480"/>
        <v/>
      </c>
      <c r="R161" s="8" t="str">
        <f t="shared" si="480"/>
        <v/>
      </c>
      <c r="S161" s="8"/>
      <c r="T161" s="8" t="str">
        <f t="shared" ref="T161:AC161" si="481">+IF(RIGHT(I161,1)="R",I161,IF(I161="","",IF(OR(I161=$S$1,I161=$S$2,I161=$S$3,I161=$S$4),I161&amp;"-1",I161&amp;"-"&amp;COUNTIF(I$6:I$999,I161))))</f>
        <v/>
      </c>
      <c r="U161" s="8" t="str">
        <f t="shared" si="481"/>
        <v/>
      </c>
      <c r="V161" s="8" t="str">
        <f t="shared" si="481"/>
        <v/>
      </c>
      <c r="W161" s="8" t="str">
        <f t="shared" si="481"/>
        <v/>
      </c>
      <c r="X161" s="8" t="str">
        <f t="shared" si="481"/>
        <v/>
      </c>
      <c r="Y161" s="8" t="str">
        <f t="shared" si="481"/>
        <v/>
      </c>
      <c r="Z161" s="8" t="str">
        <f t="shared" si="481"/>
        <v/>
      </c>
      <c r="AA161" s="8" t="str">
        <f t="shared" si="481"/>
        <v/>
      </c>
      <c r="AB161" s="8" t="str">
        <f t="shared" si="481"/>
        <v/>
      </c>
      <c r="AC161" s="8" t="str">
        <f t="shared" si="481"/>
        <v/>
      </c>
      <c r="AD161" s="31">
        <f t="shared" si="373"/>
        <v>0</v>
      </c>
      <c r="AE161" s="32">
        <f>IF(AND(T161&lt;&gt;"",OR(RIGHT(T161,1)&lt;&gt;"R",ISERROR(VLOOKUP(T161,T$6:T160,1,0)))),VLOOKUP(LEFT(T161,SEARCH("-",T161)-1),'Ceníky Ubytování'!$A$27:$AJ$80,$H161+IF(RIGHT(T161,1)="R",6,RIGHT(T161,1)),0),IF(T161="",0,IF(EXACT(T161,VLOOKUP(T161,T$6:T160,1,0)),0,0)))</f>
        <v>0</v>
      </c>
      <c r="AF161" s="32">
        <f>IF(AND(U161&lt;&gt;"",OR(RIGHT(U161,1)&lt;&gt;"R",ISERROR(VLOOKUP(U161,U$6:U160,1,0)))),VLOOKUP(LEFT(U161,SEARCH("-",U161)-1),'Ceníky Ubytování'!$A$27:$AJ$80,$H161+IF(RIGHT(U161,1)="R",6,RIGHT(U161,1)),0),IF(U161="",0,IF(EXACT(U161,VLOOKUP(U161,U$6:U160,1,0)),0,0)))</f>
        <v>0</v>
      </c>
      <c r="AG161" s="32">
        <f>IF(AND(V161&lt;&gt;"",OR(RIGHT(V161,1)&lt;&gt;"R",ISERROR(VLOOKUP(V161,V$6:V160,1,0)))),VLOOKUP(LEFT(V161,SEARCH("-",V161)-1),'Ceníky Ubytování'!$A$27:$AJ$80,$H161+IF(RIGHT(V161,1)="R",6,RIGHT(V161,1)),0),IF(V161="",0,IF(EXACT(V161,VLOOKUP(V161,V$6:V160,1,0)),0,0)))</f>
        <v>0</v>
      </c>
      <c r="AH161" s="32">
        <f>IF(AND(W161&lt;&gt;"",OR(RIGHT(W161,1)&lt;&gt;"R",ISERROR(VLOOKUP(W161,W$6:W160,1,0)))),VLOOKUP(LEFT(W161,SEARCH("-",W161)-1),'Ceníky Ubytování'!$A$27:$AJ$80,$H161+IF(RIGHT(W161,1)="R",6,RIGHT(W161,1)),0),IF(W161="",0,IF(EXACT(W161,VLOOKUP(W161,W$6:W160,1,0)),0,0)))</f>
        <v>0</v>
      </c>
      <c r="AI161" s="32">
        <f>IF(AND(X161&lt;&gt;"",OR(RIGHT(X161,1)&lt;&gt;"R",ISERROR(VLOOKUP(X161,X$6:X160,1,0)))),VLOOKUP(LEFT(X161,SEARCH("-",X161)-1),'Ceníky Ubytování'!$A$27:$AJ$80,$H161+IF(RIGHT(X161,1)="R",6,RIGHT(X161,1)),0),IF(X161="",0,IF(EXACT(X161,VLOOKUP(X161,X$6:X160,1,0)),0,0)))</f>
        <v>0</v>
      </c>
      <c r="AJ161" s="32">
        <f>IF(AND(Y161&lt;&gt;"",OR(RIGHT(Y161,1)&lt;&gt;"R",ISERROR(VLOOKUP(Y161,Y$6:Y160,1,0)))),VLOOKUP(LEFT(Y161,SEARCH("-",Y161)-1),'Ceníky Ubytování'!$A$27:$AJ$80,$H161+IF(RIGHT(Y161,1)="R",6,RIGHT(Y161,1)),0),IF(Y161="",0,IF(EXACT(Y161,VLOOKUP(Y161,Y$6:Y160,1,0)),0,0)))</f>
        <v>0</v>
      </c>
      <c r="AK161" s="32">
        <f>IF(AND(Z161&lt;&gt;"",OR(RIGHT(Z161,1)&lt;&gt;"R",ISERROR(VLOOKUP(Z161,Z$6:Z160,1,0)))),VLOOKUP(LEFT(Z161,SEARCH("-",Z161)-1),'Ceníky Ubytování'!$A$27:$AJ$80,$H161+IF(RIGHT(Z161,1)="R",6,RIGHT(Z161,1)),0),IF(Z161="",0,IF(EXACT(Z161,VLOOKUP(Z161,Z$6:Z160,1,0)),0,0)))</f>
        <v>0</v>
      </c>
      <c r="AL161" s="32">
        <f>IF(AND(AA161&lt;&gt;"",OR(RIGHT(AA161,1)&lt;&gt;"R",ISERROR(VLOOKUP(AA161,AA$6:AA160,1,0)))),VLOOKUP(LEFT(AA161,SEARCH("-",AA161)-1),'Ceníky Ubytování'!$A$27:$AJ$80,$H161+IF(RIGHT(AA161,1)="R",6,RIGHT(AA161,1)),0),IF(AA161="",0,IF(EXACT(AA161,VLOOKUP(AA161,AA$6:AA160,1,0)),0,0)))</f>
        <v>0</v>
      </c>
      <c r="AM161" s="32">
        <f>IF(AND(AB161&lt;&gt;"",OR(RIGHT(AB161,1)&lt;&gt;"R",ISERROR(VLOOKUP(AB161,AB$6:AB160,1,0)))),VLOOKUP(LEFT(AB161,SEARCH("-",AB161)-1),'Ceníky Ubytování'!$A$27:$AJ$80,$H161+IF(RIGHT(AB161,1)="R",6,RIGHT(AB161,1)),0),IF(AB161="",0,IF(EXACT(AB161,VLOOKUP(AB161,AB$6:AB160,1,0)),0,0)))</f>
        <v>0</v>
      </c>
      <c r="AN161" s="32">
        <f>IF(AND(AC161&lt;&gt;"",OR(RIGHT(AC161,1)&lt;&gt;"R",ISERROR(VLOOKUP(AC161,AC$6:AC160,1,0)))),VLOOKUP(LEFT(AC161,SEARCH("-",AC161)-1),'Ceníky Ubytování'!$A$27:$AJ$80,$H161+IF(RIGHT(AC161,1)="R",6,RIGHT(AC161,1)),0),IF(AC161="",0,IF(EXACT(AC161,VLOOKUP(AC161,AC$6:AC160,1,0)),0,0)))</f>
        <v>0</v>
      </c>
      <c r="AO161" s="8"/>
      <c r="AP161" s="8"/>
      <c r="AQ161" s="8" t="str">
        <f t="shared" ref="AQ161:AZ161" si="482">IF(ISERROR(LEFT(T161,SEARCH("-",T161)-1)),"",LEFT(T161,SEARCH("-",T161)-1))</f>
        <v/>
      </c>
      <c r="AR161" s="8" t="str">
        <f t="shared" si="482"/>
        <v/>
      </c>
      <c r="AS161" s="8" t="str">
        <f t="shared" si="482"/>
        <v/>
      </c>
      <c r="AT161" s="8" t="str">
        <f t="shared" si="482"/>
        <v/>
      </c>
      <c r="AU161" s="8" t="str">
        <f t="shared" si="482"/>
        <v/>
      </c>
      <c r="AV161" s="8" t="str">
        <f t="shared" si="482"/>
        <v/>
      </c>
      <c r="AW161" s="8" t="str">
        <f t="shared" si="482"/>
        <v/>
      </c>
      <c r="AX161" s="8" t="str">
        <f t="shared" si="482"/>
        <v/>
      </c>
      <c r="AY161" s="8" t="str">
        <f t="shared" si="482"/>
        <v/>
      </c>
      <c r="AZ161" s="8" t="str">
        <f t="shared" si="482"/>
        <v/>
      </c>
      <c r="BA161" s="8"/>
      <c r="BB161" s="8"/>
      <c r="BC161" s="8"/>
      <c r="BD161" s="8"/>
      <c r="BE161" s="8"/>
      <c r="BF161" s="8"/>
      <c r="BG161" s="8"/>
      <c r="BH161" s="8"/>
      <c r="BI161" s="8"/>
      <c r="BJ161" s="8"/>
    </row>
    <row r="162" spans="1:62" s="151" customFormat="1" ht="15.75" customHeight="1">
      <c r="A162" s="152">
        <f>+VSTUP!A166</f>
        <v>157</v>
      </c>
      <c r="B162" s="152">
        <f>+VSTUP!B166</f>
        <v>0</v>
      </c>
      <c r="C162" s="152">
        <f>+VSTUP!C166</f>
        <v>0</v>
      </c>
      <c r="D162" s="152">
        <f>+VSTUP!G166</f>
        <v>0</v>
      </c>
      <c r="E162" s="152" t="str">
        <f>+VSTUP!K166</f>
        <v>nic</v>
      </c>
      <c r="F162" s="152">
        <f t="shared" si="11"/>
        <v>0</v>
      </c>
      <c r="G162" s="152" t="str">
        <f>+IF(VSTUP!$B$6="ANO",IF(F162&gt;5,$F$3,IF(F162&gt;2,$F$4,$F$2)),IF(F162=1,$F$2,$B$1))</f>
        <v>Ceník víkend standard</v>
      </c>
      <c r="H162" s="152">
        <f>+VLOOKUP(G162,'Ceníky Ubytování'!$B$84:$C$88,2,0)</f>
        <v>9</v>
      </c>
      <c r="I162" s="152" t="str">
        <f t="shared" ref="I162:R162" si="483">+IF($D162&gt;=I$3,IF($E162=0,"",$E162),"")</f>
        <v/>
      </c>
      <c r="J162" s="152" t="str">
        <f t="shared" si="483"/>
        <v/>
      </c>
      <c r="K162" s="152" t="str">
        <f t="shared" si="483"/>
        <v/>
      </c>
      <c r="L162" s="152" t="str">
        <f t="shared" si="483"/>
        <v/>
      </c>
      <c r="M162" s="152" t="str">
        <f t="shared" si="483"/>
        <v/>
      </c>
      <c r="N162" s="152" t="str">
        <f t="shared" si="483"/>
        <v/>
      </c>
      <c r="O162" s="152" t="str">
        <f t="shared" si="483"/>
        <v/>
      </c>
      <c r="P162" s="152" t="str">
        <f t="shared" si="483"/>
        <v/>
      </c>
      <c r="Q162" s="152" t="str">
        <f t="shared" si="483"/>
        <v/>
      </c>
      <c r="R162" s="152" t="str">
        <f t="shared" si="483"/>
        <v/>
      </c>
      <c r="S162" s="8"/>
      <c r="T162" s="152" t="str">
        <f t="shared" ref="T162:AC162" si="484">+IF(RIGHT(I162,1)="R",I162,IF(I162="","",IF(OR(I162=$S$1,I162=$S$2,I162=$S$3,I162=$S$4),I162&amp;"-1",I162&amp;"-"&amp;COUNTIF(I$6:I$999,I162))))</f>
        <v/>
      </c>
      <c r="U162" s="152" t="str">
        <f t="shared" si="484"/>
        <v/>
      </c>
      <c r="V162" s="152" t="str">
        <f t="shared" si="484"/>
        <v/>
      </c>
      <c r="W162" s="152" t="str">
        <f t="shared" si="484"/>
        <v/>
      </c>
      <c r="X162" s="152" t="str">
        <f t="shared" si="484"/>
        <v/>
      </c>
      <c r="Y162" s="152" t="str">
        <f t="shared" si="484"/>
        <v/>
      </c>
      <c r="Z162" s="152" t="str">
        <f t="shared" si="484"/>
        <v/>
      </c>
      <c r="AA162" s="152" t="str">
        <f t="shared" si="484"/>
        <v/>
      </c>
      <c r="AB162" s="152" t="str">
        <f t="shared" si="484"/>
        <v/>
      </c>
      <c r="AC162" s="152" t="str">
        <f t="shared" si="484"/>
        <v/>
      </c>
      <c r="AD162" s="31">
        <f t="shared" si="373"/>
        <v>0</v>
      </c>
      <c r="AE162" s="153">
        <f>IF(AND(T162&lt;&gt;"",OR(RIGHT(T162,1)&lt;&gt;"R",ISERROR(VLOOKUP(T162,T$6:T161,1,0)))),VLOOKUP(LEFT(T162,SEARCH("-",T162)-1),'Ceníky Ubytování'!$A$27:$AJ$80,$H162+IF(RIGHT(T162,1)="R",6,RIGHT(T162,1)),0),IF(T162="",0,IF(EXACT(T162,VLOOKUP(T162,T$6:T161,1,0)),0,0)))</f>
        <v>0</v>
      </c>
      <c r="AF162" s="153">
        <f>IF(AND(U162&lt;&gt;"",OR(RIGHT(U162,1)&lt;&gt;"R",ISERROR(VLOOKUP(U162,U$6:U161,1,0)))),VLOOKUP(LEFT(U162,SEARCH("-",U162)-1),'Ceníky Ubytování'!$A$27:$AJ$80,$H162+IF(RIGHT(U162,1)="R",6,RIGHT(U162,1)),0),IF(U162="",0,IF(EXACT(U162,VLOOKUP(U162,U$6:U161,1,0)),0,0)))</f>
        <v>0</v>
      </c>
      <c r="AG162" s="153">
        <f>IF(AND(V162&lt;&gt;"",OR(RIGHT(V162,1)&lt;&gt;"R",ISERROR(VLOOKUP(V162,V$6:V161,1,0)))),VLOOKUP(LEFT(V162,SEARCH("-",V162)-1),'Ceníky Ubytování'!$A$27:$AJ$80,$H162+IF(RIGHT(V162,1)="R",6,RIGHT(V162,1)),0),IF(V162="",0,IF(EXACT(V162,VLOOKUP(V162,V$6:V161,1,0)),0,0)))</f>
        <v>0</v>
      </c>
      <c r="AH162" s="153">
        <f>IF(AND(W162&lt;&gt;"",OR(RIGHT(W162,1)&lt;&gt;"R",ISERROR(VLOOKUP(W162,W$6:W161,1,0)))),VLOOKUP(LEFT(W162,SEARCH("-",W162)-1),'Ceníky Ubytování'!$A$27:$AJ$80,$H162+IF(RIGHT(W162,1)="R",6,RIGHT(W162,1)),0),IF(W162="",0,IF(EXACT(W162,VLOOKUP(W162,W$6:W161,1,0)),0,0)))</f>
        <v>0</v>
      </c>
      <c r="AI162" s="153">
        <f>IF(AND(X162&lt;&gt;"",OR(RIGHT(X162,1)&lt;&gt;"R",ISERROR(VLOOKUP(X162,X$6:X161,1,0)))),VLOOKUP(LEFT(X162,SEARCH("-",X162)-1),'Ceníky Ubytování'!$A$27:$AJ$80,$H162+IF(RIGHT(X162,1)="R",6,RIGHT(X162,1)),0),IF(X162="",0,IF(EXACT(X162,VLOOKUP(X162,X$6:X161,1,0)),0,0)))</f>
        <v>0</v>
      </c>
      <c r="AJ162" s="153">
        <f>IF(AND(Y162&lt;&gt;"",OR(RIGHT(Y162,1)&lt;&gt;"R",ISERROR(VLOOKUP(Y162,Y$6:Y161,1,0)))),VLOOKUP(LEFT(Y162,SEARCH("-",Y162)-1),'Ceníky Ubytování'!$A$27:$AJ$80,$H162+IF(RIGHT(Y162,1)="R",6,RIGHT(Y162,1)),0),IF(Y162="",0,IF(EXACT(Y162,VLOOKUP(Y162,Y$6:Y161,1,0)),0,0)))</f>
        <v>0</v>
      </c>
      <c r="AK162" s="153">
        <f>IF(AND(Z162&lt;&gt;"",OR(RIGHT(Z162,1)&lt;&gt;"R",ISERROR(VLOOKUP(Z162,Z$6:Z161,1,0)))),VLOOKUP(LEFT(Z162,SEARCH("-",Z162)-1),'Ceníky Ubytování'!$A$27:$AJ$80,$H162+IF(RIGHT(Z162,1)="R",6,RIGHT(Z162,1)),0),IF(Z162="",0,IF(EXACT(Z162,VLOOKUP(Z162,Z$6:Z161,1,0)),0,0)))</f>
        <v>0</v>
      </c>
      <c r="AL162" s="153">
        <f>IF(AND(AA162&lt;&gt;"",OR(RIGHT(AA162,1)&lt;&gt;"R",ISERROR(VLOOKUP(AA162,AA$6:AA161,1,0)))),VLOOKUP(LEFT(AA162,SEARCH("-",AA162)-1),'Ceníky Ubytování'!$A$27:$AJ$80,$H162+IF(RIGHT(AA162,1)="R",6,RIGHT(AA162,1)),0),IF(AA162="",0,IF(EXACT(AA162,VLOOKUP(AA162,AA$6:AA161,1,0)),0,0)))</f>
        <v>0</v>
      </c>
      <c r="AM162" s="153">
        <f>IF(AND(AB162&lt;&gt;"",OR(RIGHT(AB162,1)&lt;&gt;"R",ISERROR(VLOOKUP(AB162,AB$6:AB161,1,0)))),VLOOKUP(LEFT(AB162,SEARCH("-",AB162)-1),'Ceníky Ubytování'!$A$27:$AJ$80,$H162+IF(RIGHT(AB162,1)="R",6,RIGHT(AB162,1)),0),IF(AB162="",0,IF(EXACT(AB162,VLOOKUP(AB162,AB$6:AB161,1,0)),0,0)))</f>
        <v>0</v>
      </c>
      <c r="AN162" s="153">
        <f>IF(AND(AC162&lt;&gt;"",OR(RIGHT(AC162,1)&lt;&gt;"R",ISERROR(VLOOKUP(AC162,AC$6:AC161,1,0)))),VLOOKUP(LEFT(AC162,SEARCH("-",AC162)-1),'Ceníky Ubytování'!$A$27:$AJ$80,$H162+IF(RIGHT(AC162,1)="R",6,RIGHT(AC162,1)),0),IF(AC162="",0,IF(EXACT(AC162,VLOOKUP(AC162,AC$6:AC161,1,0)),0,0)))</f>
        <v>0</v>
      </c>
      <c r="AO162" s="152"/>
      <c r="AP162" s="152"/>
      <c r="AQ162" s="152" t="str">
        <f t="shared" ref="AQ162:AZ162" si="485">IF(ISERROR(LEFT(T162,SEARCH("-",T162)-1)),"",LEFT(T162,SEARCH("-",T162)-1))</f>
        <v/>
      </c>
      <c r="AR162" s="152" t="str">
        <f t="shared" si="485"/>
        <v/>
      </c>
      <c r="AS162" s="152" t="str">
        <f t="shared" si="485"/>
        <v/>
      </c>
      <c r="AT162" s="152" t="str">
        <f t="shared" si="485"/>
        <v/>
      </c>
      <c r="AU162" s="152" t="str">
        <f t="shared" si="485"/>
        <v/>
      </c>
      <c r="AV162" s="152" t="str">
        <f t="shared" si="485"/>
        <v/>
      </c>
      <c r="AW162" s="152" t="str">
        <f t="shared" si="485"/>
        <v/>
      </c>
      <c r="AX162" s="152" t="str">
        <f t="shared" si="485"/>
        <v/>
      </c>
      <c r="AY162" s="152" t="str">
        <f t="shared" si="485"/>
        <v/>
      </c>
      <c r="AZ162" s="152" t="str">
        <f t="shared" si="485"/>
        <v/>
      </c>
      <c r="BA162" s="152"/>
      <c r="BB162" s="152"/>
      <c r="BC162" s="152"/>
      <c r="BD162" s="152"/>
      <c r="BE162" s="152"/>
      <c r="BF162" s="152"/>
      <c r="BG162" s="152"/>
      <c r="BH162" s="152"/>
      <c r="BI162" s="152"/>
      <c r="BJ162" s="152"/>
    </row>
    <row r="163" spans="1:62" ht="15.75" customHeight="1">
      <c r="A163" s="8">
        <f>+VSTUP!A167</f>
        <v>158</v>
      </c>
      <c r="B163" s="8">
        <f>+VSTUP!B167</f>
        <v>0</v>
      </c>
      <c r="C163" s="8">
        <f>+VSTUP!C167</f>
        <v>0</v>
      </c>
      <c r="D163" s="8">
        <f>+VSTUP!G167</f>
        <v>0</v>
      </c>
      <c r="E163" s="8" t="str">
        <f>+VSTUP!K167</f>
        <v>nic</v>
      </c>
      <c r="F163" s="8">
        <f t="shared" si="11"/>
        <v>0</v>
      </c>
      <c r="G163" s="8" t="str">
        <f>+IF(VSTUP!$B$6="ANO",IF(F163&gt;5,$F$3,IF(F163&gt;2,$F$4,$F$2)),IF(F163=1,$F$2,$B$1))</f>
        <v>Ceník víkend standard</v>
      </c>
      <c r="H163" s="8">
        <f>+VLOOKUP(G163,'Ceníky Ubytování'!$B$84:$C$88,2,0)</f>
        <v>9</v>
      </c>
      <c r="I163" s="8" t="str">
        <f t="shared" ref="I163:R163" si="486">+IF($D163&gt;=I$3,IF($E163=0,"",$E163),"")</f>
        <v/>
      </c>
      <c r="J163" s="8" t="str">
        <f t="shared" si="486"/>
        <v/>
      </c>
      <c r="K163" s="8" t="str">
        <f t="shared" si="486"/>
        <v/>
      </c>
      <c r="L163" s="8" t="str">
        <f t="shared" si="486"/>
        <v/>
      </c>
      <c r="M163" s="8" t="str">
        <f t="shared" si="486"/>
        <v/>
      </c>
      <c r="N163" s="8" t="str">
        <f t="shared" si="486"/>
        <v/>
      </c>
      <c r="O163" s="8" t="str">
        <f t="shared" si="486"/>
        <v/>
      </c>
      <c r="P163" s="8" t="str">
        <f t="shared" si="486"/>
        <v/>
      </c>
      <c r="Q163" s="8" t="str">
        <f t="shared" si="486"/>
        <v/>
      </c>
      <c r="R163" s="8" t="str">
        <f t="shared" si="486"/>
        <v/>
      </c>
      <c r="S163" s="8"/>
      <c r="T163" s="8" t="str">
        <f t="shared" ref="T163:AC163" si="487">+IF(RIGHT(I163,1)="R",I163,IF(I163="","",IF(OR(I163=$S$1,I163=$S$2,I163=$S$3,I163=$S$4),I163&amp;"-1",I163&amp;"-"&amp;COUNTIF(I$6:I$999,I163))))</f>
        <v/>
      </c>
      <c r="U163" s="8" t="str">
        <f t="shared" si="487"/>
        <v/>
      </c>
      <c r="V163" s="8" t="str">
        <f t="shared" si="487"/>
        <v/>
      </c>
      <c r="W163" s="8" t="str">
        <f t="shared" si="487"/>
        <v/>
      </c>
      <c r="X163" s="8" t="str">
        <f t="shared" si="487"/>
        <v/>
      </c>
      <c r="Y163" s="8" t="str">
        <f t="shared" si="487"/>
        <v/>
      </c>
      <c r="Z163" s="8" t="str">
        <f t="shared" si="487"/>
        <v/>
      </c>
      <c r="AA163" s="8" t="str">
        <f t="shared" si="487"/>
        <v/>
      </c>
      <c r="AB163" s="8" t="str">
        <f t="shared" si="487"/>
        <v/>
      </c>
      <c r="AC163" s="8" t="str">
        <f t="shared" si="487"/>
        <v/>
      </c>
      <c r="AD163" s="31">
        <f t="shared" si="373"/>
        <v>0</v>
      </c>
      <c r="AE163" s="32">
        <f>IF(AND(T163&lt;&gt;"",OR(RIGHT(T163,1)&lt;&gt;"R",ISERROR(VLOOKUP(T163,T$6:T162,1,0)))),VLOOKUP(LEFT(T163,SEARCH("-",T163)-1),'Ceníky Ubytování'!$A$27:$AJ$80,$H163+IF(RIGHT(T163,1)="R",6,RIGHT(T163,1)),0),IF(T163="",0,IF(EXACT(T163,VLOOKUP(T163,T$6:T162,1,0)),0,0)))</f>
        <v>0</v>
      </c>
      <c r="AF163" s="32">
        <f>IF(AND(U163&lt;&gt;"",OR(RIGHT(U163,1)&lt;&gt;"R",ISERROR(VLOOKUP(U163,U$6:U162,1,0)))),VLOOKUP(LEFT(U163,SEARCH("-",U163)-1),'Ceníky Ubytování'!$A$27:$AJ$80,$H163+IF(RIGHT(U163,1)="R",6,RIGHT(U163,1)),0),IF(U163="",0,IF(EXACT(U163,VLOOKUP(U163,U$6:U162,1,0)),0,0)))</f>
        <v>0</v>
      </c>
      <c r="AG163" s="32">
        <f>IF(AND(V163&lt;&gt;"",OR(RIGHT(V163,1)&lt;&gt;"R",ISERROR(VLOOKUP(V163,V$6:V162,1,0)))),VLOOKUP(LEFT(V163,SEARCH("-",V163)-1),'Ceníky Ubytování'!$A$27:$AJ$80,$H163+IF(RIGHT(V163,1)="R",6,RIGHT(V163,1)),0),IF(V163="",0,IF(EXACT(V163,VLOOKUP(V163,V$6:V162,1,0)),0,0)))</f>
        <v>0</v>
      </c>
      <c r="AH163" s="32">
        <f>IF(AND(W163&lt;&gt;"",OR(RIGHT(W163,1)&lt;&gt;"R",ISERROR(VLOOKUP(W163,W$6:W162,1,0)))),VLOOKUP(LEFT(W163,SEARCH("-",W163)-1),'Ceníky Ubytování'!$A$27:$AJ$80,$H163+IF(RIGHT(W163,1)="R",6,RIGHT(W163,1)),0),IF(W163="",0,IF(EXACT(W163,VLOOKUP(W163,W$6:W162,1,0)),0,0)))</f>
        <v>0</v>
      </c>
      <c r="AI163" s="32">
        <f>IF(AND(X163&lt;&gt;"",OR(RIGHT(X163,1)&lt;&gt;"R",ISERROR(VLOOKUP(X163,X$6:X162,1,0)))),VLOOKUP(LEFT(X163,SEARCH("-",X163)-1),'Ceníky Ubytování'!$A$27:$AJ$80,$H163+IF(RIGHT(X163,1)="R",6,RIGHT(X163,1)),0),IF(X163="",0,IF(EXACT(X163,VLOOKUP(X163,X$6:X162,1,0)),0,0)))</f>
        <v>0</v>
      </c>
      <c r="AJ163" s="32">
        <f>IF(AND(Y163&lt;&gt;"",OR(RIGHT(Y163,1)&lt;&gt;"R",ISERROR(VLOOKUP(Y163,Y$6:Y162,1,0)))),VLOOKUP(LEFT(Y163,SEARCH("-",Y163)-1),'Ceníky Ubytování'!$A$27:$AJ$80,$H163+IF(RIGHT(Y163,1)="R",6,RIGHT(Y163,1)),0),IF(Y163="",0,IF(EXACT(Y163,VLOOKUP(Y163,Y$6:Y162,1,0)),0,0)))</f>
        <v>0</v>
      </c>
      <c r="AK163" s="32">
        <f>IF(AND(Z163&lt;&gt;"",OR(RIGHT(Z163,1)&lt;&gt;"R",ISERROR(VLOOKUP(Z163,Z$6:Z162,1,0)))),VLOOKUP(LEFT(Z163,SEARCH("-",Z163)-1),'Ceníky Ubytování'!$A$27:$AJ$80,$H163+IF(RIGHT(Z163,1)="R",6,RIGHT(Z163,1)),0),IF(Z163="",0,IF(EXACT(Z163,VLOOKUP(Z163,Z$6:Z162,1,0)),0,0)))</f>
        <v>0</v>
      </c>
      <c r="AL163" s="32">
        <f>IF(AND(AA163&lt;&gt;"",OR(RIGHT(AA163,1)&lt;&gt;"R",ISERROR(VLOOKUP(AA163,AA$6:AA162,1,0)))),VLOOKUP(LEFT(AA163,SEARCH("-",AA163)-1),'Ceníky Ubytování'!$A$27:$AJ$80,$H163+IF(RIGHT(AA163,1)="R",6,RIGHT(AA163,1)),0),IF(AA163="",0,IF(EXACT(AA163,VLOOKUP(AA163,AA$6:AA162,1,0)),0,0)))</f>
        <v>0</v>
      </c>
      <c r="AM163" s="32">
        <f>IF(AND(AB163&lt;&gt;"",OR(RIGHT(AB163,1)&lt;&gt;"R",ISERROR(VLOOKUP(AB163,AB$6:AB162,1,0)))),VLOOKUP(LEFT(AB163,SEARCH("-",AB163)-1),'Ceníky Ubytování'!$A$27:$AJ$80,$H163+IF(RIGHT(AB163,1)="R",6,RIGHT(AB163,1)),0),IF(AB163="",0,IF(EXACT(AB163,VLOOKUP(AB163,AB$6:AB162,1,0)),0,0)))</f>
        <v>0</v>
      </c>
      <c r="AN163" s="32">
        <f>IF(AND(AC163&lt;&gt;"",OR(RIGHT(AC163,1)&lt;&gt;"R",ISERROR(VLOOKUP(AC163,AC$6:AC162,1,0)))),VLOOKUP(LEFT(AC163,SEARCH("-",AC163)-1),'Ceníky Ubytování'!$A$27:$AJ$80,$H163+IF(RIGHT(AC163,1)="R",6,RIGHT(AC163,1)),0),IF(AC163="",0,IF(EXACT(AC163,VLOOKUP(AC163,AC$6:AC162,1,0)),0,0)))</f>
        <v>0</v>
      </c>
      <c r="AO163" s="8"/>
      <c r="AP163" s="8"/>
      <c r="AQ163" s="8" t="str">
        <f t="shared" ref="AQ163:AZ163" si="488">IF(ISERROR(LEFT(T163,SEARCH("-",T163)-1)),"",LEFT(T163,SEARCH("-",T163)-1))</f>
        <v/>
      </c>
      <c r="AR163" s="8" t="str">
        <f t="shared" si="488"/>
        <v/>
      </c>
      <c r="AS163" s="8" t="str">
        <f t="shared" si="488"/>
        <v/>
      </c>
      <c r="AT163" s="8" t="str">
        <f t="shared" si="488"/>
        <v/>
      </c>
      <c r="AU163" s="8" t="str">
        <f t="shared" si="488"/>
        <v/>
      </c>
      <c r="AV163" s="8" t="str">
        <f t="shared" si="488"/>
        <v/>
      </c>
      <c r="AW163" s="8" t="str">
        <f t="shared" si="488"/>
        <v/>
      </c>
      <c r="AX163" s="8" t="str">
        <f t="shared" si="488"/>
        <v/>
      </c>
      <c r="AY163" s="8" t="str">
        <f t="shared" si="488"/>
        <v/>
      </c>
      <c r="AZ163" s="8" t="str">
        <f t="shared" si="488"/>
        <v/>
      </c>
      <c r="BA163" s="8"/>
      <c r="BB163" s="8"/>
      <c r="BC163" s="8"/>
      <c r="BD163" s="8"/>
      <c r="BE163" s="8"/>
      <c r="BF163" s="8"/>
      <c r="BG163" s="8"/>
      <c r="BH163" s="8"/>
      <c r="BI163" s="8"/>
      <c r="BJ163" s="8"/>
    </row>
    <row r="164" spans="1:62" s="151" customFormat="1" ht="15.75" customHeight="1">
      <c r="A164" s="152">
        <f>+VSTUP!A168</f>
        <v>159</v>
      </c>
      <c r="B164" s="152">
        <f>+VSTUP!B168</f>
        <v>0</v>
      </c>
      <c r="C164" s="152">
        <f>+VSTUP!C168</f>
        <v>0</v>
      </c>
      <c r="D164" s="152">
        <f>+VSTUP!G168</f>
        <v>0</v>
      </c>
      <c r="E164" s="152" t="str">
        <f>+VSTUP!K168</f>
        <v>nic</v>
      </c>
      <c r="F164" s="152">
        <f t="shared" si="11"/>
        <v>0</v>
      </c>
      <c r="G164" s="152" t="str">
        <f>+IF(VSTUP!$B$6="ANO",IF(F164&gt;5,$F$3,IF(F164&gt;2,$F$4,$F$2)),IF(F164=1,$F$2,$B$1))</f>
        <v>Ceník víkend standard</v>
      </c>
      <c r="H164" s="152">
        <f>+VLOOKUP(G164,'Ceníky Ubytování'!$B$84:$C$88,2,0)</f>
        <v>9</v>
      </c>
      <c r="I164" s="152" t="str">
        <f t="shared" ref="I164:R164" si="489">+IF($D164&gt;=I$3,IF($E164=0,"",$E164),"")</f>
        <v/>
      </c>
      <c r="J164" s="152" t="str">
        <f t="shared" si="489"/>
        <v/>
      </c>
      <c r="K164" s="152" t="str">
        <f t="shared" si="489"/>
        <v/>
      </c>
      <c r="L164" s="152" t="str">
        <f t="shared" si="489"/>
        <v/>
      </c>
      <c r="M164" s="152" t="str">
        <f t="shared" si="489"/>
        <v/>
      </c>
      <c r="N164" s="152" t="str">
        <f t="shared" si="489"/>
        <v/>
      </c>
      <c r="O164" s="152" t="str">
        <f t="shared" si="489"/>
        <v/>
      </c>
      <c r="P164" s="152" t="str">
        <f t="shared" si="489"/>
        <v/>
      </c>
      <c r="Q164" s="152" t="str">
        <f t="shared" si="489"/>
        <v/>
      </c>
      <c r="R164" s="152" t="str">
        <f t="shared" si="489"/>
        <v/>
      </c>
      <c r="S164" s="8"/>
      <c r="T164" s="152" t="str">
        <f t="shared" ref="T164:AC164" si="490">+IF(RIGHT(I164,1)="R",I164,IF(I164="","",IF(OR(I164=$S$1,I164=$S$2,I164=$S$3,I164=$S$4),I164&amp;"-1",I164&amp;"-"&amp;COUNTIF(I$6:I$999,I164))))</f>
        <v/>
      </c>
      <c r="U164" s="152" t="str">
        <f t="shared" si="490"/>
        <v/>
      </c>
      <c r="V164" s="152" t="str">
        <f t="shared" si="490"/>
        <v/>
      </c>
      <c r="W164" s="152" t="str">
        <f t="shared" si="490"/>
        <v/>
      </c>
      <c r="X164" s="152" t="str">
        <f t="shared" si="490"/>
        <v/>
      </c>
      <c r="Y164" s="152" t="str">
        <f t="shared" si="490"/>
        <v/>
      </c>
      <c r="Z164" s="152" t="str">
        <f t="shared" si="490"/>
        <v/>
      </c>
      <c r="AA164" s="152" t="str">
        <f t="shared" si="490"/>
        <v/>
      </c>
      <c r="AB164" s="152" t="str">
        <f t="shared" si="490"/>
        <v/>
      </c>
      <c r="AC164" s="152" t="str">
        <f t="shared" si="490"/>
        <v/>
      </c>
      <c r="AD164" s="31">
        <f t="shared" si="373"/>
        <v>0</v>
      </c>
      <c r="AE164" s="153">
        <f>IF(AND(T164&lt;&gt;"",OR(RIGHT(T164,1)&lt;&gt;"R",ISERROR(VLOOKUP(T164,T$6:T163,1,0)))),VLOOKUP(LEFT(T164,SEARCH("-",T164)-1),'Ceníky Ubytování'!$A$27:$AJ$80,$H164+IF(RIGHT(T164,1)="R",6,RIGHT(T164,1)),0),IF(T164="",0,IF(EXACT(T164,VLOOKUP(T164,T$6:T163,1,0)),0,0)))</f>
        <v>0</v>
      </c>
      <c r="AF164" s="153">
        <f>IF(AND(U164&lt;&gt;"",OR(RIGHT(U164,1)&lt;&gt;"R",ISERROR(VLOOKUP(U164,U$6:U163,1,0)))),VLOOKUP(LEFT(U164,SEARCH("-",U164)-1),'Ceníky Ubytování'!$A$27:$AJ$80,$H164+IF(RIGHT(U164,1)="R",6,RIGHT(U164,1)),0),IF(U164="",0,IF(EXACT(U164,VLOOKUP(U164,U$6:U163,1,0)),0,0)))</f>
        <v>0</v>
      </c>
      <c r="AG164" s="153">
        <f>IF(AND(V164&lt;&gt;"",OR(RIGHT(V164,1)&lt;&gt;"R",ISERROR(VLOOKUP(V164,V$6:V163,1,0)))),VLOOKUP(LEFT(V164,SEARCH("-",V164)-1),'Ceníky Ubytování'!$A$27:$AJ$80,$H164+IF(RIGHT(V164,1)="R",6,RIGHT(V164,1)),0),IF(V164="",0,IF(EXACT(V164,VLOOKUP(V164,V$6:V163,1,0)),0,0)))</f>
        <v>0</v>
      </c>
      <c r="AH164" s="153">
        <f>IF(AND(W164&lt;&gt;"",OR(RIGHT(W164,1)&lt;&gt;"R",ISERROR(VLOOKUP(W164,W$6:W163,1,0)))),VLOOKUP(LEFT(W164,SEARCH("-",W164)-1),'Ceníky Ubytování'!$A$27:$AJ$80,$H164+IF(RIGHT(W164,1)="R",6,RIGHT(W164,1)),0),IF(W164="",0,IF(EXACT(W164,VLOOKUP(W164,W$6:W163,1,0)),0,0)))</f>
        <v>0</v>
      </c>
      <c r="AI164" s="153">
        <f>IF(AND(X164&lt;&gt;"",OR(RIGHT(X164,1)&lt;&gt;"R",ISERROR(VLOOKUP(X164,X$6:X163,1,0)))),VLOOKUP(LEFT(X164,SEARCH("-",X164)-1),'Ceníky Ubytování'!$A$27:$AJ$80,$H164+IF(RIGHT(X164,1)="R",6,RIGHT(X164,1)),0),IF(X164="",0,IF(EXACT(X164,VLOOKUP(X164,X$6:X163,1,0)),0,0)))</f>
        <v>0</v>
      </c>
      <c r="AJ164" s="153">
        <f>IF(AND(Y164&lt;&gt;"",OR(RIGHT(Y164,1)&lt;&gt;"R",ISERROR(VLOOKUP(Y164,Y$6:Y163,1,0)))),VLOOKUP(LEFT(Y164,SEARCH("-",Y164)-1),'Ceníky Ubytování'!$A$27:$AJ$80,$H164+IF(RIGHT(Y164,1)="R",6,RIGHT(Y164,1)),0),IF(Y164="",0,IF(EXACT(Y164,VLOOKUP(Y164,Y$6:Y163,1,0)),0,0)))</f>
        <v>0</v>
      </c>
      <c r="AK164" s="153">
        <f>IF(AND(Z164&lt;&gt;"",OR(RIGHT(Z164,1)&lt;&gt;"R",ISERROR(VLOOKUP(Z164,Z$6:Z163,1,0)))),VLOOKUP(LEFT(Z164,SEARCH("-",Z164)-1),'Ceníky Ubytování'!$A$27:$AJ$80,$H164+IF(RIGHT(Z164,1)="R",6,RIGHT(Z164,1)),0),IF(Z164="",0,IF(EXACT(Z164,VLOOKUP(Z164,Z$6:Z163,1,0)),0,0)))</f>
        <v>0</v>
      </c>
      <c r="AL164" s="153">
        <f>IF(AND(AA164&lt;&gt;"",OR(RIGHT(AA164,1)&lt;&gt;"R",ISERROR(VLOOKUP(AA164,AA$6:AA163,1,0)))),VLOOKUP(LEFT(AA164,SEARCH("-",AA164)-1),'Ceníky Ubytování'!$A$27:$AJ$80,$H164+IF(RIGHT(AA164,1)="R",6,RIGHT(AA164,1)),0),IF(AA164="",0,IF(EXACT(AA164,VLOOKUP(AA164,AA$6:AA163,1,0)),0,0)))</f>
        <v>0</v>
      </c>
      <c r="AM164" s="153">
        <f>IF(AND(AB164&lt;&gt;"",OR(RIGHT(AB164,1)&lt;&gt;"R",ISERROR(VLOOKUP(AB164,AB$6:AB163,1,0)))),VLOOKUP(LEFT(AB164,SEARCH("-",AB164)-1),'Ceníky Ubytování'!$A$27:$AJ$80,$H164+IF(RIGHT(AB164,1)="R",6,RIGHT(AB164,1)),0),IF(AB164="",0,IF(EXACT(AB164,VLOOKUP(AB164,AB$6:AB163,1,0)),0,0)))</f>
        <v>0</v>
      </c>
      <c r="AN164" s="153">
        <f>IF(AND(AC164&lt;&gt;"",OR(RIGHT(AC164,1)&lt;&gt;"R",ISERROR(VLOOKUP(AC164,AC$6:AC163,1,0)))),VLOOKUP(LEFT(AC164,SEARCH("-",AC164)-1),'Ceníky Ubytování'!$A$27:$AJ$80,$H164+IF(RIGHT(AC164,1)="R",6,RIGHT(AC164,1)),0),IF(AC164="",0,IF(EXACT(AC164,VLOOKUP(AC164,AC$6:AC163,1,0)),0,0)))</f>
        <v>0</v>
      </c>
      <c r="AO164" s="152"/>
      <c r="AP164" s="152"/>
      <c r="AQ164" s="152" t="str">
        <f t="shared" ref="AQ164:AZ164" si="491">IF(ISERROR(LEFT(T164,SEARCH("-",T164)-1)),"",LEFT(T164,SEARCH("-",T164)-1))</f>
        <v/>
      </c>
      <c r="AR164" s="152" t="str">
        <f t="shared" si="491"/>
        <v/>
      </c>
      <c r="AS164" s="152" t="str">
        <f t="shared" si="491"/>
        <v/>
      </c>
      <c r="AT164" s="152" t="str">
        <f t="shared" si="491"/>
        <v/>
      </c>
      <c r="AU164" s="152" t="str">
        <f t="shared" si="491"/>
        <v/>
      </c>
      <c r="AV164" s="152" t="str">
        <f t="shared" si="491"/>
        <v/>
      </c>
      <c r="AW164" s="152" t="str">
        <f t="shared" si="491"/>
        <v/>
      </c>
      <c r="AX164" s="152" t="str">
        <f t="shared" si="491"/>
        <v/>
      </c>
      <c r="AY164" s="152" t="str">
        <f t="shared" si="491"/>
        <v/>
      </c>
      <c r="AZ164" s="152" t="str">
        <f t="shared" si="491"/>
        <v/>
      </c>
      <c r="BA164" s="152"/>
      <c r="BB164" s="152"/>
      <c r="BC164" s="152"/>
      <c r="BD164" s="152"/>
      <c r="BE164" s="152"/>
      <c r="BF164" s="152"/>
      <c r="BG164" s="152"/>
      <c r="BH164" s="152"/>
      <c r="BI164" s="152"/>
      <c r="BJ164" s="152"/>
    </row>
    <row r="165" spans="1:62" ht="15.75" customHeight="1">
      <c r="A165" s="8">
        <f>+VSTUP!A169</f>
        <v>160</v>
      </c>
      <c r="B165" s="8">
        <f>+VSTUP!B169</f>
        <v>0</v>
      </c>
      <c r="C165" s="8">
        <f>+VSTUP!C169</f>
        <v>0</v>
      </c>
      <c r="D165" s="8">
        <f>+VSTUP!G169</f>
        <v>0</v>
      </c>
      <c r="E165" s="8" t="str">
        <f>+VSTUP!K169</f>
        <v>nic</v>
      </c>
      <c r="F165" s="8">
        <f t="shared" si="11"/>
        <v>0</v>
      </c>
      <c r="G165" s="8" t="str">
        <f>+IF(VSTUP!$B$6="ANO",IF(F165&gt;5,$F$3,IF(F165&gt;2,$F$4,$F$2)),IF(F165=1,$F$2,$B$1))</f>
        <v>Ceník víkend standard</v>
      </c>
      <c r="H165" s="8">
        <f>+VLOOKUP(G165,'Ceníky Ubytování'!$B$84:$C$88,2,0)</f>
        <v>9</v>
      </c>
      <c r="I165" s="8" t="str">
        <f t="shared" ref="I165:R165" si="492">+IF($D165&gt;=I$3,IF($E165=0,"",$E165),"")</f>
        <v/>
      </c>
      <c r="J165" s="8" t="str">
        <f t="shared" si="492"/>
        <v/>
      </c>
      <c r="K165" s="8" t="str">
        <f t="shared" si="492"/>
        <v/>
      </c>
      <c r="L165" s="8" t="str">
        <f t="shared" si="492"/>
        <v/>
      </c>
      <c r="M165" s="8" t="str">
        <f t="shared" si="492"/>
        <v/>
      </c>
      <c r="N165" s="8" t="str">
        <f t="shared" si="492"/>
        <v/>
      </c>
      <c r="O165" s="8" t="str">
        <f t="shared" si="492"/>
        <v/>
      </c>
      <c r="P165" s="8" t="str">
        <f t="shared" si="492"/>
        <v/>
      </c>
      <c r="Q165" s="8" t="str">
        <f t="shared" si="492"/>
        <v/>
      </c>
      <c r="R165" s="8" t="str">
        <f t="shared" si="492"/>
        <v/>
      </c>
      <c r="S165" s="8"/>
      <c r="T165" s="8" t="str">
        <f t="shared" ref="T165:AC165" si="493">+IF(RIGHT(I165,1)="R",I165,IF(I165="","",IF(OR(I165=$S$1,I165=$S$2,I165=$S$3,I165=$S$4),I165&amp;"-1",I165&amp;"-"&amp;COUNTIF(I$6:I$999,I165))))</f>
        <v/>
      </c>
      <c r="U165" s="8" t="str">
        <f t="shared" si="493"/>
        <v/>
      </c>
      <c r="V165" s="8" t="str">
        <f t="shared" si="493"/>
        <v/>
      </c>
      <c r="W165" s="8" t="str">
        <f t="shared" si="493"/>
        <v/>
      </c>
      <c r="X165" s="8" t="str">
        <f t="shared" si="493"/>
        <v/>
      </c>
      <c r="Y165" s="8" t="str">
        <f t="shared" si="493"/>
        <v/>
      </c>
      <c r="Z165" s="8" t="str">
        <f t="shared" si="493"/>
        <v/>
      </c>
      <c r="AA165" s="8" t="str">
        <f t="shared" si="493"/>
        <v/>
      </c>
      <c r="AB165" s="8" t="str">
        <f t="shared" si="493"/>
        <v/>
      </c>
      <c r="AC165" s="8" t="str">
        <f t="shared" si="493"/>
        <v/>
      </c>
      <c r="AD165" s="31">
        <f t="shared" si="373"/>
        <v>0</v>
      </c>
      <c r="AE165" s="32">
        <f>IF(AND(T165&lt;&gt;"",OR(RIGHT(T165,1)&lt;&gt;"R",ISERROR(VLOOKUP(T165,T$6:T164,1,0)))),VLOOKUP(LEFT(T165,SEARCH("-",T165)-1),'Ceníky Ubytování'!$A$27:$AJ$80,$H165+IF(RIGHT(T165,1)="R",6,RIGHT(T165,1)),0),IF(T165="",0,IF(EXACT(T165,VLOOKUP(T165,T$6:T164,1,0)),0,0)))</f>
        <v>0</v>
      </c>
      <c r="AF165" s="32">
        <f>IF(AND(U165&lt;&gt;"",OR(RIGHT(U165,1)&lt;&gt;"R",ISERROR(VLOOKUP(U165,U$6:U164,1,0)))),VLOOKUP(LEFT(U165,SEARCH("-",U165)-1),'Ceníky Ubytování'!$A$27:$AJ$80,$H165+IF(RIGHT(U165,1)="R",6,RIGHT(U165,1)),0),IF(U165="",0,IF(EXACT(U165,VLOOKUP(U165,U$6:U164,1,0)),0,0)))</f>
        <v>0</v>
      </c>
      <c r="AG165" s="32">
        <f>IF(AND(V165&lt;&gt;"",OR(RIGHT(V165,1)&lt;&gt;"R",ISERROR(VLOOKUP(V165,V$6:V164,1,0)))),VLOOKUP(LEFT(V165,SEARCH("-",V165)-1),'Ceníky Ubytování'!$A$27:$AJ$80,$H165+IF(RIGHT(V165,1)="R",6,RIGHT(V165,1)),0),IF(V165="",0,IF(EXACT(V165,VLOOKUP(V165,V$6:V164,1,0)),0,0)))</f>
        <v>0</v>
      </c>
      <c r="AH165" s="32">
        <f>IF(AND(W165&lt;&gt;"",OR(RIGHT(W165,1)&lt;&gt;"R",ISERROR(VLOOKUP(W165,W$6:W164,1,0)))),VLOOKUP(LEFT(W165,SEARCH("-",W165)-1),'Ceníky Ubytování'!$A$27:$AJ$80,$H165+IF(RIGHT(W165,1)="R",6,RIGHT(W165,1)),0),IF(W165="",0,IF(EXACT(W165,VLOOKUP(W165,W$6:W164,1,0)),0,0)))</f>
        <v>0</v>
      </c>
      <c r="AI165" s="32">
        <f>IF(AND(X165&lt;&gt;"",OR(RIGHT(X165,1)&lt;&gt;"R",ISERROR(VLOOKUP(X165,X$6:X164,1,0)))),VLOOKUP(LEFT(X165,SEARCH("-",X165)-1),'Ceníky Ubytování'!$A$27:$AJ$80,$H165+IF(RIGHT(X165,1)="R",6,RIGHT(X165,1)),0),IF(X165="",0,IF(EXACT(X165,VLOOKUP(X165,X$6:X164,1,0)),0,0)))</f>
        <v>0</v>
      </c>
      <c r="AJ165" s="32">
        <f>IF(AND(Y165&lt;&gt;"",OR(RIGHT(Y165,1)&lt;&gt;"R",ISERROR(VLOOKUP(Y165,Y$6:Y164,1,0)))),VLOOKUP(LEFT(Y165,SEARCH("-",Y165)-1),'Ceníky Ubytování'!$A$27:$AJ$80,$H165+IF(RIGHT(Y165,1)="R",6,RIGHT(Y165,1)),0),IF(Y165="",0,IF(EXACT(Y165,VLOOKUP(Y165,Y$6:Y164,1,0)),0,0)))</f>
        <v>0</v>
      </c>
      <c r="AK165" s="32">
        <f>IF(AND(Z165&lt;&gt;"",OR(RIGHT(Z165,1)&lt;&gt;"R",ISERROR(VLOOKUP(Z165,Z$6:Z164,1,0)))),VLOOKUP(LEFT(Z165,SEARCH("-",Z165)-1),'Ceníky Ubytování'!$A$27:$AJ$80,$H165+IF(RIGHT(Z165,1)="R",6,RIGHT(Z165,1)),0),IF(Z165="",0,IF(EXACT(Z165,VLOOKUP(Z165,Z$6:Z164,1,0)),0,0)))</f>
        <v>0</v>
      </c>
      <c r="AL165" s="32">
        <f>IF(AND(AA165&lt;&gt;"",OR(RIGHT(AA165,1)&lt;&gt;"R",ISERROR(VLOOKUP(AA165,AA$6:AA164,1,0)))),VLOOKUP(LEFT(AA165,SEARCH("-",AA165)-1),'Ceníky Ubytování'!$A$27:$AJ$80,$H165+IF(RIGHT(AA165,1)="R",6,RIGHT(AA165,1)),0),IF(AA165="",0,IF(EXACT(AA165,VLOOKUP(AA165,AA$6:AA164,1,0)),0,0)))</f>
        <v>0</v>
      </c>
      <c r="AM165" s="32">
        <f>IF(AND(AB165&lt;&gt;"",OR(RIGHT(AB165,1)&lt;&gt;"R",ISERROR(VLOOKUP(AB165,AB$6:AB164,1,0)))),VLOOKUP(LEFT(AB165,SEARCH("-",AB165)-1),'Ceníky Ubytování'!$A$27:$AJ$80,$H165+IF(RIGHT(AB165,1)="R",6,RIGHT(AB165,1)),0),IF(AB165="",0,IF(EXACT(AB165,VLOOKUP(AB165,AB$6:AB164,1,0)),0,0)))</f>
        <v>0</v>
      </c>
      <c r="AN165" s="32">
        <f>IF(AND(AC165&lt;&gt;"",OR(RIGHT(AC165,1)&lt;&gt;"R",ISERROR(VLOOKUP(AC165,AC$6:AC164,1,0)))),VLOOKUP(LEFT(AC165,SEARCH("-",AC165)-1),'Ceníky Ubytování'!$A$27:$AJ$80,$H165+IF(RIGHT(AC165,1)="R",6,RIGHT(AC165,1)),0),IF(AC165="",0,IF(EXACT(AC165,VLOOKUP(AC165,AC$6:AC164,1,0)),0,0)))</f>
        <v>0</v>
      </c>
      <c r="AO165" s="8"/>
      <c r="AP165" s="8"/>
      <c r="AQ165" s="8" t="str">
        <f t="shared" ref="AQ165:AZ165" si="494">IF(ISERROR(LEFT(T165,SEARCH("-",T165)-1)),"",LEFT(T165,SEARCH("-",T165)-1))</f>
        <v/>
      </c>
      <c r="AR165" s="8" t="str">
        <f t="shared" si="494"/>
        <v/>
      </c>
      <c r="AS165" s="8" t="str">
        <f t="shared" si="494"/>
        <v/>
      </c>
      <c r="AT165" s="8" t="str">
        <f t="shared" si="494"/>
        <v/>
      </c>
      <c r="AU165" s="8" t="str">
        <f t="shared" si="494"/>
        <v/>
      </c>
      <c r="AV165" s="8" t="str">
        <f t="shared" si="494"/>
        <v/>
      </c>
      <c r="AW165" s="8" t="str">
        <f t="shared" si="494"/>
        <v/>
      </c>
      <c r="AX165" s="8" t="str">
        <f t="shared" si="494"/>
        <v/>
      </c>
      <c r="AY165" s="8" t="str">
        <f t="shared" si="494"/>
        <v/>
      </c>
      <c r="AZ165" s="8" t="str">
        <f t="shared" si="494"/>
        <v/>
      </c>
      <c r="BA165" s="8"/>
      <c r="BB165" s="8"/>
      <c r="BC165" s="8"/>
      <c r="BD165" s="8"/>
      <c r="BE165" s="8"/>
      <c r="BF165" s="8"/>
      <c r="BG165" s="8"/>
      <c r="BH165" s="8"/>
      <c r="BI165" s="8"/>
      <c r="BJ165" s="8"/>
    </row>
    <row r="166" spans="1:62" s="151" customFormat="1" ht="15.75" customHeight="1">
      <c r="A166" s="152">
        <f>+VSTUP!A170</f>
        <v>161</v>
      </c>
      <c r="B166" s="152">
        <f>+VSTUP!B170</f>
        <v>0</v>
      </c>
      <c r="C166" s="152">
        <f>+VSTUP!C170</f>
        <v>0</v>
      </c>
      <c r="D166" s="152">
        <f>+VSTUP!G170</f>
        <v>0</v>
      </c>
      <c r="E166" s="152" t="str">
        <f>+VSTUP!K170</f>
        <v>nic</v>
      </c>
      <c r="F166" s="152">
        <f t="shared" si="11"/>
        <v>0</v>
      </c>
      <c r="G166" s="152" t="str">
        <f>+IF(VSTUP!$B$6="ANO",IF(F166&gt;5,$F$3,IF(F166&gt;2,$F$4,$F$2)),IF(F166=1,$F$2,$B$1))</f>
        <v>Ceník víkend standard</v>
      </c>
      <c r="H166" s="152">
        <f>+VLOOKUP(G166,'Ceníky Ubytování'!$B$84:$C$88,2,0)</f>
        <v>9</v>
      </c>
      <c r="I166" s="152" t="str">
        <f t="shared" ref="I166:R166" si="495">+IF($D166&gt;=I$3,IF($E166=0,"",$E166),"")</f>
        <v/>
      </c>
      <c r="J166" s="152" t="str">
        <f t="shared" si="495"/>
        <v/>
      </c>
      <c r="K166" s="152" t="str">
        <f t="shared" si="495"/>
        <v/>
      </c>
      <c r="L166" s="152" t="str">
        <f t="shared" si="495"/>
        <v/>
      </c>
      <c r="M166" s="152" t="str">
        <f t="shared" si="495"/>
        <v/>
      </c>
      <c r="N166" s="152" t="str">
        <f t="shared" si="495"/>
        <v/>
      </c>
      <c r="O166" s="152" t="str">
        <f t="shared" si="495"/>
        <v/>
      </c>
      <c r="P166" s="152" t="str">
        <f t="shared" si="495"/>
        <v/>
      </c>
      <c r="Q166" s="152" t="str">
        <f t="shared" si="495"/>
        <v/>
      </c>
      <c r="R166" s="152" t="str">
        <f t="shared" si="495"/>
        <v/>
      </c>
      <c r="S166" s="8"/>
      <c r="T166" s="152" t="str">
        <f t="shared" ref="T166:AC166" si="496">+IF(RIGHT(I166,1)="R",I166,IF(I166="","",IF(OR(I166=$S$1,I166=$S$2,I166=$S$3,I166=$S$4),I166&amp;"-1",I166&amp;"-"&amp;COUNTIF(I$6:I$999,I166))))</f>
        <v/>
      </c>
      <c r="U166" s="152" t="str">
        <f t="shared" si="496"/>
        <v/>
      </c>
      <c r="V166" s="152" t="str">
        <f t="shared" si="496"/>
        <v/>
      </c>
      <c r="W166" s="152" t="str">
        <f t="shared" si="496"/>
        <v/>
      </c>
      <c r="X166" s="152" t="str">
        <f t="shared" si="496"/>
        <v/>
      </c>
      <c r="Y166" s="152" t="str">
        <f t="shared" si="496"/>
        <v/>
      </c>
      <c r="Z166" s="152" t="str">
        <f t="shared" si="496"/>
        <v/>
      </c>
      <c r="AA166" s="152" t="str">
        <f t="shared" si="496"/>
        <v/>
      </c>
      <c r="AB166" s="152" t="str">
        <f t="shared" si="496"/>
        <v/>
      </c>
      <c r="AC166" s="152" t="str">
        <f t="shared" si="496"/>
        <v/>
      </c>
      <c r="AD166" s="31">
        <f t="shared" si="373"/>
        <v>0</v>
      </c>
      <c r="AE166" s="153">
        <f>IF(AND(T166&lt;&gt;"",OR(RIGHT(T166,1)&lt;&gt;"R",ISERROR(VLOOKUP(T166,T$6:T165,1,0)))),VLOOKUP(LEFT(T166,SEARCH("-",T166)-1),'Ceníky Ubytování'!$A$27:$AJ$80,$H166+IF(RIGHT(T166,1)="R",6,RIGHT(T166,1)),0),IF(T166="",0,IF(EXACT(T166,VLOOKUP(T166,T$6:T165,1,0)),0,0)))</f>
        <v>0</v>
      </c>
      <c r="AF166" s="153">
        <f>IF(AND(U166&lt;&gt;"",OR(RIGHT(U166,1)&lt;&gt;"R",ISERROR(VLOOKUP(U166,U$6:U165,1,0)))),VLOOKUP(LEFT(U166,SEARCH("-",U166)-1),'Ceníky Ubytování'!$A$27:$AJ$80,$H166+IF(RIGHT(U166,1)="R",6,RIGHT(U166,1)),0),IF(U166="",0,IF(EXACT(U166,VLOOKUP(U166,U$6:U165,1,0)),0,0)))</f>
        <v>0</v>
      </c>
      <c r="AG166" s="153">
        <f>IF(AND(V166&lt;&gt;"",OR(RIGHT(V166,1)&lt;&gt;"R",ISERROR(VLOOKUP(V166,V$6:V165,1,0)))),VLOOKUP(LEFT(V166,SEARCH("-",V166)-1),'Ceníky Ubytování'!$A$27:$AJ$80,$H166+IF(RIGHT(V166,1)="R",6,RIGHT(V166,1)),0),IF(V166="",0,IF(EXACT(V166,VLOOKUP(V166,V$6:V165,1,0)),0,0)))</f>
        <v>0</v>
      </c>
      <c r="AH166" s="153">
        <f>IF(AND(W166&lt;&gt;"",OR(RIGHT(W166,1)&lt;&gt;"R",ISERROR(VLOOKUP(W166,W$6:W165,1,0)))),VLOOKUP(LEFT(W166,SEARCH("-",W166)-1),'Ceníky Ubytování'!$A$27:$AJ$80,$H166+IF(RIGHT(W166,1)="R",6,RIGHT(W166,1)),0),IF(W166="",0,IF(EXACT(W166,VLOOKUP(W166,W$6:W165,1,0)),0,0)))</f>
        <v>0</v>
      </c>
      <c r="AI166" s="153">
        <f>IF(AND(X166&lt;&gt;"",OR(RIGHT(X166,1)&lt;&gt;"R",ISERROR(VLOOKUP(X166,X$6:X165,1,0)))),VLOOKUP(LEFT(X166,SEARCH("-",X166)-1),'Ceníky Ubytování'!$A$27:$AJ$80,$H166+IF(RIGHT(X166,1)="R",6,RIGHT(X166,1)),0),IF(X166="",0,IF(EXACT(X166,VLOOKUP(X166,X$6:X165,1,0)),0,0)))</f>
        <v>0</v>
      </c>
      <c r="AJ166" s="153">
        <f>IF(AND(Y166&lt;&gt;"",OR(RIGHT(Y166,1)&lt;&gt;"R",ISERROR(VLOOKUP(Y166,Y$6:Y165,1,0)))),VLOOKUP(LEFT(Y166,SEARCH("-",Y166)-1),'Ceníky Ubytování'!$A$27:$AJ$80,$H166+IF(RIGHT(Y166,1)="R",6,RIGHT(Y166,1)),0),IF(Y166="",0,IF(EXACT(Y166,VLOOKUP(Y166,Y$6:Y165,1,0)),0,0)))</f>
        <v>0</v>
      </c>
      <c r="AK166" s="153">
        <f>IF(AND(Z166&lt;&gt;"",OR(RIGHT(Z166,1)&lt;&gt;"R",ISERROR(VLOOKUP(Z166,Z$6:Z165,1,0)))),VLOOKUP(LEFT(Z166,SEARCH("-",Z166)-1),'Ceníky Ubytování'!$A$27:$AJ$80,$H166+IF(RIGHT(Z166,1)="R",6,RIGHT(Z166,1)),0),IF(Z166="",0,IF(EXACT(Z166,VLOOKUP(Z166,Z$6:Z165,1,0)),0,0)))</f>
        <v>0</v>
      </c>
      <c r="AL166" s="153">
        <f>IF(AND(AA166&lt;&gt;"",OR(RIGHT(AA166,1)&lt;&gt;"R",ISERROR(VLOOKUP(AA166,AA$6:AA165,1,0)))),VLOOKUP(LEFT(AA166,SEARCH("-",AA166)-1),'Ceníky Ubytování'!$A$27:$AJ$80,$H166+IF(RIGHT(AA166,1)="R",6,RIGHT(AA166,1)),0),IF(AA166="",0,IF(EXACT(AA166,VLOOKUP(AA166,AA$6:AA165,1,0)),0,0)))</f>
        <v>0</v>
      </c>
      <c r="AM166" s="153">
        <f>IF(AND(AB166&lt;&gt;"",OR(RIGHT(AB166,1)&lt;&gt;"R",ISERROR(VLOOKUP(AB166,AB$6:AB165,1,0)))),VLOOKUP(LEFT(AB166,SEARCH("-",AB166)-1),'Ceníky Ubytování'!$A$27:$AJ$80,$H166+IF(RIGHT(AB166,1)="R",6,RIGHT(AB166,1)),0),IF(AB166="",0,IF(EXACT(AB166,VLOOKUP(AB166,AB$6:AB165,1,0)),0,0)))</f>
        <v>0</v>
      </c>
      <c r="AN166" s="153">
        <f>IF(AND(AC166&lt;&gt;"",OR(RIGHT(AC166,1)&lt;&gt;"R",ISERROR(VLOOKUP(AC166,AC$6:AC165,1,0)))),VLOOKUP(LEFT(AC166,SEARCH("-",AC166)-1),'Ceníky Ubytování'!$A$27:$AJ$80,$H166+IF(RIGHT(AC166,1)="R",6,RIGHT(AC166,1)),0),IF(AC166="",0,IF(EXACT(AC166,VLOOKUP(AC166,AC$6:AC165,1,0)),0,0)))</f>
        <v>0</v>
      </c>
      <c r="AO166" s="152"/>
      <c r="AP166" s="152"/>
      <c r="AQ166" s="152" t="str">
        <f t="shared" ref="AQ166:AZ166" si="497">IF(ISERROR(LEFT(T166,SEARCH("-",T166)-1)),"",LEFT(T166,SEARCH("-",T166)-1))</f>
        <v/>
      </c>
      <c r="AR166" s="152" t="str">
        <f t="shared" si="497"/>
        <v/>
      </c>
      <c r="AS166" s="152" t="str">
        <f t="shared" si="497"/>
        <v/>
      </c>
      <c r="AT166" s="152" t="str">
        <f t="shared" si="497"/>
        <v/>
      </c>
      <c r="AU166" s="152" t="str">
        <f t="shared" si="497"/>
        <v/>
      </c>
      <c r="AV166" s="152" t="str">
        <f t="shared" si="497"/>
        <v/>
      </c>
      <c r="AW166" s="152" t="str">
        <f t="shared" si="497"/>
        <v/>
      </c>
      <c r="AX166" s="152" t="str">
        <f t="shared" si="497"/>
        <v/>
      </c>
      <c r="AY166" s="152" t="str">
        <f t="shared" si="497"/>
        <v/>
      </c>
      <c r="AZ166" s="152" t="str">
        <f t="shared" si="497"/>
        <v/>
      </c>
      <c r="BA166" s="152"/>
      <c r="BB166" s="152"/>
      <c r="BC166" s="152"/>
      <c r="BD166" s="152"/>
      <c r="BE166" s="152"/>
      <c r="BF166" s="152"/>
      <c r="BG166" s="152"/>
      <c r="BH166" s="152"/>
      <c r="BI166" s="152"/>
      <c r="BJ166" s="152"/>
    </row>
    <row r="167" spans="1:62" ht="15.75" customHeight="1">
      <c r="A167" s="8">
        <f>+VSTUP!A171</f>
        <v>162</v>
      </c>
      <c r="B167" s="8">
        <f>+VSTUP!B171</f>
        <v>0</v>
      </c>
      <c r="C167" s="8">
        <f>+VSTUP!C171</f>
        <v>0</v>
      </c>
      <c r="D167" s="8">
        <f>+VSTUP!G171</f>
        <v>0</v>
      </c>
      <c r="E167" s="8" t="str">
        <f>+VSTUP!K171</f>
        <v>nic</v>
      </c>
      <c r="F167" s="8">
        <f t="shared" si="11"/>
        <v>0</v>
      </c>
      <c r="G167" s="8" t="str">
        <f>+IF(VSTUP!$B$6="ANO",IF(F167&gt;5,$F$3,IF(F167&gt;2,$F$4,$F$2)),IF(F167=1,$F$2,$B$1))</f>
        <v>Ceník víkend standard</v>
      </c>
      <c r="H167" s="8">
        <f>+VLOOKUP(G167,'Ceníky Ubytování'!$B$84:$C$88,2,0)</f>
        <v>9</v>
      </c>
      <c r="I167" s="8" t="str">
        <f t="shared" ref="I167:R167" si="498">+IF($D167&gt;=I$3,IF($E167=0,"",$E167),"")</f>
        <v/>
      </c>
      <c r="J167" s="8" t="str">
        <f t="shared" si="498"/>
        <v/>
      </c>
      <c r="K167" s="8" t="str">
        <f t="shared" si="498"/>
        <v/>
      </c>
      <c r="L167" s="8" t="str">
        <f t="shared" si="498"/>
        <v/>
      </c>
      <c r="M167" s="8" t="str">
        <f t="shared" si="498"/>
        <v/>
      </c>
      <c r="N167" s="8" t="str">
        <f t="shared" si="498"/>
        <v/>
      </c>
      <c r="O167" s="8" t="str">
        <f t="shared" si="498"/>
        <v/>
      </c>
      <c r="P167" s="8" t="str">
        <f t="shared" si="498"/>
        <v/>
      </c>
      <c r="Q167" s="8" t="str">
        <f t="shared" si="498"/>
        <v/>
      </c>
      <c r="R167" s="8" t="str">
        <f t="shared" si="498"/>
        <v/>
      </c>
      <c r="S167" s="8"/>
      <c r="T167" s="8" t="str">
        <f t="shared" ref="T167:AC167" si="499">+IF(RIGHT(I167,1)="R",I167,IF(I167="","",IF(OR(I167=$S$1,I167=$S$2,I167=$S$3,I167=$S$4),I167&amp;"-1",I167&amp;"-"&amp;COUNTIF(I$6:I$999,I167))))</f>
        <v/>
      </c>
      <c r="U167" s="8" t="str">
        <f t="shared" si="499"/>
        <v/>
      </c>
      <c r="V167" s="8" t="str">
        <f t="shared" si="499"/>
        <v/>
      </c>
      <c r="W167" s="8" t="str">
        <f t="shared" si="499"/>
        <v/>
      </c>
      <c r="X167" s="8" t="str">
        <f t="shared" si="499"/>
        <v/>
      </c>
      <c r="Y167" s="8" t="str">
        <f t="shared" si="499"/>
        <v/>
      </c>
      <c r="Z167" s="8" t="str">
        <f t="shared" si="499"/>
        <v/>
      </c>
      <c r="AA167" s="8" t="str">
        <f t="shared" si="499"/>
        <v/>
      </c>
      <c r="AB167" s="8" t="str">
        <f t="shared" si="499"/>
        <v/>
      </c>
      <c r="AC167" s="8" t="str">
        <f t="shared" si="499"/>
        <v/>
      </c>
      <c r="AD167" s="31">
        <f t="shared" si="373"/>
        <v>0</v>
      </c>
      <c r="AE167" s="32">
        <f>IF(AND(T167&lt;&gt;"",OR(RIGHT(T167,1)&lt;&gt;"R",ISERROR(VLOOKUP(T167,T$6:T166,1,0)))),VLOOKUP(LEFT(T167,SEARCH("-",T167)-1),'Ceníky Ubytování'!$A$27:$AJ$80,$H167+IF(RIGHT(T167,1)="R",6,RIGHT(T167,1)),0),IF(T167="",0,IF(EXACT(T167,VLOOKUP(T167,T$6:T166,1,0)),0,0)))</f>
        <v>0</v>
      </c>
      <c r="AF167" s="32">
        <f>IF(AND(U167&lt;&gt;"",OR(RIGHT(U167,1)&lt;&gt;"R",ISERROR(VLOOKUP(U167,U$6:U166,1,0)))),VLOOKUP(LEFT(U167,SEARCH("-",U167)-1),'Ceníky Ubytování'!$A$27:$AJ$80,$H167+IF(RIGHT(U167,1)="R",6,RIGHT(U167,1)),0),IF(U167="",0,IF(EXACT(U167,VLOOKUP(U167,U$6:U166,1,0)),0,0)))</f>
        <v>0</v>
      </c>
      <c r="AG167" s="32">
        <f>IF(AND(V167&lt;&gt;"",OR(RIGHT(V167,1)&lt;&gt;"R",ISERROR(VLOOKUP(V167,V$6:V166,1,0)))),VLOOKUP(LEFT(V167,SEARCH("-",V167)-1),'Ceníky Ubytování'!$A$27:$AJ$80,$H167+IF(RIGHT(V167,1)="R",6,RIGHT(V167,1)),0),IF(V167="",0,IF(EXACT(V167,VLOOKUP(V167,V$6:V166,1,0)),0,0)))</f>
        <v>0</v>
      </c>
      <c r="AH167" s="32">
        <f>IF(AND(W167&lt;&gt;"",OR(RIGHT(W167,1)&lt;&gt;"R",ISERROR(VLOOKUP(W167,W$6:W166,1,0)))),VLOOKUP(LEFT(W167,SEARCH("-",W167)-1),'Ceníky Ubytování'!$A$27:$AJ$80,$H167+IF(RIGHT(W167,1)="R",6,RIGHT(W167,1)),0),IF(W167="",0,IF(EXACT(W167,VLOOKUP(W167,W$6:W166,1,0)),0,0)))</f>
        <v>0</v>
      </c>
      <c r="AI167" s="32">
        <f>IF(AND(X167&lt;&gt;"",OR(RIGHT(X167,1)&lt;&gt;"R",ISERROR(VLOOKUP(X167,X$6:X166,1,0)))),VLOOKUP(LEFT(X167,SEARCH("-",X167)-1),'Ceníky Ubytování'!$A$27:$AJ$80,$H167+IF(RIGHT(X167,1)="R",6,RIGHT(X167,1)),0),IF(X167="",0,IF(EXACT(X167,VLOOKUP(X167,X$6:X166,1,0)),0,0)))</f>
        <v>0</v>
      </c>
      <c r="AJ167" s="32">
        <f>IF(AND(Y167&lt;&gt;"",OR(RIGHT(Y167,1)&lt;&gt;"R",ISERROR(VLOOKUP(Y167,Y$6:Y166,1,0)))),VLOOKUP(LEFT(Y167,SEARCH("-",Y167)-1),'Ceníky Ubytování'!$A$27:$AJ$80,$H167+IF(RIGHT(Y167,1)="R",6,RIGHT(Y167,1)),0),IF(Y167="",0,IF(EXACT(Y167,VLOOKUP(Y167,Y$6:Y166,1,0)),0,0)))</f>
        <v>0</v>
      </c>
      <c r="AK167" s="32">
        <f>IF(AND(Z167&lt;&gt;"",OR(RIGHT(Z167,1)&lt;&gt;"R",ISERROR(VLOOKUP(Z167,Z$6:Z166,1,0)))),VLOOKUP(LEFT(Z167,SEARCH("-",Z167)-1),'Ceníky Ubytování'!$A$27:$AJ$80,$H167+IF(RIGHT(Z167,1)="R",6,RIGHT(Z167,1)),0),IF(Z167="",0,IF(EXACT(Z167,VLOOKUP(Z167,Z$6:Z166,1,0)),0,0)))</f>
        <v>0</v>
      </c>
      <c r="AL167" s="32">
        <f>IF(AND(AA167&lt;&gt;"",OR(RIGHT(AA167,1)&lt;&gt;"R",ISERROR(VLOOKUP(AA167,AA$6:AA166,1,0)))),VLOOKUP(LEFT(AA167,SEARCH("-",AA167)-1),'Ceníky Ubytování'!$A$27:$AJ$80,$H167+IF(RIGHT(AA167,1)="R",6,RIGHT(AA167,1)),0),IF(AA167="",0,IF(EXACT(AA167,VLOOKUP(AA167,AA$6:AA166,1,0)),0,0)))</f>
        <v>0</v>
      </c>
      <c r="AM167" s="32">
        <f>IF(AND(AB167&lt;&gt;"",OR(RIGHT(AB167,1)&lt;&gt;"R",ISERROR(VLOOKUP(AB167,AB$6:AB166,1,0)))),VLOOKUP(LEFT(AB167,SEARCH("-",AB167)-1),'Ceníky Ubytování'!$A$27:$AJ$80,$H167+IF(RIGHT(AB167,1)="R",6,RIGHT(AB167,1)),0),IF(AB167="",0,IF(EXACT(AB167,VLOOKUP(AB167,AB$6:AB166,1,0)),0,0)))</f>
        <v>0</v>
      </c>
      <c r="AN167" s="32">
        <f>IF(AND(AC167&lt;&gt;"",OR(RIGHT(AC167,1)&lt;&gt;"R",ISERROR(VLOOKUP(AC167,AC$6:AC166,1,0)))),VLOOKUP(LEFT(AC167,SEARCH("-",AC167)-1),'Ceníky Ubytování'!$A$27:$AJ$80,$H167+IF(RIGHT(AC167,1)="R",6,RIGHT(AC167,1)),0),IF(AC167="",0,IF(EXACT(AC167,VLOOKUP(AC167,AC$6:AC166,1,0)),0,0)))</f>
        <v>0</v>
      </c>
      <c r="AO167" s="8"/>
      <c r="AP167" s="8"/>
      <c r="AQ167" s="8" t="str">
        <f t="shared" ref="AQ167:AZ167" si="500">IF(ISERROR(LEFT(T167,SEARCH("-",T167)-1)),"",LEFT(T167,SEARCH("-",T167)-1))</f>
        <v/>
      </c>
      <c r="AR167" s="8" t="str">
        <f t="shared" si="500"/>
        <v/>
      </c>
      <c r="AS167" s="8" t="str">
        <f t="shared" si="500"/>
        <v/>
      </c>
      <c r="AT167" s="8" t="str">
        <f t="shared" si="500"/>
        <v/>
      </c>
      <c r="AU167" s="8" t="str">
        <f t="shared" si="500"/>
        <v/>
      </c>
      <c r="AV167" s="8" t="str">
        <f t="shared" si="500"/>
        <v/>
      </c>
      <c r="AW167" s="8" t="str">
        <f t="shared" si="500"/>
        <v/>
      </c>
      <c r="AX167" s="8" t="str">
        <f t="shared" si="500"/>
        <v/>
      </c>
      <c r="AY167" s="8" t="str">
        <f t="shared" si="500"/>
        <v/>
      </c>
      <c r="AZ167" s="8" t="str">
        <f t="shared" si="500"/>
        <v/>
      </c>
      <c r="BA167" s="8"/>
      <c r="BB167" s="8"/>
      <c r="BC167" s="8"/>
      <c r="BD167" s="8"/>
      <c r="BE167" s="8"/>
      <c r="BF167" s="8"/>
      <c r="BG167" s="8"/>
      <c r="BH167" s="8"/>
      <c r="BI167" s="8"/>
      <c r="BJ167" s="8"/>
    </row>
    <row r="168" spans="1:62" s="151" customFormat="1" ht="15.75" customHeight="1">
      <c r="A168" s="152">
        <f>+VSTUP!A172</f>
        <v>163</v>
      </c>
      <c r="B168" s="152">
        <f>+VSTUP!B172</f>
        <v>0</v>
      </c>
      <c r="C168" s="152">
        <f>+VSTUP!C172</f>
        <v>0</v>
      </c>
      <c r="D168" s="152">
        <f>+VSTUP!G172</f>
        <v>0</v>
      </c>
      <c r="E168" s="152" t="str">
        <f>+VSTUP!K172</f>
        <v>nic</v>
      </c>
      <c r="F168" s="152">
        <f t="shared" si="11"/>
        <v>0</v>
      </c>
      <c r="G168" s="152" t="str">
        <f>+IF(VSTUP!$B$6="ANO",IF(F168&gt;5,$F$3,IF(F168&gt;2,$F$4,$F$2)),IF(F168=1,$F$2,$B$1))</f>
        <v>Ceník víkend standard</v>
      </c>
      <c r="H168" s="152">
        <f>+VLOOKUP(G168,'Ceníky Ubytování'!$B$84:$C$88,2,0)</f>
        <v>9</v>
      </c>
      <c r="I168" s="152" t="str">
        <f t="shared" ref="I168:R168" si="501">+IF($D168&gt;=I$3,IF($E168=0,"",$E168),"")</f>
        <v/>
      </c>
      <c r="J168" s="152" t="str">
        <f t="shared" si="501"/>
        <v/>
      </c>
      <c r="K168" s="152" t="str">
        <f t="shared" si="501"/>
        <v/>
      </c>
      <c r="L168" s="152" t="str">
        <f t="shared" si="501"/>
        <v/>
      </c>
      <c r="M168" s="152" t="str">
        <f t="shared" si="501"/>
        <v/>
      </c>
      <c r="N168" s="152" t="str">
        <f t="shared" si="501"/>
        <v/>
      </c>
      <c r="O168" s="152" t="str">
        <f t="shared" si="501"/>
        <v/>
      </c>
      <c r="P168" s="152" t="str">
        <f t="shared" si="501"/>
        <v/>
      </c>
      <c r="Q168" s="152" t="str">
        <f t="shared" si="501"/>
        <v/>
      </c>
      <c r="R168" s="152" t="str">
        <f t="shared" si="501"/>
        <v/>
      </c>
      <c r="S168" s="8"/>
      <c r="T168" s="152" t="str">
        <f t="shared" ref="T168:AC168" si="502">+IF(RIGHT(I168,1)="R",I168,IF(I168="","",IF(OR(I168=$S$1,I168=$S$2,I168=$S$3,I168=$S$4),I168&amp;"-1",I168&amp;"-"&amp;COUNTIF(I$6:I$999,I168))))</f>
        <v/>
      </c>
      <c r="U168" s="152" t="str">
        <f t="shared" si="502"/>
        <v/>
      </c>
      <c r="V168" s="152" t="str">
        <f t="shared" si="502"/>
        <v/>
      </c>
      <c r="W168" s="152" t="str">
        <f t="shared" si="502"/>
        <v/>
      </c>
      <c r="X168" s="152" t="str">
        <f t="shared" si="502"/>
        <v/>
      </c>
      <c r="Y168" s="152" t="str">
        <f t="shared" si="502"/>
        <v/>
      </c>
      <c r="Z168" s="152" t="str">
        <f t="shared" si="502"/>
        <v/>
      </c>
      <c r="AA168" s="152" t="str">
        <f t="shared" si="502"/>
        <v/>
      </c>
      <c r="AB168" s="152" t="str">
        <f t="shared" si="502"/>
        <v/>
      </c>
      <c r="AC168" s="152" t="str">
        <f t="shared" si="502"/>
        <v/>
      </c>
      <c r="AD168" s="31">
        <f t="shared" si="373"/>
        <v>0</v>
      </c>
      <c r="AE168" s="153">
        <f>IF(AND(T168&lt;&gt;"",OR(RIGHT(T168,1)&lt;&gt;"R",ISERROR(VLOOKUP(T168,T$6:T167,1,0)))),VLOOKUP(LEFT(T168,SEARCH("-",T168)-1),'Ceníky Ubytování'!$A$27:$AJ$80,$H168+IF(RIGHT(T168,1)="R",6,RIGHT(T168,1)),0),IF(T168="",0,IF(EXACT(T168,VLOOKUP(T168,T$6:T167,1,0)),0,0)))</f>
        <v>0</v>
      </c>
      <c r="AF168" s="153">
        <f>IF(AND(U168&lt;&gt;"",OR(RIGHT(U168,1)&lt;&gt;"R",ISERROR(VLOOKUP(U168,U$6:U167,1,0)))),VLOOKUP(LEFT(U168,SEARCH("-",U168)-1),'Ceníky Ubytování'!$A$27:$AJ$80,$H168+IF(RIGHT(U168,1)="R",6,RIGHT(U168,1)),0),IF(U168="",0,IF(EXACT(U168,VLOOKUP(U168,U$6:U167,1,0)),0,0)))</f>
        <v>0</v>
      </c>
      <c r="AG168" s="153">
        <f>IF(AND(V168&lt;&gt;"",OR(RIGHT(V168,1)&lt;&gt;"R",ISERROR(VLOOKUP(V168,V$6:V167,1,0)))),VLOOKUP(LEFT(V168,SEARCH("-",V168)-1),'Ceníky Ubytování'!$A$27:$AJ$80,$H168+IF(RIGHT(V168,1)="R",6,RIGHT(V168,1)),0),IF(V168="",0,IF(EXACT(V168,VLOOKUP(V168,V$6:V167,1,0)),0,0)))</f>
        <v>0</v>
      </c>
      <c r="AH168" s="153">
        <f>IF(AND(W168&lt;&gt;"",OR(RIGHT(W168,1)&lt;&gt;"R",ISERROR(VLOOKUP(W168,W$6:W167,1,0)))),VLOOKUP(LEFT(W168,SEARCH("-",W168)-1),'Ceníky Ubytování'!$A$27:$AJ$80,$H168+IF(RIGHT(W168,1)="R",6,RIGHT(W168,1)),0),IF(W168="",0,IF(EXACT(W168,VLOOKUP(W168,W$6:W167,1,0)),0,0)))</f>
        <v>0</v>
      </c>
      <c r="AI168" s="153">
        <f>IF(AND(X168&lt;&gt;"",OR(RIGHT(X168,1)&lt;&gt;"R",ISERROR(VLOOKUP(X168,X$6:X167,1,0)))),VLOOKUP(LEFT(X168,SEARCH("-",X168)-1),'Ceníky Ubytování'!$A$27:$AJ$80,$H168+IF(RIGHT(X168,1)="R",6,RIGHT(X168,1)),0),IF(X168="",0,IF(EXACT(X168,VLOOKUP(X168,X$6:X167,1,0)),0,0)))</f>
        <v>0</v>
      </c>
      <c r="AJ168" s="153">
        <f>IF(AND(Y168&lt;&gt;"",OR(RIGHT(Y168,1)&lt;&gt;"R",ISERROR(VLOOKUP(Y168,Y$6:Y167,1,0)))),VLOOKUP(LEFT(Y168,SEARCH("-",Y168)-1),'Ceníky Ubytování'!$A$27:$AJ$80,$H168+IF(RIGHT(Y168,1)="R",6,RIGHT(Y168,1)),0),IF(Y168="",0,IF(EXACT(Y168,VLOOKUP(Y168,Y$6:Y167,1,0)),0,0)))</f>
        <v>0</v>
      </c>
      <c r="AK168" s="153">
        <f>IF(AND(Z168&lt;&gt;"",OR(RIGHT(Z168,1)&lt;&gt;"R",ISERROR(VLOOKUP(Z168,Z$6:Z167,1,0)))),VLOOKUP(LEFT(Z168,SEARCH("-",Z168)-1),'Ceníky Ubytování'!$A$27:$AJ$80,$H168+IF(RIGHT(Z168,1)="R",6,RIGHT(Z168,1)),0),IF(Z168="",0,IF(EXACT(Z168,VLOOKUP(Z168,Z$6:Z167,1,0)),0,0)))</f>
        <v>0</v>
      </c>
      <c r="AL168" s="153">
        <f>IF(AND(AA168&lt;&gt;"",OR(RIGHT(AA168,1)&lt;&gt;"R",ISERROR(VLOOKUP(AA168,AA$6:AA167,1,0)))),VLOOKUP(LEFT(AA168,SEARCH("-",AA168)-1),'Ceníky Ubytování'!$A$27:$AJ$80,$H168+IF(RIGHT(AA168,1)="R",6,RIGHT(AA168,1)),0),IF(AA168="",0,IF(EXACT(AA168,VLOOKUP(AA168,AA$6:AA167,1,0)),0,0)))</f>
        <v>0</v>
      </c>
      <c r="AM168" s="153">
        <f>IF(AND(AB168&lt;&gt;"",OR(RIGHT(AB168,1)&lt;&gt;"R",ISERROR(VLOOKUP(AB168,AB$6:AB167,1,0)))),VLOOKUP(LEFT(AB168,SEARCH("-",AB168)-1),'Ceníky Ubytování'!$A$27:$AJ$80,$H168+IF(RIGHT(AB168,1)="R",6,RIGHT(AB168,1)),0),IF(AB168="",0,IF(EXACT(AB168,VLOOKUP(AB168,AB$6:AB167,1,0)),0,0)))</f>
        <v>0</v>
      </c>
      <c r="AN168" s="153">
        <f>IF(AND(AC168&lt;&gt;"",OR(RIGHT(AC168,1)&lt;&gt;"R",ISERROR(VLOOKUP(AC168,AC$6:AC167,1,0)))),VLOOKUP(LEFT(AC168,SEARCH("-",AC168)-1),'Ceníky Ubytování'!$A$27:$AJ$80,$H168+IF(RIGHT(AC168,1)="R",6,RIGHT(AC168,1)),0),IF(AC168="",0,IF(EXACT(AC168,VLOOKUP(AC168,AC$6:AC167,1,0)),0,0)))</f>
        <v>0</v>
      </c>
      <c r="AO168" s="152"/>
      <c r="AP168" s="152"/>
      <c r="AQ168" s="152" t="str">
        <f t="shared" ref="AQ168:AZ168" si="503">IF(ISERROR(LEFT(T168,SEARCH("-",T168)-1)),"",LEFT(T168,SEARCH("-",T168)-1))</f>
        <v/>
      </c>
      <c r="AR168" s="152" t="str">
        <f t="shared" si="503"/>
        <v/>
      </c>
      <c r="AS168" s="152" t="str">
        <f t="shared" si="503"/>
        <v/>
      </c>
      <c r="AT168" s="152" t="str">
        <f t="shared" si="503"/>
        <v/>
      </c>
      <c r="AU168" s="152" t="str">
        <f t="shared" si="503"/>
        <v/>
      </c>
      <c r="AV168" s="152" t="str">
        <f t="shared" si="503"/>
        <v/>
      </c>
      <c r="AW168" s="152" t="str">
        <f t="shared" si="503"/>
        <v/>
      </c>
      <c r="AX168" s="152" t="str">
        <f t="shared" si="503"/>
        <v/>
      </c>
      <c r="AY168" s="152" t="str">
        <f t="shared" si="503"/>
        <v/>
      </c>
      <c r="AZ168" s="152" t="str">
        <f t="shared" si="503"/>
        <v/>
      </c>
      <c r="BA168" s="152"/>
      <c r="BB168" s="152"/>
      <c r="BC168" s="152"/>
      <c r="BD168" s="152"/>
      <c r="BE168" s="152"/>
      <c r="BF168" s="152"/>
      <c r="BG168" s="152"/>
      <c r="BH168" s="152"/>
      <c r="BI168" s="152"/>
      <c r="BJ168" s="152"/>
    </row>
    <row r="169" spans="1:62" ht="15.75" customHeight="1">
      <c r="A169" s="8">
        <f>+VSTUP!A173</f>
        <v>164</v>
      </c>
      <c r="B169" s="8">
        <f>+VSTUP!B173</f>
        <v>0</v>
      </c>
      <c r="C169" s="8">
        <f>+VSTUP!C173</f>
        <v>0</v>
      </c>
      <c r="D169" s="8">
        <f>+VSTUP!G173</f>
        <v>0</v>
      </c>
      <c r="E169" s="8" t="str">
        <f>+VSTUP!K173</f>
        <v>nic</v>
      </c>
      <c r="F169" s="8">
        <f t="shared" si="11"/>
        <v>0</v>
      </c>
      <c r="G169" s="8" t="str">
        <f>+IF(VSTUP!$B$6="ANO",IF(F169&gt;5,$F$3,IF(F169&gt;2,$F$4,$F$2)),IF(F169=1,$F$2,$B$1))</f>
        <v>Ceník víkend standard</v>
      </c>
      <c r="H169" s="8">
        <f>+VLOOKUP(G169,'Ceníky Ubytování'!$B$84:$C$88,2,0)</f>
        <v>9</v>
      </c>
      <c r="I169" s="8" t="str">
        <f t="shared" ref="I169:R169" si="504">+IF($D169&gt;=I$3,IF($E169=0,"",$E169),"")</f>
        <v/>
      </c>
      <c r="J169" s="8" t="str">
        <f t="shared" si="504"/>
        <v/>
      </c>
      <c r="K169" s="8" t="str">
        <f t="shared" si="504"/>
        <v/>
      </c>
      <c r="L169" s="8" t="str">
        <f t="shared" si="504"/>
        <v/>
      </c>
      <c r="M169" s="8" t="str">
        <f t="shared" si="504"/>
        <v/>
      </c>
      <c r="N169" s="8" t="str">
        <f t="shared" si="504"/>
        <v/>
      </c>
      <c r="O169" s="8" t="str">
        <f t="shared" si="504"/>
        <v/>
      </c>
      <c r="P169" s="8" t="str">
        <f t="shared" si="504"/>
        <v/>
      </c>
      <c r="Q169" s="8" t="str">
        <f t="shared" si="504"/>
        <v/>
      </c>
      <c r="R169" s="8" t="str">
        <f t="shared" si="504"/>
        <v/>
      </c>
      <c r="S169" s="8"/>
      <c r="T169" s="8" t="str">
        <f t="shared" ref="T169:AC169" si="505">+IF(RIGHT(I169,1)="R",I169,IF(I169="","",IF(OR(I169=$S$1,I169=$S$2,I169=$S$3,I169=$S$4),I169&amp;"-1",I169&amp;"-"&amp;COUNTIF(I$6:I$999,I169))))</f>
        <v/>
      </c>
      <c r="U169" s="8" t="str">
        <f t="shared" si="505"/>
        <v/>
      </c>
      <c r="V169" s="8" t="str">
        <f t="shared" si="505"/>
        <v/>
      </c>
      <c r="W169" s="8" t="str">
        <f t="shared" si="505"/>
        <v/>
      </c>
      <c r="X169" s="8" t="str">
        <f t="shared" si="505"/>
        <v/>
      </c>
      <c r="Y169" s="8" t="str">
        <f t="shared" si="505"/>
        <v/>
      </c>
      <c r="Z169" s="8" t="str">
        <f t="shared" si="505"/>
        <v/>
      </c>
      <c r="AA169" s="8" t="str">
        <f t="shared" si="505"/>
        <v/>
      </c>
      <c r="AB169" s="8" t="str">
        <f t="shared" si="505"/>
        <v/>
      </c>
      <c r="AC169" s="8" t="str">
        <f t="shared" si="505"/>
        <v/>
      </c>
      <c r="AD169" s="31">
        <f t="shared" si="373"/>
        <v>0</v>
      </c>
      <c r="AE169" s="32">
        <f>IF(AND(T169&lt;&gt;"",OR(RIGHT(T169,1)&lt;&gt;"R",ISERROR(VLOOKUP(T169,T$6:T168,1,0)))),VLOOKUP(LEFT(T169,SEARCH("-",T169)-1),'Ceníky Ubytování'!$A$27:$AJ$80,$H169+IF(RIGHT(T169,1)="R",6,RIGHT(T169,1)),0),IF(T169="",0,IF(EXACT(T169,VLOOKUP(T169,T$6:T168,1,0)),0,0)))</f>
        <v>0</v>
      </c>
      <c r="AF169" s="32">
        <f>IF(AND(U169&lt;&gt;"",OR(RIGHT(U169,1)&lt;&gt;"R",ISERROR(VLOOKUP(U169,U$6:U168,1,0)))),VLOOKUP(LEFT(U169,SEARCH("-",U169)-1),'Ceníky Ubytování'!$A$27:$AJ$80,$H169+IF(RIGHT(U169,1)="R",6,RIGHT(U169,1)),0),IF(U169="",0,IF(EXACT(U169,VLOOKUP(U169,U$6:U168,1,0)),0,0)))</f>
        <v>0</v>
      </c>
      <c r="AG169" s="32">
        <f>IF(AND(V169&lt;&gt;"",OR(RIGHT(V169,1)&lt;&gt;"R",ISERROR(VLOOKUP(V169,V$6:V168,1,0)))),VLOOKUP(LEFT(V169,SEARCH("-",V169)-1),'Ceníky Ubytování'!$A$27:$AJ$80,$H169+IF(RIGHT(V169,1)="R",6,RIGHT(V169,1)),0),IF(V169="",0,IF(EXACT(V169,VLOOKUP(V169,V$6:V168,1,0)),0,0)))</f>
        <v>0</v>
      </c>
      <c r="AH169" s="32">
        <f>IF(AND(W169&lt;&gt;"",OR(RIGHT(W169,1)&lt;&gt;"R",ISERROR(VLOOKUP(W169,W$6:W168,1,0)))),VLOOKUP(LEFT(W169,SEARCH("-",W169)-1),'Ceníky Ubytování'!$A$27:$AJ$80,$H169+IF(RIGHT(W169,1)="R",6,RIGHT(W169,1)),0),IF(W169="",0,IF(EXACT(W169,VLOOKUP(W169,W$6:W168,1,0)),0,0)))</f>
        <v>0</v>
      </c>
      <c r="AI169" s="32">
        <f>IF(AND(X169&lt;&gt;"",OR(RIGHT(X169,1)&lt;&gt;"R",ISERROR(VLOOKUP(X169,X$6:X168,1,0)))),VLOOKUP(LEFT(X169,SEARCH("-",X169)-1),'Ceníky Ubytování'!$A$27:$AJ$80,$H169+IF(RIGHT(X169,1)="R",6,RIGHT(X169,1)),0),IF(X169="",0,IF(EXACT(X169,VLOOKUP(X169,X$6:X168,1,0)),0,0)))</f>
        <v>0</v>
      </c>
      <c r="AJ169" s="32">
        <f>IF(AND(Y169&lt;&gt;"",OR(RIGHT(Y169,1)&lt;&gt;"R",ISERROR(VLOOKUP(Y169,Y$6:Y168,1,0)))),VLOOKUP(LEFT(Y169,SEARCH("-",Y169)-1),'Ceníky Ubytování'!$A$27:$AJ$80,$H169+IF(RIGHT(Y169,1)="R",6,RIGHT(Y169,1)),0),IF(Y169="",0,IF(EXACT(Y169,VLOOKUP(Y169,Y$6:Y168,1,0)),0,0)))</f>
        <v>0</v>
      </c>
      <c r="AK169" s="32">
        <f>IF(AND(Z169&lt;&gt;"",OR(RIGHT(Z169,1)&lt;&gt;"R",ISERROR(VLOOKUP(Z169,Z$6:Z168,1,0)))),VLOOKUP(LEFT(Z169,SEARCH("-",Z169)-1),'Ceníky Ubytování'!$A$27:$AJ$80,$H169+IF(RIGHT(Z169,1)="R",6,RIGHT(Z169,1)),0),IF(Z169="",0,IF(EXACT(Z169,VLOOKUP(Z169,Z$6:Z168,1,0)),0,0)))</f>
        <v>0</v>
      </c>
      <c r="AL169" s="32">
        <f>IF(AND(AA169&lt;&gt;"",OR(RIGHT(AA169,1)&lt;&gt;"R",ISERROR(VLOOKUP(AA169,AA$6:AA168,1,0)))),VLOOKUP(LEFT(AA169,SEARCH("-",AA169)-1),'Ceníky Ubytování'!$A$27:$AJ$80,$H169+IF(RIGHT(AA169,1)="R",6,RIGHT(AA169,1)),0),IF(AA169="",0,IF(EXACT(AA169,VLOOKUP(AA169,AA$6:AA168,1,0)),0,0)))</f>
        <v>0</v>
      </c>
      <c r="AM169" s="32">
        <f>IF(AND(AB169&lt;&gt;"",OR(RIGHT(AB169,1)&lt;&gt;"R",ISERROR(VLOOKUP(AB169,AB$6:AB168,1,0)))),VLOOKUP(LEFT(AB169,SEARCH("-",AB169)-1),'Ceníky Ubytování'!$A$27:$AJ$80,$H169+IF(RIGHT(AB169,1)="R",6,RIGHT(AB169,1)),0),IF(AB169="",0,IF(EXACT(AB169,VLOOKUP(AB169,AB$6:AB168,1,0)),0,0)))</f>
        <v>0</v>
      </c>
      <c r="AN169" s="32">
        <f>IF(AND(AC169&lt;&gt;"",OR(RIGHT(AC169,1)&lt;&gt;"R",ISERROR(VLOOKUP(AC169,AC$6:AC168,1,0)))),VLOOKUP(LEFT(AC169,SEARCH("-",AC169)-1),'Ceníky Ubytování'!$A$27:$AJ$80,$H169+IF(RIGHT(AC169,1)="R",6,RIGHT(AC169,1)),0),IF(AC169="",0,IF(EXACT(AC169,VLOOKUP(AC169,AC$6:AC168,1,0)),0,0)))</f>
        <v>0</v>
      </c>
      <c r="AO169" s="8"/>
      <c r="AP169" s="8"/>
      <c r="AQ169" s="8" t="str">
        <f t="shared" ref="AQ169:AZ169" si="506">IF(ISERROR(LEFT(T169,SEARCH("-",T169)-1)),"",LEFT(T169,SEARCH("-",T169)-1))</f>
        <v/>
      </c>
      <c r="AR169" s="8" t="str">
        <f t="shared" si="506"/>
        <v/>
      </c>
      <c r="AS169" s="8" t="str">
        <f t="shared" si="506"/>
        <v/>
      </c>
      <c r="AT169" s="8" t="str">
        <f t="shared" si="506"/>
        <v/>
      </c>
      <c r="AU169" s="8" t="str">
        <f t="shared" si="506"/>
        <v/>
      </c>
      <c r="AV169" s="8" t="str">
        <f t="shared" si="506"/>
        <v/>
      </c>
      <c r="AW169" s="8" t="str">
        <f t="shared" si="506"/>
        <v/>
      </c>
      <c r="AX169" s="8" t="str">
        <f t="shared" si="506"/>
        <v/>
      </c>
      <c r="AY169" s="8" t="str">
        <f t="shared" si="506"/>
        <v/>
      </c>
      <c r="AZ169" s="8" t="str">
        <f t="shared" si="506"/>
        <v/>
      </c>
      <c r="BA169" s="8"/>
      <c r="BB169" s="8"/>
      <c r="BC169" s="8"/>
      <c r="BD169" s="8"/>
      <c r="BE169" s="8"/>
      <c r="BF169" s="8"/>
      <c r="BG169" s="8"/>
      <c r="BH169" s="8"/>
      <c r="BI169" s="8"/>
      <c r="BJ169" s="8"/>
    </row>
    <row r="170" spans="1:62" s="151" customFormat="1" ht="15.75" customHeight="1">
      <c r="A170" s="152">
        <f>+VSTUP!A174</f>
        <v>165</v>
      </c>
      <c r="B170" s="152">
        <f>+VSTUP!B174</f>
        <v>0</v>
      </c>
      <c r="C170" s="152">
        <f>+VSTUP!C174</f>
        <v>0</v>
      </c>
      <c r="D170" s="152">
        <f>+VSTUP!G174</f>
        <v>0</v>
      </c>
      <c r="E170" s="152" t="str">
        <f>+VSTUP!K174</f>
        <v>nic</v>
      </c>
      <c r="F170" s="152">
        <f t="shared" si="11"/>
        <v>0</v>
      </c>
      <c r="G170" s="152" t="str">
        <f>+IF(VSTUP!$B$6="ANO",IF(F170&gt;5,$F$3,IF(F170&gt;2,$F$4,$F$2)),IF(F170=1,$F$2,$B$1))</f>
        <v>Ceník víkend standard</v>
      </c>
      <c r="H170" s="152">
        <f>+VLOOKUP(G170,'Ceníky Ubytování'!$B$84:$C$88,2,0)</f>
        <v>9</v>
      </c>
      <c r="I170" s="152" t="str">
        <f t="shared" ref="I170:R170" si="507">+IF($D170&gt;=I$3,IF($E170=0,"",$E170),"")</f>
        <v/>
      </c>
      <c r="J170" s="152" t="str">
        <f t="shared" si="507"/>
        <v/>
      </c>
      <c r="K170" s="152" t="str">
        <f t="shared" si="507"/>
        <v/>
      </c>
      <c r="L170" s="152" t="str">
        <f t="shared" si="507"/>
        <v/>
      </c>
      <c r="M170" s="152" t="str">
        <f t="shared" si="507"/>
        <v/>
      </c>
      <c r="N170" s="152" t="str">
        <f t="shared" si="507"/>
        <v/>
      </c>
      <c r="O170" s="152" t="str">
        <f t="shared" si="507"/>
        <v/>
      </c>
      <c r="P170" s="152" t="str">
        <f t="shared" si="507"/>
        <v/>
      </c>
      <c r="Q170" s="152" t="str">
        <f t="shared" si="507"/>
        <v/>
      </c>
      <c r="R170" s="152" t="str">
        <f t="shared" si="507"/>
        <v/>
      </c>
      <c r="S170" s="8"/>
      <c r="T170" s="152" t="str">
        <f t="shared" ref="T170:AC170" si="508">+IF(RIGHT(I170,1)="R",I170,IF(I170="","",IF(OR(I170=$S$1,I170=$S$2,I170=$S$3,I170=$S$4),I170&amp;"-1",I170&amp;"-"&amp;COUNTIF(I$6:I$999,I170))))</f>
        <v/>
      </c>
      <c r="U170" s="152" t="str">
        <f t="shared" si="508"/>
        <v/>
      </c>
      <c r="V170" s="152" t="str">
        <f t="shared" si="508"/>
        <v/>
      </c>
      <c r="W170" s="152" t="str">
        <f t="shared" si="508"/>
        <v/>
      </c>
      <c r="X170" s="152" t="str">
        <f t="shared" si="508"/>
        <v/>
      </c>
      <c r="Y170" s="152" t="str">
        <f t="shared" si="508"/>
        <v/>
      </c>
      <c r="Z170" s="152" t="str">
        <f t="shared" si="508"/>
        <v/>
      </c>
      <c r="AA170" s="152" t="str">
        <f t="shared" si="508"/>
        <v/>
      </c>
      <c r="AB170" s="152" t="str">
        <f t="shared" si="508"/>
        <v/>
      </c>
      <c r="AC170" s="152" t="str">
        <f t="shared" si="508"/>
        <v/>
      </c>
      <c r="AD170" s="31">
        <f t="shared" si="373"/>
        <v>0</v>
      </c>
      <c r="AE170" s="153">
        <f>IF(AND(T170&lt;&gt;"",OR(RIGHT(T170,1)&lt;&gt;"R",ISERROR(VLOOKUP(T170,T$6:T169,1,0)))),VLOOKUP(LEFT(T170,SEARCH("-",T170)-1),'Ceníky Ubytování'!$A$27:$AJ$80,$H170+IF(RIGHT(T170,1)="R",6,RIGHT(T170,1)),0),IF(T170="",0,IF(EXACT(T170,VLOOKUP(T170,T$6:T169,1,0)),0,0)))</f>
        <v>0</v>
      </c>
      <c r="AF170" s="153">
        <f>IF(AND(U170&lt;&gt;"",OR(RIGHT(U170,1)&lt;&gt;"R",ISERROR(VLOOKUP(U170,U$6:U169,1,0)))),VLOOKUP(LEFT(U170,SEARCH("-",U170)-1),'Ceníky Ubytování'!$A$27:$AJ$80,$H170+IF(RIGHT(U170,1)="R",6,RIGHT(U170,1)),0),IF(U170="",0,IF(EXACT(U170,VLOOKUP(U170,U$6:U169,1,0)),0,0)))</f>
        <v>0</v>
      </c>
      <c r="AG170" s="153">
        <f>IF(AND(V170&lt;&gt;"",OR(RIGHT(V170,1)&lt;&gt;"R",ISERROR(VLOOKUP(V170,V$6:V169,1,0)))),VLOOKUP(LEFT(V170,SEARCH("-",V170)-1),'Ceníky Ubytování'!$A$27:$AJ$80,$H170+IF(RIGHT(V170,1)="R",6,RIGHT(V170,1)),0),IF(V170="",0,IF(EXACT(V170,VLOOKUP(V170,V$6:V169,1,0)),0,0)))</f>
        <v>0</v>
      </c>
      <c r="AH170" s="153">
        <f>IF(AND(W170&lt;&gt;"",OR(RIGHT(W170,1)&lt;&gt;"R",ISERROR(VLOOKUP(W170,W$6:W169,1,0)))),VLOOKUP(LEFT(W170,SEARCH("-",W170)-1),'Ceníky Ubytování'!$A$27:$AJ$80,$H170+IF(RIGHT(W170,1)="R",6,RIGHT(W170,1)),0),IF(W170="",0,IF(EXACT(W170,VLOOKUP(W170,W$6:W169,1,0)),0,0)))</f>
        <v>0</v>
      </c>
      <c r="AI170" s="153">
        <f>IF(AND(X170&lt;&gt;"",OR(RIGHT(X170,1)&lt;&gt;"R",ISERROR(VLOOKUP(X170,X$6:X169,1,0)))),VLOOKUP(LEFT(X170,SEARCH("-",X170)-1),'Ceníky Ubytování'!$A$27:$AJ$80,$H170+IF(RIGHT(X170,1)="R",6,RIGHT(X170,1)),0),IF(X170="",0,IF(EXACT(X170,VLOOKUP(X170,X$6:X169,1,0)),0,0)))</f>
        <v>0</v>
      </c>
      <c r="AJ170" s="153">
        <f>IF(AND(Y170&lt;&gt;"",OR(RIGHT(Y170,1)&lt;&gt;"R",ISERROR(VLOOKUP(Y170,Y$6:Y169,1,0)))),VLOOKUP(LEFT(Y170,SEARCH("-",Y170)-1),'Ceníky Ubytování'!$A$27:$AJ$80,$H170+IF(RIGHT(Y170,1)="R",6,RIGHT(Y170,1)),0),IF(Y170="",0,IF(EXACT(Y170,VLOOKUP(Y170,Y$6:Y169,1,0)),0,0)))</f>
        <v>0</v>
      </c>
      <c r="AK170" s="153">
        <f>IF(AND(Z170&lt;&gt;"",OR(RIGHT(Z170,1)&lt;&gt;"R",ISERROR(VLOOKUP(Z170,Z$6:Z169,1,0)))),VLOOKUP(LEFT(Z170,SEARCH("-",Z170)-1),'Ceníky Ubytování'!$A$27:$AJ$80,$H170+IF(RIGHT(Z170,1)="R",6,RIGHT(Z170,1)),0),IF(Z170="",0,IF(EXACT(Z170,VLOOKUP(Z170,Z$6:Z169,1,0)),0,0)))</f>
        <v>0</v>
      </c>
      <c r="AL170" s="153">
        <f>IF(AND(AA170&lt;&gt;"",OR(RIGHT(AA170,1)&lt;&gt;"R",ISERROR(VLOOKUP(AA170,AA$6:AA169,1,0)))),VLOOKUP(LEFT(AA170,SEARCH("-",AA170)-1),'Ceníky Ubytování'!$A$27:$AJ$80,$H170+IF(RIGHT(AA170,1)="R",6,RIGHT(AA170,1)),0),IF(AA170="",0,IF(EXACT(AA170,VLOOKUP(AA170,AA$6:AA169,1,0)),0,0)))</f>
        <v>0</v>
      </c>
      <c r="AM170" s="153">
        <f>IF(AND(AB170&lt;&gt;"",OR(RIGHT(AB170,1)&lt;&gt;"R",ISERROR(VLOOKUP(AB170,AB$6:AB169,1,0)))),VLOOKUP(LEFT(AB170,SEARCH("-",AB170)-1),'Ceníky Ubytování'!$A$27:$AJ$80,$H170+IF(RIGHT(AB170,1)="R",6,RIGHT(AB170,1)),0),IF(AB170="",0,IF(EXACT(AB170,VLOOKUP(AB170,AB$6:AB169,1,0)),0,0)))</f>
        <v>0</v>
      </c>
      <c r="AN170" s="153">
        <f>IF(AND(AC170&lt;&gt;"",OR(RIGHT(AC170,1)&lt;&gt;"R",ISERROR(VLOOKUP(AC170,AC$6:AC169,1,0)))),VLOOKUP(LEFT(AC170,SEARCH("-",AC170)-1),'Ceníky Ubytování'!$A$27:$AJ$80,$H170+IF(RIGHT(AC170,1)="R",6,RIGHT(AC170,1)),0),IF(AC170="",0,IF(EXACT(AC170,VLOOKUP(AC170,AC$6:AC169,1,0)),0,0)))</f>
        <v>0</v>
      </c>
      <c r="AO170" s="152"/>
      <c r="AP170" s="152"/>
      <c r="AQ170" s="152" t="str">
        <f t="shared" ref="AQ170:AZ170" si="509">IF(ISERROR(LEFT(T170,SEARCH("-",T170)-1)),"",LEFT(T170,SEARCH("-",T170)-1))</f>
        <v/>
      </c>
      <c r="AR170" s="152" t="str">
        <f t="shared" si="509"/>
        <v/>
      </c>
      <c r="AS170" s="152" t="str">
        <f t="shared" si="509"/>
        <v/>
      </c>
      <c r="AT170" s="152" t="str">
        <f t="shared" si="509"/>
        <v/>
      </c>
      <c r="AU170" s="152" t="str">
        <f t="shared" si="509"/>
        <v/>
      </c>
      <c r="AV170" s="152" t="str">
        <f t="shared" si="509"/>
        <v/>
      </c>
      <c r="AW170" s="152" t="str">
        <f t="shared" si="509"/>
        <v/>
      </c>
      <c r="AX170" s="152" t="str">
        <f t="shared" si="509"/>
        <v/>
      </c>
      <c r="AY170" s="152" t="str">
        <f t="shared" si="509"/>
        <v/>
      </c>
      <c r="AZ170" s="152" t="str">
        <f t="shared" si="509"/>
        <v/>
      </c>
      <c r="BA170" s="152"/>
      <c r="BB170" s="152"/>
      <c r="BC170" s="152"/>
      <c r="BD170" s="152"/>
      <c r="BE170" s="152"/>
      <c r="BF170" s="152"/>
      <c r="BG170" s="152"/>
      <c r="BH170" s="152"/>
      <c r="BI170" s="152"/>
      <c r="BJ170" s="152"/>
    </row>
    <row r="171" spans="1:62" ht="15.75" customHeight="1">
      <c r="A171" s="8">
        <f>+VSTUP!A175</f>
        <v>166</v>
      </c>
      <c r="B171" s="8">
        <f>+VSTUP!B175</f>
        <v>0</v>
      </c>
      <c r="C171" s="8">
        <f>+VSTUP!C175</f>
        <v>0</v>
      </c>
      <c r="D171" s="8">
        <f>+VSTUP!G175</f>
        <v>0</v>
      </c>
      <c r="E171" s="8" t="str">
        <f>+VSTUP!K175</f>
        <v>nic</v>
      </c>
      <c r="F171" s="8">
        <f t="shared" si="11"/>
        <v>0</v>
      </c>
      <c r="G171" s="8" t="str">
        <f>+IF(VSTUP!$B$6="ANO",IF(F171&gt;5,$F$3,IF(F171&gt;2,$F$4,$F$2)),IF(F171=1,$F$2,$B$1))</f>
        <v>Ceník víkend standard</v>
      </c>
      <c r="H171" s="8">
        <f>+VLOOKUP(G171,'Ceníky Ubytování'!$B$84:$C$88,2,0)</f>
        <v>9</v>
      </c>
      <c r="I171" s="8" t="str">
        <f t="shared" ref="I171:R171" si="510">+IF($D171&gt;=I$3,IF($E171=0,"",$E171),"")</f>
        <v/>
      </c>
      <c r="J171" s="8" t="str">
        <f t="shared" si="510"/>
        <v/>
      </c>
      <c r="K171" s="8" t="str">
        <f t="shared" si="510"/>
        <v/>
      </c>
      <c r="L171" s="8" t="str">
        <f t="shared" si="510"/>
        <v/>
      </c>
      <c r="M171" s="8" t="str">
        <f t="shared" si="510"/>
        <v/>
      </c>
      <c r="N171" s="8" t="str">
        <f t="shared" si="510"/>
        <v/>
      </c>
      <c r="O171" s="8" t="str">
        <f t="shared" si="510"/>
        <v/>
      </c>
      <c r="P171" s="8" t="str">
        <f t="shared" si="510"/>
        <v/>
      </c>
      <c r="Q171" s="8" t="str">
        <f t="shared" si="510"/>
        <v/>
      </c>
      <c r="R171" s="8" t="str">
        <f t="shared" si="510"/>
        <v/>
      </c>
      <c r="S171" s="8"/>
      <c r="T171" s="8" t="str">
        <f t="shared" ref="T171:AC171" si="511">+IF(RIGHT(I171,1)="R",I171,IF(I171="","",IF(OR(I171=$S$1,I171=$S$2,I171=$S$3,I171=$S$4),I171&amp;"-1",I171&amp;"-"&amp;COUNTIF(I$6:I$999,I171))))</f>
        <v/>
      </c>
      <c r="U171" s="8" t="str">
        <f t="shared" si="511"/>
        <v/>
      </c>
      <c r="V171" s="8" t="str">
        <f t="shared" si="511"/>
        <v/>
      </c>
      <c r="W171" s="8" t="str">
        <f t="shared" si="511"/>
        <v/>
      </c>
      <c r="X171" s="8" t="str">
        <f t="shared" si="511"/>
        <v/>
      </c>
      <c r="Y171" s="8" t="str">
        <f t="shared" si="511"/>
        <v/>
      </c>
      <c r="Z171" s="8" t="str">
        <f t="shared" si="511"/>
        <v/>
      </c>
      <c r="AA171" s="8" t="str">
        <f t="shared" si="511"/>
        <v/>
      </c>
      <c r="AB171" s="8" t="str">
        <f t="shared" si="511"/>
        <v/>
      </c>
      <c r="AC171" s="8" t="str">
        <f t="shared" si="511"/>
        <v/>
      </c>
      <c r="AD171" s="31">
        <f t="shared" si="373"/>
        <v>0</v>
      </c>
      <c r="AE171" s="32">
        <f>IF(AND(T171&lt;&gt;"",OR(RIGHT(T171,1)&lt;&gt;"R",ISERROR(VLOOKUP(T171,T$6:T170,1,0)))),VLOOKUP(LEFT(T171,SEARCH("-",T171)-1),'Ceníky Ubytování'!$A$27:$AJ$80,$H171+IF(RIGHT(T171,1)="R",6,RIGHT(T171,1)),0),IF(T171="",0,IF(EXACT(T171,VLOOKUP(T171,T$6:T170,1,0)),0,0)))</f>
        <v>0</v>
      </c>
      <c r="AF171" s="32">
        <f>IF(AND(U171&lt;&gt;"",OR(RIGHT(U171,1)&lt;&gt;"R",ISERROR(VLOOKUP(U171,U$6:U170,1,0)))),VLOOKUP(LEFT(U171,SEARCH("-",U171)-1),'Ceníky Ubytování'!$A$27:$AJ$80,$H171+IF(RIGHT(U171,1)="R",6,RIGHT(U171,1)),0),IF(U171="",0,IF(EXACT(U171,VLOOKUP(U171,U$6:U170,1,0)),0,0)))</f>
        <v>0</v>
      </c>
      <c r="AG171" s="32">
        <f>IF(AND(V171&lt;&gt;"",OR(RIGHT(V171,1)&lt;&gt;"R",ISERROR(VLOOKUP(V171,V$6:V170,1,0)))),VLOOKUP(LEFT(V171,SEARCH("-",V171)-1),'Ceníky Ubytování'!$A$27:$AJ$80,$H171+IF(RIGHT(V171,1)="R",6,RIGHT(V171,1)),0),IF(V171="",0,IF(EXACT(V171,VLOOKUP(V171,V$6:V170,1,0)),0,0)))</f>
        <v>0</v>
      </c>
      <c r="AH171" s="32">
        <f>IF(AND(W171&lt;&gt;"",OR(RIGHT(W171,1)&lt;&gt;"R",ISERROR(VLOOKUP(W171,W$6:W170,1,0)))),VLOOKUP(LEFT(W171,SEARCH("-",W171)-1),'Ceníky Ubytování'!$A$27:$AJ$80,$H171+IF(RIGHT(W171,1)="R",6,RIGHT(W171,1)),0),IF(W171="",0,IF(EXACT(W171,VLOOKUP(W171,W$6:W170,1,0)),0,0)))</f>
        <v>0</v>
      </c>
      <c r="AI171" s="32">
        <f>IF(AND(X171&lt;&gt;"",OR(RIGHT(X171,1)&lt;&gt;"R",ISERROR(VLOOKUP(X171,X$6:X170,1,0)))),VLOOKUP(LEFT(X171,SEARCH("-",X171)-1),'Ceníky Ubytování'!$A$27:$AJ$80,$H171+IF(RIGHT(X171,1)="R",6,RIGHT(X171,1)),0),IF(X171="",0,IF(EXACT(X171,VLOOKUP(X171,X$6:X170,1,0)),0,0)))</f>
        <v>0</v>
      </c>
      <c r="AJ171" s="32">
        <f>IF(AND(Y171&lt;&gt;"",OR(RIGHT(Y171,1)&lt;&gt;"R",ISERROR(VLOOKUP(Y171,Y$6:Y170,1,0)))),VLOOKUP(LEFT(Y171,SEARCH("-",Y171)-1),'Ceníky Ubytování'!$A$27:$AJ$80,$H171+IF(RIGHT(Y171,1)="R",6,RIGHT(Y171,1)),0),IF(Y171="",0,IF(EXACT(Y171,VLOOKUP(Y171,Y$6:Y170,1,0)),0,0)))</f>
        <v>0</v>
      </c>
      <c r="AK171" s="32">
        <f>IF(AND(Z171&lt;&gt;"",OR(RIGHT(Z171,1)&lt;&gt;"R",ISERROR(VLOOKUP(Z171,Z$6:Z170,1,0)))),VLOOKUP(LEFT(Z171,SEARCH("-",Z171)-1),'Ceníky Ubytování'!$A$27:$AJ$80,$H171+IF(RIGHT(Z171,1)="R",6,RIGHT(Z171,1)),0),IF(Z171="",0,IF(EXACT(Z171,VLOOKUP(Z171,Z$6:Z170,1,0)),0,0)))</f>
        <v>0</v>
      </c>
      <c r="AL171" s="32">
        <f>IF(AND(AA171&lt;&gt;"",OR(RIGHT(AA171,1)&lt;&gt;"R",ISERROR(VLOOKUP(AA171,AA$6:AA170,1,0)))),VLOOKUP(LEFT(AA171,SEARCH("-",AA171)-1),'Ceníky Ubytování'!$A$27:$AJ$80,$H171+IF(RIGHT(AA171,1)="R",6,RIGHT(AA171,1)),0),IF(AA171="",0,IF(EXACT(AA171,VLOOKUP(AA171,AA$6:AA170,1,0)),0,0)))</f>
        <v>0</v>
      </c>
      <c r="AM171" s="32">
        <f>IF(AND(AB171&lt;&gt;"",OR(RIGHT(AB171,1)&lt;&gt;"R",ISERROR(VLOOKUP(AB171,AB$6:AB170,1,0)))),VLOOKUP(LEFT(AB171,SEARCH("-",AB171)-1),'Ceníky Ubytování'!$A$27:$AJ$80,$H171+IF(RIGHT(AB171,1)="R",6,RIGHT(AB171,1)),0),IF(AB171="",0,IF(EXACT(AB171,VLOOKUP(AB171,AB$6:AB170,1,0)),0,0)))</f>
        <v>0</v>
      </c>
      <c r="AN171" s="32">
        <f>IF(AND(AC171&lt;&gt;"",OR(RIGHT(AC171,1)&lt;&gt;"R",ISERROR(VLOOKUP(AC171,AC$6:AC170,1,0)))),VLOOKUP(LEFT(AC171,SEARCH("-",AC171)-1),'Ceníky Ubytování'!$A$27:$AJ$80,$H171+IF(RIGHT(AC171,1)="R",6,RIGHT(AC171,1)),0),IF(AC171="",0,IF(EXACT(AC171,VLOOKUP(AC171,AC$6:AC170,1,0)),0,0)))</f>
        <v>0</v>
      </c>
      <c r="AO171" s="8"/>
      <c r="AP171" s="8"/>
      <c r="AQ171" s="8" t="str">
        <f t="shared" ref="AQ171:AZ171" si="512">IF(ISERROR(LEFT(T171,SEARCH("-",T171)-1)),"",LEFT(T171,SEARCH("-",T171)-1))</f>
        <v/>
      </c>
      <c r="AR171" s="8" t="str">
        <f t="shared" si="512"/>
        <v/>
      </c>
      <c r="AS171" s="8" t="str">
        <f t="shared" si="512"/>
        <v/>
      </c>
      <c r="AT171" s="8" t="str">
        <f t="shared" si="512"/>
        <v/>
      </c>
      <c r="AU171" s="8" t="str">
        <f t="shared" si="512"/>
        <v/>
      </c>
      <c r="AV171" s="8" t="str">
        <f t="shared" si="512"/>
        <v/>
      </c>
      <c r="AW171" s="8" t="str">
        <f t="shared" si="512"/>
        <v/>
      </c>
      <c r="AX171" s="8" t="str">
        <f t="shared" si="512"/>
        <v/>
      </c>
      <c r="AY171" s="8" t="str">
        <f t="shared" si="512"/>
        <v/>
      </c>
      <c r="AZ171" s="8" t="str">
        <f t="shared" si="512"/>
        <v/>
      </c>
      <c r="BA171" s="8"/>
      <c r="BB171" s="8"/>
      <c r="BC171" s="8"/>
      <c r="BD171" s="8"/>
      <c r="BE171" s="8"/>
      <c r="BF171" s="8"/>
      <c r="BG171" s="8"/>
      <c r="BH171" s="8"/>
      <c r="BI171" s="8"/>
      <c r="BJ171" s="8"/>
    </row>
    <row r="172" spans="1:62" s="151" customFormat="1" ht="15.75" customHeight="1">
      <c r="A172" s="152">
        <f>+VSTUP!A176</f>
        <v>167</v>
      </c>
      <c r="B172" s="152">
        <f>+VSTUP!B176</f>
        <v>0</v>
      </c>
      <c r="C172" s="152">
        <f>+VSTUP!C176</f>
        <v>0</v>
      </c>
      <c r="D172" s="152">
        <f>+VSTUP!G176</f>
        <v>0</v>
      </c>
      <c r="E172" s="152" t="str">
        <f>+VSTUP!K176</f>
        <v>nic</v>
      </c>
      <c r="F172" s="152">
        <f t="shared" si="11"/>
        <v>0</v>
      </c>
      <c r="G172" s="152" t="str">
        <f>+IF(VSTUP!$B$6="ANO",IF(F172&gt;5,$F$3,IF(F172&gt;2,$F$4,$F$2)),IF(F172=1,$F$2,$B$1))</f>
        <v>Ceník víkend standard</v>
      </c>
      <c r="H172" s="152">
        <f>+VLOOKUP(G172,'Ceníky Ubytování'!$B$84:$C$88,2,0)</f>
        <v>9</v>
      </c>
      <c r="I172" s="152" t="str">
        <f t="shared" ref="I172:R172" si="513">+IF($D172&gt;=I$3,IF($E172=0,"",$E172),"")</f>
        <v/>
      </c>
      <c r="J172" s="152" t="str">
        <f t="shared" si="513"/>
        <v/>
      </c>
      <c r="K172" s="152" t="str">
        <f t="shared" si="513"/>
        <v/>
      </c>
      <c r="L172" s="152" t="str">
        <f t="shared" si="513"/>
        <v/>
      </c>
      <c r="M172" s="152" t="str">
        <f t="shared" si="513"/>
        <v/>
      </c>
      <c r="N172" s="152" t="str">
        <f t="shared" si="513"/>
        <v/>
      </c>
      <c r="O172" s="152" t="str">
        <f t="shared" si="513"/>
        <v/>
      </c>
      <c r="P172" s="152" t="str">
        <f t="shared" si="513"/>
        <v/>
      </c>
      <c r="Q172" s="152" t="str">
        <f t="shared" si="513"/>
        <v/>
      </c>
      <c r="R172" s="152" t="str">
        <f t="shared" si="513"/>
        <v/>
      </c>
      <c r="S172" s="8"/>
      <c r="T172" s="152" t="str">
        <f t="shared" ref="T172:AC172" si="514">+IF(RIGHT(I172,1)="R",I172,IF(I172="","",IF(OR(I172=$S$1,I172=$S$2,I172=$S$3,I172=$S$4),I172&amp;"-1",I172&amp;"-"&amp;COUNTIF(I$6:I$999,I172))))</f>
        <v/>
      </c>
      <c r="U172" s="152" t="str">
        <f t="shared" si="514"/>
        <v/>
      </c>
      <c r="V172" s="152" t="str">
        <f t="shared" si="514"/>
        <v/>
      </c>
      <c r="W172" s="152" t="str">
        <f t="shared" si="514"/>
        <v/>
      </c>
      <c r="X172" s="152" t="str">
        <f t="shared" si="514"/>
        <v/>
      </c>
      <c r="Y172" s="152" t="str">
        <f t="shared" si="514"/>
        <v/>
      </c>
      <c r="Z172" s="152" t="str">
        <f t="shared" si="514"/>
        <v/>
      </c>
      <c r="AA172" s="152" t="str">
        <f t="shared" si="514"/>
        <v/>
      </c>
      <c r="AB172" s="152" t="str">
        <f t="shared" si="514"/>
        <v/>
      </c>
      <c r="AC172" s="152" t="str">
        <f t="shared" si="514"/>
        <v/>
      </c>
      <c r="AD172" s="31">
        <f t="shared" si="373"/>
        <v>0</v>
      </c>
      <c r="AE172" s="153">
        <f>IF(AND(T172&lt;&gt;"",OR(RIGHT(T172,1)&lt;&gt;"R",ISERROR(VLOOKUP(T172,T$6:T171,1,0)))),VLOOKUP(LEFT(T172,SEARCH("-",T172)-1),'Ceníky Ubytování'!$A$27:$AJ$80,$H172+IF(RIGHT(T172,1)="R",6,RIGHT(T172,1)),0),IF(T172="",0,IF(EXACT(T172,VLOOKUP(T172,T$6:T171,1,0)),0,0)))</f>
        <v>0</v>
      </c>
      <c r="AF172" s="153">
        <f>IF(AND(U172&lt;&gt;"",OR(RIGHT(U172,1)&lt;&gt;"R",ISERROR(VLOOKUP(U172,U$6:U171,1,0)))),VLOOKUP(LEFT(U172,SEARCH("-",U172)-1),'Ceníky Ubytování'!$A$27:$AJ$80,$H172+IF(RIGHT(U172,1)="R",6,RIGHT(U172,1)),0),IF(U172="",0,IF(EXACT(U172,VLOOKUP(U172,U$6:U171,1,0)),0,0)))</f>
        <v>0</v>
      </c>
      <c r="AG172" s="153">
        <f>IF(AND(V172&lt;&gt;"",OR(RIGHT(V172,1)&lt;&gt;"R",ISERROR(VLOOKUP(V172,V$6:V171,1,0)))),VLOOKUP(LEFT(V172,SEARCH("-",V172)-1),'Ceníky Ubytování'!$A$27:$AJ$80,$H172+IF(RIGHT(V172,1)="R",6,RIGHT(V172,1)),0),IF(V172="",0,IF(EXACT(V172,VLOOKUP(V172,V$6:V171,1,0)),0,0)))</f>
        <v>0</v>
      </c>
      <c r="AH172" s="153">
        <f>IF(AND(W172&lt;&gt;"",OR(RIGHT(W172,1)&lt;&gt;"R",ISERROR(VLOOKUP(W172,W$6:W171,1,0)))),VLOOKUP(LEFT(W172,SEARCH("-",W172)-1),'Ceníky Ubytování'!$A$27:$AJ$80,$H172+IF(RIGHT(W172,1)="R",6,RIGHT(W172,1)),0),IF(W172="",0,IF(EXACT(W172,VLOOKUP(W172,W$6:W171,1,0)),0,0)))</f>
        <v>0</v>
      </c>
      <c r="AI172" s="153">
        <f>IF(AND(X172&lt;&gt;"",OR(RIGHT(X172,1)&lt;&gt;"R",ISERROR(VLOOKUP(X172,X$6:X171,1,0)))),VLOOKUP(LEFT(X172,SEARCH("-",X172)-1),'Ceníky Ubytování'!$A$27:$AJ$80,$H172+IF(RIGHT(X172,1)="R",6,RIGHT(X172,1)),0),IF(X172="",0,IF(EXACT(X172,VLOOKUP(X172,X$6:X171,1,0)),0,0)))</f>
        <v>0</v>
      </c>
      <c r="AJ172" s="153">
        <f>IF(AND(Y172&lt;&gt;"",OR(RIGHT(Y172,1)&lt;&gt;"R",ISERROR(VLOOKUP(Y172,Y$6:Y171,1,0)))),VLOOKUP(LEFT(Y172,SEARCH("-",Y172)-1),'Ceníky Ubytování'!$A$27:$AJ$80,$H172+IF(RIGHT(Y172,1)="R",6,RIGHT(Y172,1)),0),IF(Y172="",0,IF(EXACT(Y172,VLOOKUP(Y172,Y$6:Y171,1,0)),0,0)))</f>
        <v>0</v>
      </c>
      <c r="AK172" s="153">
        <f>IF(AND(Z172&lt;&gt;"",OR(RIGHT(Z172,1)&lt;&gt;"R",ISERROR(VLOOKUP(Z172,Z$6:Z171,1,0)))),VLOOKUP(LEFT(Z172,SEARCH("-",Z172)-1),'Ceníky Ubytování'!$A$27:$AJ$80,$H172+IF(RIGHT(Z172,1)="R",6,RIGHT(Z172,1)),0),IF(Z172="",0,IF(EXACT(Z172,VLOOKUP(Z172,Z$6:Z171,1,0)),0,0)))</f>
        <v>0</v>
      </c>
      <c r="AL172" s="153">
        <f>IF(AND(AA172&lt;&gt;"",OR(RIGHT(AA172,1)&lt;&gt;"R",ISERROR(VLOOKUP(AA172,AA$6:AA171,1,0)))),VLOOKUP(LEFT(AA172,SEARCH("-",AA172)-1),'Ceníky Ubytování'!$A$27:$AJ$80,$H172+IF(RIGHT(AA172,1)="R",6,RIGHT(AA172,1)),0),IF(AA172="",0,IF(EXACT(AA172,VLOOKUP(AA172,AA$6:AA171,1,0)),0,0)))</f>
        <v>0</v>
      </c>
      <c r="AM172" s="153">
        <f>IF(AND(AB172&lt;&gt;"",OR(RIGHT(AB172,1)&lt;&gt;"R",ISERROR(VLOOKUP(AB172,AB$6:AB171,1,0)))),VLOOKUP(LEFT(AB172,SEARCH("-",AB172)-1),'Ceníky Ubytování'!$A$27:$AJ$80,$H172+IF(RIGHT(AB172,1)="R",6,RIGHT(AB172,1)),0),IF(AB172="",0,IF(EXACT(AB172,VLOOKUP(AB172,AB$6:AB171,1,0)),0,0)))</f>
        <v>0</v>
      </c>
      <c r="AN172" s="153">
        <f>IF(AND(AC172&lt;&gt;"",OR(RIGHT(AC172,1)&lt;&gt;"R",ISERROR(VLOOKUP(AC172,AC$6:AC171,1,0)))),VLOOKUP(LEFT(AC172,SEARCH("-",AC172)-1),'Ceníky Ubytování'!$A$27:$AJ$80,$H172+IF(RIGHT(AC172,1)="R",6,RIGHT(AC172,1)),0),IF(AC172="",0,IF(EXACT(AC172,VLOOKUP(AC172,AC$6:AC171,1,0)),0,0)))</f>
        <v>0</v>
      </c>
      <c r="AO172" s="152"/>
      <c r="AP172" s="152"/>
      <c r="AQ172" s="152" t="str">
        <f t="shared" ref="AQ172:AZ172" si="515">IF(ISERROR(LEFT(T172,SEARCH("-",T172)-1)),"",LEFT(T172,SEARCH("-",T172)-1))</f>
        <v/>
      </c>
      <c r="AR172" s="152" t="str">
        <f t="shared" si="515"/>
        <v/>
      </c>
      <c r="AS172" s="152" t="str">
        <f t="shared" si="515"/>
        <v/>
      </c>
      <c r="AT172" s="152" t="str">
        <f t="shared" si="515"/>
        <v/>
      </c>
      <c r="AU172" s="152" t="str">
        <f t="shared" si="515"/>
        <v/>
      </c>
      <c r="AV172" s="152" t="str">
        <f t="shared" si="515"/>
        <v/>
      </c>
      <c r="AW172" s="152" t="str">
        <f t="shared" si="515"/>
        <v/>
      </c>
      <c r="AX172" s="152" t="str">
        <f t="shared" si="515"/>
        <v/>
      </c>
      <c r="AY172" s="152" t="str">
        <f t="shared" si="515"/>
        <v/>
      </c>
      <c r="AZ172" s="152" t="str">
        <f t="shared" si="515"/>
        <v/>
      </c>
      <c r="BA172" s="152"/>
      <c r="BB172" s="152"/>
      <c r="BC172" s="152"/>
      <c r="BD172" s="152"/>
      <c r="BE172" s="152"/>
      <c r="BF172" s="152"/>
      <c r="BG172" s="152"/>
      <c r="BH172" s="152"/>
      <c r="BI172" s="152"/>
      <c r="BJ172" s="152"/>
    </row>
    <row r="173" spans="1:62" ht="15.75" customHeight="1">
      <c r="A173" s="8">
        <f>+VSTUP!A177</f>
        <v>168</v>
      </c>
      <c r="B173" s="8">
        <f>+VSTUP!B177</f>
        <v>0</v>
      </c>
      <c r="C173" s="8">
        <f>+VSTUP!C177</f>
        <v>0</v>
      </c>
      <c r="D173" s="8">
        <f>+VSTUP!G177</f>
        <v>0</v>
      </c>
      <c r="E173" s="8" t="str">
        <f>+VSTUP!K177</f>
        <v>nic</v>
      </c>
      <c r="F173" s="8">
        <f t="shared" si="11"/>
        <v>0</v>
      </c>
      <c r="G173" s="8" t="str">
        <f>+IF(VSTUP!$B$6="ANO",IF(F173&gt;5,$F$3,IF(F173&gt;2,$F$4,$F$2)),IF(F173=1,$F$2,$B$1))</f>
        <v>Ceník víkend standard</v>
      </c>
      <c r="H173" s="8">
        <f>+VLOOKUP(G173,'Ceníky Ubytování'!$B$84:$C$88,2,0)</f>
        <v>9</v>
      </c>
      <c r="I173" s="8" t="str">
        <f t="shared" ref="I173:R173" si="516">+IF($D173&gt;=I$3,IF($E173=0,"",$E173),"")</f>
        <v/>
      </c>
      <c r="J173" s="8" t="str">
        <f t="shared" si="516"/>
        <v/>
      </c>
      <c r="K173" s="8" t="str">
        <f t="shared" si="516"/>
        <v/>
      </c>
      <c r="L173" s="8" t="str">
        <f t="shared" si="516"/>
        <v/>
      </c>
      <c r="M173" s="8" t="str">
        <f t="shared" si="516"/>
        <v/>
      </c>
      <c r="N173" s="8" t="str">
        <f t="shared" si="516"/>
        <v/>
      </c>
      <c r="O173" s="8" t="str">
        <f t="shared" si="516"/>
        <v/>
      </c>
      <c r="P173" s="8" t="str">
        <f t="shared" si="516"/>
        <v/>
      </c>
      <c r="Q173" s="8" t="str">
        <f t="shared" si="516"/>
        <v/>
      </c>
      <c r="R173" s="8" t="str">
        <f t="shared" si="516"/>
        <v/>
      </c>
      <c r="S173" s="8"/>
      <c r="T173" s="8" t="str">
        <f t="shared" ref="T173:AC173" si="517">+IF(RIGHT(I173,1)="R",I173,IF(I173="","",IF(OR(I173=$S$1,I173=$S$2,I173=$S$3,I173=$S$4),I173&amp;"-1",I173&amp;"-"&amp;COUNTIF(I$6:I$999,I173))))</f>
        <v/>
      </c>
      <c r="U173" s="8" t="str">
        <f t="shared" si="517"/>
        <v/>
      </c>
      <c r="V173" s="8" t="str">
        <f t="shared" si="517"/>
        <v/>
      </c>
      <c r="W173" s="8" t="str">
        <f t="shared" si="517"/>
        <v/>
      </c>
      <c r="X173" s="8" t="str">
        <f t="shared" si="517"/>
        <v/>
      </c>
      <c r="Y173" s="8" t="str">
        <f t="shared" si="517"/>
        <v/>
      </c>
      <c r="Z173" s="8" t="str">
        <f t="shared" si="517"/>
        <v/>
      </c>
      <c r="AA173" s="8" t="str">
        <f t="shared" si="517"/>
        <v/>
      </c>
      <c r="AB173" s="8" t="str">
        <f t="shared" si="517"/>
        <v/>
      </c>
      <c r="AC173" s="8" t="str">
        <f t="shared" si="517"/>
        <v/>
      </c>
      <c r="AD173" s="31">
        <f t="shared" si="373"/>
        <v>0</v>
      </c>
      <c r="AE173" s="32">
        <f>IF(AND(T173&lt;&gt;"",OR(RIGHT(T173,1)&lt;&gt;"R",ISERROR(VLOOKUP(T173,T$6:T172,1,0)))),VLOOKUP(LEFT(T173,SEARCH("-",T173)-1),'Ceníky Ubytování'!$A$27:$AJ$80,$H173+IF(RIGHT(T173,1)="R",6,RIGHT(T173,1)),0),IF(T173="",0,IF(EXACT(T173,VLOOKUP(T173,T$6:T172,1,0)),0,0)))</f>
        <v>0</v>
      </c>
      <c r="AF173" s="32">
        <f>IF(AND(U173&lt;&gt;"",OR(RIGHT(U173,1)&lt;&gt;"R",ISERROR(VLOOKUP(U173,U$6:U172,1,0)))),VLOOKUP(LEFT(U173,SEARCH("-",U173)-1),'Ceníky Ubytování'!$A$27:$AJ$80,$H173+IF(RIGHT(U173,1)="R",6,RIGHT(U173,1)),0),IF(U173="",0,IF(EXACT(U173,VLOOKUP(U173,U$6:U172,1,0)),0,0)))</f>
        <v>0</v>
      </c>
      <c r="AG173" s="32">
        <f>IF(AND(V173&lt;&gt;"",OR(RIGHT(V173,1)&lt;&gt;"R",ISERROR(VLOOKUP(V173,V$6:V172,1,0)))),VLOOKUP(LEFT(V173,SEARCH("-",V173)-1),'Ceníky Ubytování'!$A$27:$AJ$80,$H173+IF(RIGHT(V173,1)="R",6,RIGHT(V173,1)),0),IF(V173="",0,IF(EXACT(V173,VLOOKUP(V173,V$6:V172,1,0)),0,0)))</f>
        <v>0</v>
      </c>
      <c r="AH173" s="32">
        <f>IF(AND(W173&lt;&gt;"",OR(RIGHT(W173,1)&lt;&gt;"R",ISERROR(VLOOKUP(W173,W$6:W172,1,0)))),VLOOKUP(LEFT(W173,SEARCH("-",W173)-1),'Ceníky Ubytování'!$A$27:$AJ$80,$H173+IF(RIGHT(W173,1)="R",6,RIGHT(W173,1)),0),IF(W173="",0,IF(EXACT(W173,VLOOKUP(W173,W$6:W172,1,0)),0,0)))</f>
        <v>0</v>
      </c>
      <c r="AI173" s="32">
        <f>IF(AND(X173&lt;&gt;"",OR(RIGHT(X173,1)&lt;&gt;"R",ISERROR(VLOOKUP(X173,X$6:X172,1,0)))),VLOOKUP(LEFT(X173,SEARCH("-",X173)-1),'Ceníky Ubytování'!$A$27:$AJ$80,$H173+IF(RIGHT(X173,1)="R",6,RIGHT(X173,1)),0),IF(X173="",0,IF(EXACT(X173,VLOOKUP(X173,X$6:X172,1,0)),0,0)))</f>
        <v>0</v>
      </c>
      <c r="AJ173" s="32">
        <f>IF(AND(Y173&lt;&gt;"",OR(RIGHT(Y173,1)&lt;&gt;"R",ISERROR(VLOOKUP(Y173,Y$6:Y172,1,0)))),VLOOKUP(LEFT(Y173,SEARCH("-",Y173)-1),'Ceníky Ubytování'!$A$27:$AJ$80,$H173+IF(RIGHT(Y173,1)="R",6,RIGHT(Y173,1)),0),IF(Y173="",0,IF(EXACT(Y173,VLOOKUP(Y173,Y$6:Y172,1,0)),0,0)))</f>
        <v>0</v>
      </c>
      <c r="AK173" s="32">
        <f>IF(AND(Z173&lt;&gt;"",OR(RIGHT(Z173,1)&lt;&gt;"R",ISERROR(VLOOKUP(Z173,Z$6:Z172,1,0)))),VLOOKUP(LEFT(Z173,SEARCH("-",Z173)-1),'Ceníky Ubytování'!$A$27:$AJ$80,$H173+IF(RIGHT(Z173,1)="R",6,RIGHT(Z173,1)),0),IF(Z173="",0,IF(EXACT(Z173,VLOOKUP(Z173,Z$6:Z172,1,0)),0,0)))</f>
        <v>0</v>
      </c>
      <c r="AL173" s="32">
        <f>IF(AND(AA173&lt;&gt;"",OR(RIGHT(AA173,1)&lt;&gt;"R",ISERROR(VLOOKUP(AA173,AA$6:AA172,1,0)))),VLOOKUP(LEFT(AA173,SEARCH("-",AA173)-1),'Ceníky Ubytování'!$A$27:$AJ$80,$H173+IF(RIGHT(AA173,1)="R",6,RIGHT(AA173,1)),0),IF(AA173="",0,IF(EXACT(AA173,VLOOKUP(AA173,AA$6:AA172,1,0)),0,0)))</f>
        <v>0</v>
      </c>
      <c r="AM173" s="32">
        <f>IF(AND(AB173&lt;&gt;"",OR(RIGHT(AB173,1)&lt;&gt;"R",ISERROR(VLOOKUP(AB173,AB$6:AB172,1,0)))),VLOOKUP(LEFT(AB173,SEARCH("-",AB173)-1),'Ceníky Ubytování'!$A$27:$AJ$80,$H173+IF(RIGHT(AB173,1)="R",6,RIGHT(AB173,1)),0),IF(AB173="",0,IF(EXACT(AB173,VLOOKUP(AB173,AB$6:AB172,1,0)),0,0)))</f>
        <v>0</v>
      </c>
      <c r="AN173" s="32">
        <f>IF(AND(AC173&lt;&gt;"",OR(RIGHT(AC173,1)&lt;&gt;"R",ISERROR(VLOOKUP(AC173,AC$6:AC172,1,0)))),VLOOKUP(LEFT(AC173,SEARCH("-",AC173)-1),'Ceníky Ubytování'!$A$27:$AJ$80,$H173+IF(RIGHT(AC173,1)="R",6,RIGHT(AC173,1)),0),IF(AC173="",0,IF(EXACT(AC173,VLOOKUP(AC173,AC$6:AC172,1,0)),0,0)))</f>
        <v>0</v>
      </c>
      <c r="AO173" s="8"/>
      <c r="AP173" s="8"/>
      <c r="AQ173" s="8" t="str">
        <f t="shared" ref="AQ173:AZ173" si="518">IF(ISERROR(LEFT(T173,SEARCH("-",T173)-1)),"",LEFT(T173,SEARCH("-",T173)-1))</f>
        <v/>
      </c>
      <c r="AR173" s="8" t="str">
        <f t="shared" si="518"/>
        <v/>
      </c>
      <c r="AS173" s="8" t="str">
        <f t="shared" si="518"/>
        <v/>
      </c>
      <c r="AT173" s="8" t="str">
        <f t="shared" si="518"/>
        <v/>
      </c>
      <c r="AU173" s="8" t="str">
        <f t="shared" si="518"/>
        <v/>
      </c>
      <c r="AV173" s="8" t="str">
        <f t="shared" si="518"/>
        <v/>
      </c>
      <c r="AW173" s="8" t="str">
        <f t="shared" si="518"/>
        <v/>
      </c>
      <c r="AX173" s="8" t="str">
        <f t="shared" si="518"/>
        <v/>
      </c>
      <c r="AY173" s="8" t="str">
        <f t="shared" si="518"/>
        <v/>
      </c>
      <c r="AZ173" s="8" t="str">
        <f t="shared" si="518"/>
        <v/>
      </c>
      <c r="BA173" s="8"/>
      <c r="BB173" s="8"/>
      <c r="BC173" s="8"/>
      <c r="BD173" s="8"/>
      <c r="BE173" s="8"/>
      <c r="BF173" s="8"/>
      <c r="BG173" s="8"/>
      <c r="BH173" s="8"/>
      <c r="BI173" s="8"/>
      <c r="BJ173" s="8"/>
    </row>
    <row r="174" spans="1:62" s="151" customFormat="1" ht="15.75" customHeight="1">
      <c r="A174" s="152">
        <f>+VSTUP!A178</f>
        <v>169</v>
      </c>
      <c r="B174" s="152">
        <f>+VSTUP!B178</f>
        <v>0</v>
      </c>
      <c r="C174" s="152">
        <f>+VSTUP!C178</f>
        <v>0</v>
      </c>
      <c r="D174" s="152">
        <f>+VSTUP!G178</f>
        <v>0</v>
      </c>
      <c r="E174" s="152" t="str">
        <f>+VSTUP!K178</f>
        <v>nic</v>
      </c>
      <c r="F174" s="152">
        <f t="shared" si="11"/>
        <v>0</v>
      </c>
      <c r="G174" s="152" t="str">
        <f>+IF(VSTUP!$B$6="ANO",IF(F174&gt;5,$F$3,IF(F174&gt;2,$F$4,$F$2)),IF(F174=1,$F$2,$B$1))</f>
        <v>Ceník víkend standard</v>
      </c>
      <c r="H174" s="152">
        <f>+VLOOKUP(G174,'Ceníky Ubytování'!$B$84:$C$88,2,0)</f>
        <v>9</v>
      </c>
      <c r="I174" s="152" t="str">
        <f t="shared" ref="I174:R174" si="519">+IF($D174&gt;=I$3,IF($E174=0,"",$E174),"")</f>
        <v/>
      </c>
      <c r="J174" s="152" t="str">
        <f t="shared" si="519"/>
        <v/>
      </c>
      <c r="K174" s="152" t="str">
        <f t="shared" si="519"/>
        <v/>
      </c>
      <c r="L174" s="152" t="str">
        <f t="shared" si="519"/>
        <v/>
      </c>
      <c r="M174" s="152" t="str">
        <f t="shared" si="519"/>
        <v/>
      </c>
      <c r="N174" s="152" t="str">
        <f t="shared" si="519"/>
        <v/>
      </c>
      <c r="O174" s="152" t="str">
        <f t="shared" si="519"/>
        <v/>
      </c>
      <c r="P174" s="152" t="str">
        <f t="shared" si="519"/>
        <v/>
      </c>
      <c r="Q174" s="152" t="str">
        <f t="shared" si="519"/>
        <v/>
      </c>
      <c r="R174" s="152" t="str">
        <f t="shared" si="519"/>
        <v/>
      </c>
      <c r="S174" s="8"/>
      <c r="T174" s="152" t="str">
        <f t="shared" ref="T174:AC174" si="520">+IF(RIGHT(I174,1)="R",I174,IF(I174="","",IF(OR(I174=$S$1,I174=$S$2,I174=$S$3,I174=$S$4),I174&amp;"-1",I174&amp;"-"&amp;COUNTIF(I$6:I$999,I174))))</f>
        <v/>
      </c>
      <c r="U174" s="152" t="str">
        <f t="shared" si="520"/>
        <v/>
      </c>
      <c r="V174" s="152" t="str">
        <f t="shared" si="520"/>
        <v/>
      </c>
      <c r="W174" s="152" t="str">
        <f t="shared" si="520"/>
        <v/>
      </c>
      <c r="X174" s="152" t="str">
        <f t="shared" si="520"/>
        <v/>
      </c>
      <c r="Y174" s="152" t="str">
        <f t="shared" si="520"/>
        <v/>
      </c>
      <c r="Z174" s="152" t="str">
        <f t="shared" si="520"/>
        <v/>
      </c>
      <c r="AA174" s="152" t="str">
        <f t="shared" si="520"/>
        <v/>
      </c>
      <c r="AB174" s="152" t="str">
        <f t="shared" si="520"/>
        <v/>
      </c>
      <c r="AC174" s="152" t="str">
        <f t="shared" si="520"/>
        <v/>
      </c>
      <c r="AD174" s="31">
        <f t="shared" si="373"/>
        <v>0</v>
      </c>
      <c r="AE174" s="153">
        <f>IF(AND(T174&lt;&gt;"",OR(RIGHT(T174,1)&lt;&gt;"R",ISERROR(VLOOKUP(T174,T$6:T173,1,0)))),VLOOKUP(LEFT(T174,SEARCH("-",T174)-1),'Ceníky Ubytování'!$A$27:$AJ$80,$H174+IF(RIGHT(T174,1)="R",6,RIGHT(T174,1)),0),IF(T174="",0,IF(EXACT(T174,VLOOKUP(T174,T$6:T173,1,0)),0,0)))</f>
        <v>0</v>
      </c>
      <c r="AF174" s="153">
        <f>IF(AND(U174&lt;&gt;"",OR(RIGHT(U174,1)&lt;&gt;"R",ISERROR(VLOOKUP(U174,U$6:U173,1,0)))),VLOOKUP(LEFT(U174,SEARCH("-",U174)-1),'Ceníky Ubytování'!$A$27:$AJ$80,$H174+IF(RIGHT(U174,1)="R",6,RIGHT(U174,1)),0),IF(U174="",0,IF(EXACT(U174,VLOOKUP(U174,U$6:U173,1,0)),0,0)))</f>
        <v>0</v>
      </c>
      <c r="AG174" s="153">
        <f>IF(AND(V174&lt;&gt;"",OR(RIGHT(V174,1)&lt;&gt;"R",ISERROR(VLOOKUP(V174,V$6:V173,1,0)))),VLOOKUP(LEFT(V174,SEARCH("-",V174)-1),'Ceníky Ubytování'!$A$27:$AJ$80,$H174+IF(RIGHT(V174,1)="R",6,RIGHT(V174,1)),0),IF(V174="",0,IF(EXACT(V174,VLOOKUP(V174,V$6:V173,1,0)),0,0)))</f>
        <v>0</v>
      </c>
      <c r="AH174" s="153">
        <f>IF(AND(W174&lt;&gt;"",OR(RIGHT(W174,1)&lt;&gt;"R",ISERROR(VLOOKUP(W174,W$6:W173,1,0)))),VLOOKUP(LEFT(W174,SEARCH("-",W174)-1),'Ceníky Ubytování'!$A$27:$AJ$80,$H174+IF(RIGHT(W174,1)="R",6,RIGHT(W174,1)),0),IF(W174="",0,IF(EXACT(W174,VLOOKUP(W174,W$6:W173,1,0)),0,0)))</f>
        <v>0</v>
      </c>
      <c r="AI174" s="153">
        <f>IF(AND(X174&lt;&gt;"",OR(RIGHT(X174,1)&lt;&gt;"R",ISERROR(VLOOKUP(X174,X$6:X173,1,0)))),VLOOKUP(LEFT(X174,SEARCH("-",X174)-1),'Ceníky Ubytování'!$A$27:$AJ$80,$H174+IF(RIGHT(X174,1)="R",6,RIGHT(X174,1)),0),IF(X174="",0,IF(EXACT(X174,VLOOKUP(X174,X$6:X173,1,0)),0,0)))</f>
        <v>0</v>
      </c>
      <c r="AJ174" s="153">
        <f>IF(AND(Y174&lt;&gt;"",OR(RIGHT(Y174,1)&lt;&gt;"R",ISERROR(VLOOKUP(Y174,Y$6:Y173,1,0)))),VLOOKUP(LEFT(Y174,SEARCH("-",Y174)-1),'Ceníky Ubytování'!$A$27:$AJ$80,$H174+IF(RIGHT(Y174,1)="R",6,RIGHT(Y174,1)),0),IF(Y174="",0,IF(EXACT(Y174,VLOOKUP(Y174,Y$6:Y173,1,0)),0,0)))</f>
        <v>0</v>
      </c>
      <c r="AK174" s="153">
        <f>IF(AND(Z174&lt;&gt;"",OR(RIGHT(Z174,1)&lt;&gt;"R",ISERROR(VLOOKUP(Z174,Z$6:Z173,1,0)))),VLOOKUP(LEFT(Z174,SEARCH("-",Z174)-1),'Ceníky Ubytování'!$A$27:$AJ$80,$H174+IF(RIGHT(Z174,1)="R",6,RIGHT(Z174,1)),0),IF(Z174="",0,IF(EXACT(Z174,VLOOKUP(Z174,Z$6:Z173,1,0)),0,0)))</f>
        <v>0</v>
      </c>
      <c r="AL174" s="153">
        <f>IF(AND(AA174&lt;&gt;"",OR(RIGHT(AA174,1)&lt;&gt;"R",ISERROR(VLOOKUP(AA174,AA$6:AA173,1,0)))),VLOOKUP(LEFT(AA174,SEARCH("-",AA174)-1),'Ceníky Ubytování'!$A$27:$AJ$80,$H174+IF(RIGHT(AA174,1)="R",6,RIGHT(AA174,1)),0),IF(AA174="",0,IF(EXACT(AA174,VLOOKUP(AA174,AA$6:AA173,1,0)),0,0)))</f>
        <v>0</v>
      </c>
      <c r="AM174" s="153">
        <f>IF(AND(AB174&lt;&gt;"",OR(RIGHT(AB174,1)&lt;&gt;"R",ISERROR(VLOOKUP(AB174,AB$6:AB173,1,0)))),VLOOKUP(LEFT(AB174,SEARCH("-",AB174)-1),'Ceníky Ubytování'!$A$27:$AJ$80,$H174+IF(RIGHT(AB174,1)="R",6,RIGHT(AB174,1)),0),IF(AB174="",0,IF(EXACT(AB174,VLOOKUP(AB174,AB$6:AB173,1,0)),0,0)))</f>
        <v>0</v>
      </c>
      <c r="AN174" s="153">
        <f>IF(AND(AC174&lt;&gt;"",OR(RIGHT(AC174,1)&lt;&gt;"R",ISERROR(VLOOKUP(AC174,AC$6:AC173,1,0)))),VLOOKUP(LEFT(AC174,SEARCH("-",AC174)-1),'Ceníky Ubytování'!$A$27:$AJ$80,$H174+IF(RIGHT(AC174,1)="R",6,RIGHT(AC174,1)),0),IF(AC174="",0,IF(EXACT(AC174,VLOOKUP(AC174,AC$6:AC173,1,0)),0,0)))</f>
        <v>0</v>
      </c>
      <c r="AO174" s="152"/>
      <c r="AP174" s="152"/>
      <c r="AQ174" s="152" t="str">
        <f t="shared" ref="AQ174:AZ174" si="521">IF(ISERROR(LEFT(T174,SEARCH("-",T174)-1)),"",LEFT(T174,SEARCH("-",T174)-1))</f>
        <v/>
      </c>
      <c r="AR174" s="152" t="str">
        <f t="shared" si="521"/>
        <v/>
      </c>
      <c r="AS174" s="152" t="str">
        <f t="shared" si="521"/>
        <v/>
      </c>
      <c r="AT174" s="152" t="str">
        <f t="shared" si="521"/>
        <v/>
      </c>
      <c r="AU174" s="152" t="str">
        <f t="shared" si="521"/>
        <v/>
      </c>
      <c r="AV174" s="152" t="str">
        <f t="shared" si="521"/>
        <v/>
      </c>
      <c r="AW174" s="152" t="str">
        <f t="shared" si="521"/>
        <v/>
      </c>
      <c r="AX174" s="152" t="str">
        <f t="shared" si="521"/>
        <v/>
      </c>
      <c r="AY174" s="152" t="str">
        <f t="shared" si="521"/>
        <v/>
      </c>
      <c r="AZ174" s="152" t="str">
        <f t="shared" si="521"/>
        <v/>
      </c>
      <c r="BA174" s="152"/>
      <c r="BB174" s="152"/>
      <c r="BC174" s="152"/>
      <c r="BD174" s="152"/>
      <c r="BE174" s="152"/>
      <c r="BF174" s="152"/>
      <c r="BG174" s="152"/>
      <c r="BH174" s="152"/>
      <c r="BI174" s="152"/>
      <c r="BJ174" s="152"/>
    </row>
    <row r="175" spans="1:62" ht="15.75" customHeight="1">
      <c r="A175" s="8">
        <f>+VSTUP!A179</f>
        <v>170</v>
      </c>
      <c r="B175" s="8">
        <f>+VSTUP!B179</f>
        <v>0</v>
      </c>
      <c r="C175" s="8">
        <f>+VSTUP!C179</f>
        <v>0</v>
      </c>
      <c r="D175" s="8">
        <f>+VSTUP!G179</f>
        <v>0</v>
      </c>
      <c r="E175" s="8" t="str">
        <f>+VSTUP!K179</f>
        <v>nic</v>
      </c>
      <c r="F175" s="8">
        <f t="shared" si="11"/>
        <v>0</v>
      </c>
      <c r="G175" s="8" t="str">
        <f>+IF(VSTUP!$B$6="ANO",IF(F175&gt;5,$F$3,IF(F175&gt;2,$F$4,$F$2)),IF(F175=1,$F$2,$B$1))</f>
        <v>Ceník víkend standard</v>
      </c>
      <c r="H175" s="8">
        <f>+VLOOKUP(G175,'Ceníky Ubytování'!$B$84:$C$88,2,0)</f>
        <v>9</v>
      </c>
      <c r="I175" s="8" t="str">
        <f t="shared" ref="I175:R175" si="522">+IF($D175&gt;=I$3,IF($E175=0,"",$E175),"")</f>
        <v/>
      </c>
      <c r="J175" s="8" t="str">
        <f t="shared" si="522"/>
        <v/>
      </c>
      <c r="K175" s="8" t="str">
        <f t="shared" si="522"/>
        <v/>
      </c>
      <c r="L175" s="8" t="str">
        <f t="shared" si="522"/>
        <v/>
      </c>
      <c r="M175" s="8" t="str">
        <f t="shared" si="522"/>
        <v/>
      </c>
      <c r="N175" s="8" t="str">
        <f t="shared" si="522"/>
        <v/>
      </c>
      <c r="O175" s="8" t="str">
        <f t="shared" si="522"/>
        <v/>
      </c>
      <c r="P175" s="8" t="str">
        <f t="shared" si="522"/>
        <v/>
      </c>
      <c r="Q175" s="8" t="str">
        <f t="shared" si="522"/>
        <v/>
      </c>
      <c r="R175" s="8" t="str">
        <f t="shared" si="522"/>
        <v/>
      </c>
      <c r="S175" s="8"/>
      <c r="T175" s="8" t="str">
        <f t="shared" ref="T175:AC175" si="523">+IF(RIGHT(I175,1)="R",I175,IF(I175="","",IF(OR(I175=$S$1,I175=$S$2,I175=$S$3,I175=$S$4),I175&amp;"-1",I175&amp;"-"&amp;COUNTIF(I$6:I$999,I175))))</f>
        <v/>
      </c>
      <c r="U175" s="8" t="str">
        <f t="shared" si="523"/>
        <v/>
      </c>
      <c r="V175" s="8" t="str">
        <f t="shared" si="523"/>
        <v/>
      </c>
      <c r="W175" s="8" t="str">
        <f t="shared" si="523"/>
        <v/>
      </c>
      <c r="X175" s="8" t="str">
        <f t="shared" si="523"/>
        <v/>
      </c>
      <c r="Y175" s="8" t="str">
        <f t="shared" si="523"/>
        <v/>
      </c>
      <c r="Z175" s="8" t="str">
        <f t="shared" si="523"/>
        <v/>
      </c>
      <c r="AA175" s="8" t="str">
        <f t="shared" si="523"/>
        <v/>
      </c>
      <c r="AB175" s="8" t="str">
        <f t="shared" si="523"/>
        <v/>
      </c>
      <c r="AC175" s="8" t="str">
        <f t="shared" si="523"/>
        <v/>
      </c>
      <c r="AD175" s="31">
        <f t="shared" si="373"/>
        <v>0</v>
      </c>
      <c r="AE175" s="32">
        <f>IF(AND(T175&lt;&gt;"",OR(RIGHT(T175,1)&lt;&gt;"R",ISERROR(VLOOKUP(T175,T$6:T174,1,0)))),VLOOKUP(LEFT(T175,SEARCH("-",T175)-1),'Ceníky Ubytování'!$A$27:$AJ$80,$H175+IF(RIGHT(T175,1)="R",6,RIGHT(T175,1)),0),IF(T175="",0,IF(EXACT(T175,VLOOKUP(T175,T$6:T174,1,0)),0,0)))</f>
        <v>0</v>
      </c>
      <c r="AF175" s="32">
        <f>IF(AND(U175&lt;&gt;"",OR(RIGHT(U175,1)&lt;&gt;"R",ISERROR(VLOOKUP(U175,U$6:U174,1,0)))),VLOOKUP(LEFT(U175,SEARCH("-",U175)-1),'Ceníky Ubytování'!$A$27:$AJ$80,$H175+IF(RIGHT(U175,1)="R",6,RIGHT(U175,1)),0),IF(U175="",0,IF(EXACT(U175,VLOOKUP(U175,U$6:U174,1,0)),0,0)))</f>
        <v>0</v>
      </c>
      <c r="AG175" s="32">
        <f>IF(AND(V175&lt;&gt;"",OR(RIGHT(V175,1)&lt;&gt;"R",ISERROR(VLOOKUP(V175,V$6:V174,1,0)))),VLOOKUP(LEFT(V175,SEARCH("-",V175)-1),'Ceníky Ubytování'!$A$27:$AJ$80,$H175+IF(RIGHT(V175,1)="R",6,RIGHT(V175,1)),0),IF(V175="",0,IF(EXACT(V175,VLOOKUP(V175,V$6:V174,1,0)),0,0)))</f>
        <v>0</v>
      </c>
      <c r="AH175" s="32">
        <f>IF(AND(W175&lt;&gt;"",OR(RIGHT(W175,1)&lt;&gt;"R",ISERROR(VLOOKUP(W175,W$6:W174,1,0)))),VLOOKUP(LEFT(W175,SEARCH("-",W175)-1),'Ceníky Ubytování'!$A$27:$AJ$80,$H175+IF(RIGHT(W175,1)="R",6,RIGHT(W175,1)),0),IF(W175="",0,IF(EXACT(W175,VLOOKUP(W175,W$6:W174,1,0)),0,0)))</f>
        <v>0</v>
      </c>
      <c r="AI175" s="32">
        <f>IF(AND(X175&lt;&gt;"",OR(RIGHT(X175,1)&lt;&gt;"R",ISERROR(VLOOKUP(X175,X$6:X174,1,0)))),VLOOKUP(LEFT(X175,SEARCH("-",X175)-1),'Ceníky Ubytování'!$A$27:$AJ$80,$H175+IF(RIGHT(X175,1)="R",6,RIGHT(X175,1)),0),IF(X175="",0,IF(EXACT(X175,VLOOKUP(X175,X$6:X174,1,0)),0,0)))</f>
        <v>0</v>
      </c>
      <c r="AJ175" s="32">
        <f>IF(AND(Y175&lt;&gt;"",OR(RIGHT(Y175,1)&lt;&gt;"R",ISERROR(VLOOKUP(Y175,Y$6:Y174,1,0)))),VLOOKUP(LEFT(Y175,SEARCH("-",Y175)-1),'Ceníky Ubytování'!$A$27:$AJ$80,$H175+IF(RIGHT(Y175,1)="R",6,RIGHT(Y175,1)),0),IF(Y175="",0,IF(EXACT(Y175,VLOOKUP(Y175,Y$6:Y174,1,0)),0,0)))</f>
        <v>0</v>
      </c>
      <c r="AK175" s="32">
        <f>IF(AND(Z175&lt;&gt;"",OR(RIGHT(Z175,1)&lt;&gt;"R",ISERROR(VLOOKUP(Z175,Z$6:Z174,1,0)))),VLOOKUP(LEFT(Z175,SEARCH("-",Z175)-1),'Ceníky Ubytování'!$A$27:$AJ$80,$H175+IF(RIGHT(Z175,1)="R",6,RIGHT(Z175,1)),0),IF(Z175="",0,IF(EXACT(Z175,VLOOKUP(Z175,Z$6:Z174,1,0)),0,0)))</f>
        <v>0</v>
      </c>
      <c r="AL175" s="32">
        <f>IF(AND(AA175&lt;&gt;"",OR(RIGHT(AA175,1)&lt;&gt;"R",ISERROR(VLOOKUP(AA175,AA$6:AA174,1,0)))),VLOOKUP(LEFT(AA175,SEARCH("-",AA175)-1),'Ceníky Ubytování'!$A$27:$AJ$80,$H175+IF(RIGHT(AA175,1)="R",6,RIGHT(AA175,1)),0),IF(AA175="",0,IF(EXACT(AA175,VLOOKUP(AA175,AA$6:AA174,1,0)),0,0)))</f>
        <v>0</v>
      </c>
      <c r="AM175" s="32">
        <f>IF(AND(AB175&lt;&gt;"",OR(RIGHT(AB175,1)&lt;&gt;"R",ISERROR(VLOOKUP(AB175,AB$6:AB174,1,0)))),VLOOKUP(LEFT(AB175,SEARCH("-",AB175)-1),'Ceníky Ubytování'!$A$27:$AJ$80,$H175+IF(RIGHT(AB175,1)="R",6,RIGHT(AB175,1)),0),IF(AB175="",0,IF(EXACT(AB175,VLOOKUP(AB175,AB$6:AB174,1,0)),0,0)))</f>
        <v>0</v>
      </c>
      <c r="AN175" s="32">
        <f>IF(AND(AC175&lt;&gt;"",OR(RIGHT(AC175,1)&lt;&gt;"R",ISERROR(VLOOKUP(AC175,AC$6:AC174,1,0)))),VLOOKUP(LEFT(AC175,SEARCH("-",AC175)-1),'Ceníky Ubytování'!$A$27:$AJ$80,$H175+IF(RIGHT(AC175,1)="R",6,RIGHT(AC175,1)),0),IF(AC175="",0,IF(EXACT(AC175,VLOOKUP(AC175,AC$6:AC174,1,0)),0,0)))</f>
        <v>0</v>
      </c>
      <c r="AO175" s="8"/>
      <c r="AP175" s="8"/>
      <c r="AQ175" s="8" t="str">
        <f t="shared" ref="AQ175:AZ175" si="524">IF(ISERROR(LEFT(T175,SEARCH("-",T175)-1)),"",LEFT(T175,SEARCH("-",T175)-1))</f>
        <v/>
      </c>
      <c r="AR175" s="8" t="str">
        <f t="shared" si="524"/>
        <v/>
      </c>
      <c r="AS175" s="8" t="str">
        <f t="shared" si="524"/>
        <v/>
      </c>
      <c r="AT175" s="8" t="str">
        <f t="shared" si="524"/>
        <v/>
      </c>
      <c r="AU175" s="8" t="str">
        <f t="shared" si="524"/>
        <v/>
      </c>
      <c r="AV175" s="8" t="str">
        <f t="shared" si="524"/>
        <v/>
      </c>
      <c r="AW175" s="8" t="str">
        <f t="shared" si="524"/>
        <v/>
      </c>
      <c r="AX175" s="8" t="str">
        <f t="shared" si="524"/>
        <v/>
      </c>
      <c r="AY175" s="8" t="str">
        <f t="shared" si="524"/>
        <v/>
      </c>
      <c r="AZ175" s="8" t="str">
        <f t="shared" si="524"/>
        <v/>
      </c>
      <c r="BA175" s="8"/>
      <c r="BB175" s="8"/>
      <c r="BC175" s="8"/>
      <c r="BD175" s="8"/>
      <c r="BE175" s="8"/>
      <c r="BF175" s="8"/>
      <c r="BG175" s="8"/>
      <c r="BH175" s="8"/>
      <c r="BI175" s="8"/>
      <c r="BJ175" s="8"/>
    </row>
    <row r="176" spans="1:62" s="151" customFormat="1" ht="15.75" customHeight="1">
      <c r="A176" s="152">
        <f>+VSTUP!A180</f>
        <v>171</v>
      </c>
      <c r="B176" s="152">
        <f>+VSTUP!B180</f>
        <v>0</v>
      </c>
      <c r="C176" s="152">
        <f>+VSTUP!C180</f>
        <v>0</v>
      </c>
      <c r="D176" s="152">
        <f>+VSTUP!G180</f>
        <v>0</v>
      </c>
      <c r="E176" s="152" t="str">
        <f>+VSTUP!K180</f>
        <v>nic</v>
      </c>
      <c r="F176" s="152">
        <f t="shared" si="11"/>
        <v>0</v>
      </c>
      <c r="G176" s="152" t="str">
        <f>+IF(VSTUP!$B$6="ANO",IF(F176&gt;5,$F$3,IF(F176&gt;2,$F$4,$F$2)),IF(F176=1,$F$2,$B$1))</f>
        <v>Ceník víkend standard</v>
      </c>
      <c r="H176" s="152">
        <f>+VLOOKUP(G176,'Ceníky Ubytování'!$B$84:$C$88,2,0)</f>
        <v>9</v>
      </c>
      <c r="I176" s="152" t="str">
        <f t="shared" ref="I176:R176" si="525">+IF($D176&gt;=I$3,IF($E176=0,"",$E176),"")</f>
        <v/>
      </c>
      <c r="J176" s="152" t="str">
        <f t="shared" si="525"/>
        <v/>
      </c>
      <c r="K176" s="152" t="str">
        <f t="shared" si="525"/>
        <v/>
      </c>
      <c r="L176" s="152" t="str">
        <f t="shared" si="525"/>
        <v/>
      </c>
      <c r="M176" s="152" t="str">
        <f t="shared" si="525"/>
        <v/>
      </c>
      <c r="N176" s="152" t="str">
        <f t="shared" si="525"/>
        <v/>
      </c>
      <c r="O176" s="152" t="str">
        <f t="shared" si="525"/>
        <v/>
      </c>
      <c r="P176" s="152" t="str">
        <f t="shared" si="525"/>
        <v/>
      </c>
      <c r="Q176" s="152" t="str">
        <f t="shared" si="525"/>
        <v/>
      </c>
      <c r="R176" s="152" t="str">
        <f t="shared" si="525"/>
        <v/>
      </c>
      <c r="S176" s="8"/>
      <c r="T176" s="152" t="str">
        <f t="shared" ref="T176:AC176" si="526">+IF(RIGHT(I176,1)="R",I176,IF(I176="","",IF(OR(I176=$S$1,I176=$S$2,I176=$S$3,I176=$S$4),I176&amp;"-1",I176&amp;"-"&amp;COUNTIF(I$6:I$999,I176))))</f>
        <v/>
      </c>
      <c r="U176" s="152" t="str">
        <f t="shared" si="526"/>
        <v/>
      </c>
      <c r="V176" s="152" t="str">
        <f t="shared" si="526"/>
        <v/>
      </c>
      <c r="W176" s="152" t="str">
        <f t="shared" si="526"/>
        <v/>
      </c>
      <c r="X176" s="152" t="str">
        <f t="shared" si="526"/>
        <v/>
      </c>
      <c r="Y176" s="152" t="str">
        <f t="shared" si="526"/>
        <v/>
      </c>
      <c r="Z176" s="152" t="str">
        <f t="shared" si="526"/>
        <v/>
      </c>
      <c r="AA176" s="152" t="str">
        <f t="shared" si="526"/>
        <v/>
      </c>
      <c r="AB176" s="152" t="str">
        <f t="shared" si="526"/>
        <v/>
      </c>
      <c r="AC176" s="152" t="str">
        <f t="shared" si="526"/>
        <v/>
      </c>
      <c r="AD176" s="31">
        <f t="shared" si="373"/>
        <v>0</v>
      </c>
      <c r="AE176" s="153">
        <f>IF(AND(T176&lt;&gt;"",OR(RIGHT(T176,1)&lt;&gt;"R",ISERROR(VLOOKUP(T176,T$6:T175,1,0)))),VLOOKUP(LEFT(T176,SEARCH("-",T176)-1),'Ceníky Ubytování'!$A$27:$AJ$80,$H176+IF(RIGHT(T176,1)="R",6,RIGHT(T176,1)),0),IF(T176="",0,IF(EXACT(T176,VLOOKUP(T176,T$6:T175,1,0)),0,0)))</f>
        <v>0</v>
      </c>
      <c r="AF176" s="153">
        <f>IF(AND(U176&lt;&gt;"",OR(RIGHT(U176,1)&lt;&gt;"R",ISERROR(VLOOKUP(U176,U$6:U175,1,0)))),VLOOKUP(LEFT(U176,SEARCH("-",U176)-1),'Ceníky Ubytování'!$A$27:$AJ$80,$H176+IF(RIGHT(U176,1)="R",6,RIGHT(U176,1)),0),IF(U176="",0,IF(EXACT(U176,VLOOKUP(U176,U$6:U175,1,0)),0,0)))</f>
        <v>0</v>
      </c>
      <c r="AG176" s="153">
        <f>IF(AND(V176&lt;&gt;"",OR(RIGHT(V176,1)&lt;&gt;"R",ISERROR(VLOOKUP(V176,V$6:V175,1,0)))),VLOOKUP(LEFT(V176,SEARCH("-",V176)-1),'Ceníky Ubytování'!$A$27:$AJ$80,$H176+IF(RIGHT(V176,1)="R",6,RIGHT(V176,1)),0),IF(V176="",0,IF(EXACT(V176,VLOOKUP(V176,V$6:V175,1,0)),0,0)))</f>
        <v>0</v>
      </c>
      <c r="AH176" s="153">
        <f>IF(AND(W176&lt;&gt;"",OR(RIGHT(W176,1)&lt;&gt;"R",ISERROR(VLOOKUP(W176,W$6:W175,1,0)))),VLOOKUP(LEFT(W176,SEARCH("-",W176)-1),'Ceníky Ubytování'!$A$27:$AJ$80,$H176+IF(RIGHT(W176,1)="R",6,RIGHT(W176,1)),0),IF(W176="",0,IF(EXACT(W176,VLOOKUP(W176,W$6:W175,1,0)),0,0)))</f>
        <v>0</v>
      </c>
      <c r="AI176" s="153">
        <f>IF(AND(X176&lt;&gt;"",OR(RIGHT(X176,1)&lt;&gt;"R",ISERROR(VLOOKUP(X176,X$6:X175,1,0)))),VLOOKUP(LEFT(X176,SEARCH("-",X176)-1),'Ceníky Ubytování'!$A$27:$AJ$80,$H176+IF(RIGHT(X176,1)="R",6,RIGHT(X176,1)),0),IF(X176="",0,IF(EXACT(X176,VLOOKUP(X176,X$6:X175,1,0)),0,0)))</f>
        <v>0</v>
      </c>
      <c r="AJ176" s="153">
        <f>IF(AND(Y176&lt;&gt;"",OR(RIGHT(Y176,1)&lt;&gt;"R",ISERROR(VLOOKUP(Y176,Y$6:Y175,1,0)))),VLOOKUP(LEFT(Y176,SEARCH("-",Y176)-1),'Ceníky Ubytování'!$A$27:$AJ$80,$H176+IF(RIGHT(Y176,1)="R",6,RIGHT(Y176,1)),0),IF(Y176="",0,IF(EXACT(Y176,VLOOKUP(Y176,Y$6:Y175,1,0)),0,0)))</f>
        <v>0</v>
      </c>
      <c r="AK176" s="153">
        <f>IF(AND(Z176&lt;&gt;"",OR(RIGHT(Z176,1)&lt;&gt;"R",ISERROR(VLOOKUP(Z176,Z$6:Z175,1,0)))),VLOOKUP(LEFT(Z176,SEARCH("-",Z176)-1),'Ceníky Ubytování'!$A$27:$AJ$80,$H176+IF(RIGHT(Z176,1)="R",6,RIGHT(Z176,1)),0),IF(Z176="",0,IF(EXACT(Z176,VLOOKUP(Z176,Z$6:Z175,1,0)),0,0)))</f>
        <v>0</v>
      </c>
      <c r="AL176" s="153">
        <f>IF(AND(AA176&lt;&gt;"",OR(RIGHT(AA176,1)&lt;&gt;"R",ISERROR(VLOOKUP(AA176,AA$6:AA175,1,0)))),VLOOKUP(LEFT(AA176,SEARCH("-",AA176)-1),'Ceníky Ubytování'!$A$27:$AJ$80,$H176+IF(RIGHT(AA176,1)="R",6,RIGHT(AA176,1)),0),IF(AA176="",0,IF(EXACT(AA176,VLOOKUP(AA176,AA$6:AA175,1,0)),0,0)))</f>
        <v>0</v>
      </c>
      <c r="AM176" s="153">
        <f>IF(AND(AB176&lt;&gt;"",OR(RIGHT(AB176,1)&lt;&gt;"R",ISERROR(VLOOKUP(AB176,AB$6:AB175,1,0)))),VLOOKUP(LEFT(AB176,SEARCH("-",AB176)-1),'Ceníky Ubytování'!$A$27:$AJ$80,$H176+IF(RIGHT(AB176,1)="R",6,RIGHT(AB176,1)),0),IF(AB176="",0,IF(EXACT(AB176,VLOOKUP(AB176,AB$6:AB175,1,0)),0,0)))</f>
        <v>0</v>
      </c>
      <c r="AN176" s="153">
        <f>IF(AND(AC176&lt;&gt;"",OR(RIGHT(AC176,1)&lt;&gt;"R",ISERROR(VLOOKUP(AC176,AC$6:AC175,1,0)))),VLOOKUP(LEFT(AC176,SEARCH("-",AC176)-1),'Ceníky Ubytování'!$A$27:$AJ$80,$H176+IF(RIGHT(AC176,1)="R",6,RIGHT(AC176,1)),0),IF(AC176="",0,IF(EXACT(AC176,VLOOKUP(AC176,AC$6:AC175,1,0)),0,0)))</f>
        <v>0</v>
      </c>
      <c r="AO176" s="152"/>
      <c r="AP176" s="152"/>
      <c r="AQ176" s="152" t="str">
        <f t="shared" ref="AQ176:AZ176" si="527">IF(ISERROR(LEFT(T176,SEARCH("-",T176)-1)),"",LEFT(T176,SEARCH("-",T176)-1))</f>
        <v/>
      </c>
      <c r="AR176" s="152" t="str">
        <f t="shared" si="527"/>
        <v/>
      </c>
      <c r="AS176" s="152" t="str">
        <f t="shared" si="527"/>
        <v/>
      </c>
      <c r="AT176" s="152" t="str">
        <f t="shared" si="527"/>
        <v/>
      </c>
      <c r="AU176" s="152" t="str">
        <f t="shared" si="527"/>
        <v/>
      </c>
      <c r="AV176" s="152" t="str">
        <f t="shared" si="527"/>
        <v/>
      </c>
      <c r="AW176" s="152" t="str">
        <f t="shared" si="527"/>
        <v/>
      </c>
      <c r="AX176" s="152" t="str">
        <f t="shared" si="527"/>
        <v/>
      </c>
      <c r="AY176" s="152" t="str">
        <f t="shared" si="527"/>
        <v/>
      </c>
      <c r="AZ176" s="152" t="str">
        <f t="shared" si="527"/>
        <v/>
      </c>
      <c r="BA176" s="152"/>
      <c r="BB176" s="152"/>
      <c r="BC176" s="152"/>
      <c r="BD176" s="152"/>
      <c r="BE176" s="152"/>
      <c r="BF176" s="152"/>
      <c r="BG176" s="152"/>
      <c r="BH176" s="152"/>
      <c r="BI176" s="152"/>
      <c r="BJ176" s="152"/>
    </row>
    <row r="177" spans="1:62" ht="15.75" customHeight="1">
      <c r="A177" s="8">
        <f>+VSTUP!A181</f>
        <v>172</v>
      </c>
      <c r="B177" s="8">
        <f>+VSTUP!B181</f>
        <v>0</v>
      </c>
      <c r="C177" s="8">
        <f>+VSTUP!C181</f>
        <v>0</v>
      </c>
      <c r="D177" s="8">
        <f>+VSTUP!G181</f>
        <v>0</v>
      </c>
      <c r="E177" s="8" t="str">
        <f>+VSTUP!K181</f>
        <v>nic</v>
      </c>
      <c r="F177" s="8">
        <f t="shared" si="11"/>
        <v>0</v>
      </c>
      <c r="G177" s="8" t="str">
        <f>+IF(VSTUP!$B$6="ANO",IF(F177&gt;5,$F$3,IF(F177&gt;2,$F$4,$F$2)),IF(F177=1,$F$2,$B$1))</f>
        <v>Ceník víkend standard</v>
      </c>
      <c r="H177" s="8">
        <f>+VLOOKUP(G177,'Ceníky Ubytování'!$B$84:$C$88,2,0)</f>
        <v>9</v>
      </c>
      <c r="I177" s="8" t="str">
        <f t="shared" ref="I177:R177" si="528">+IF($D177&gt;=I$3,IF($E177=0,"",$E177),"")</f>
        <v/>
      </c>
      <c r="J177" s="8" t="str">
        <f t="shared" si="528"/>
        <v/>
      </c>
      <c r="K177" s="8" t="str">
        <f t="shared" si="528"/>
        <v/>
      </c>
      <c r="L177" s="8" t="str">
        <f t="shared" si="528"/>
        <v/>
      </c>
      <c r="M177" s="8" t="str">
        <f t="shared" si="528"/>
        <v/>
      </c>
      <c r="N177" s="8" t="str">
        <f t="shared" si="528"/>
        <v/>
      </c>
      <c r="O177" s="8" t="str">
        <f t="shared" si="528"/>
        <v/>
      </c>
      <c r="P177" s="8" t="str">
        <f t="shared" si="528"/>
        <v/>
      </c>
      <c r="Q177" s="8" t="str">
        <f t="shared" si="528"/>
        <v/>
      </c>
      <c r="R177" s="8" t="str">
        <f t="shared" si="528"/>
        <v/>
      </c>
      <c r="S177" s="8"/>
      <c r="T177" s="8" t="str">
        <f t="shared" ref="T177:AC177" si="529">+IF(RIGHT(I177,1)="R",I177,IF(I177="","",IF(OR(I177=$S$1,I177=$S$2,I177=$S$3,I177=$S$4),I177&amp;"-1",I177&amp;"-"&amp;COUNTIF(I$6:I$999,I177))))</f>
        <v/>
      </c>
      <c r="U177" s="8" t="str">
        <f t="shared" si="529"/>
        <v/>
      </c>
      <c r="V177" s="8" t="str">
        <f t="shared" si="529"/>
        <v/>
      </c>
      <c r="W177" s="8" t="str">
        <f t="shared" si="529"/>
        <v/>
      </c>
      <c r="X177" s="8" t="str">
        <f t="shared" si="529"/>
        <v/>
      </c>
      <c r="Y177" s="8" t="str">
        <f t="shared" si="529"/>
        <v/>
      </c>
      <c r="Z177" s="8" t="str">
        <f t="shared" si="529"/>
        <v/>
      </c>
      <c r="AA177" s="8" t="str">
        <f t="shared" si="529"/>
        <v/>
      </c>
      <c r="AB177" s="8" t="str">
        <f t="shared" si="529"/>
        <v/>
      </c>
      <c r="AC177" s="8" t="str">
        <f t="shared" si="529"/>
        <v/>
      </c>
      <c r="AD177" s="31">
        <f t="shared" si="373"/>
        <v>0</v>
      </c>
      <c r="AE177" s="32">
        <f>IF(AND(T177&lt;&gt;"",OR(RIGHT(T177,1)&lt;&gt;"R",ISERROR(VLOOKUP(T177,T$6:T176,1,0)))),VLOOKUP(LEFT(T177,SEARCH("-",T177)-1),'Ceníky Ubytování'!$A$27:$AJ$80,$H177+IF(RIGHT(T177,1)="R",6,RIGHT(T177,1)),0),IF(T177="",0,IF(EXACT(T177,VLOOKUP(T177,T$6:T176,1,0)),0,0)))</f>
        <v>0</v>
      </c>
      <c r="AF177" s="32">
        <f>IF(AND(U177&lt;&gt;"",OR(RIGHT(U177,1)&lt;&gt;"R",ISERROR(VLOOKUP(U177,U$6:U176,1,0)))),VLOOKUP(LEFT(U177,SEARCH("-",U177)-1),'Ceníky Ubytování'!$A$27:$AJ$80,$H177+IF(RIGHT(U177,1)="R",6,RIGHT(U177,1)),0),IF(U177="",0,IF(EXACT(U177,VLOOKUP(U177,U$6:U176,1,0)),0,0)))</f>
        <v>0</v>
      </c>
      <c r="AG177" s="32">
        <f>IF(AND(V177&lt;&gt;"",OR(RIGHT(V177,1)&lt;&gt;"R",ISERROR(VLOOKUP(V177,V$6:V176,1,0)))),VLOOKUP(LEFT(V177,SEARCH("-",V177)-1),'Ceníky Ubytování'!$A$27:$AJ$80,$H177+IF(RIGHT(V177,1)="R",6,RIGHT(V177,1)),0),IF(V177="",0,IF(EXACT(V177,VLOOKUP(V177,V$6:V176,1,0)),0,0)))</f>
        <v>0</v>
      </c>
      <c r="AH177" s="32">
        <f>IF(AND(W177&lt;&gt;"",OR(RIGHT(W177,1)&lt;&gt;"R",ISERROR(VLOOKUP(W177,W$6:W176,1,0)))),VLOOKUP(LEFT(W177,SEARCH("-",W177)-1),'Ceníky Ubytování'!$A$27:$AJ$80,$H177+IF(RIGHT(W177,1)="R",6,RIGHT(W177,1)),0),IF(W177="",0,IF(EXACT(W177,VLOOKUP(W177,W$6:W176,1,0)),0,0)))</f>
        <v>0</v>
      </c>
      <c r="AI177" s="32">
        <f>IF(AND(X177&lt;&gt;"",OR(RIGHT(X177,1)&lt;&gt;"R",ISERROR(VLOOKUP(X177,X$6:X176,1,0)))),VLOOKUP(LEFT(X177,SEARCH("-",X177)-1),'Ceníky Ubytování'!$A$27:$AJ$80,$H177+IF(RIGHT(X177,1)="R",6,RIGHT(X177,1)),0),IF(X177="",0,IF(EXACT(X177,VLOOKUP(X177,X$6:X176,1,0)),0,0)))</f>
        <v>0</v>
      </c>
      <c r="AJ177" s="32">
        <f>IF(AND(Y177&lt;&gt;"",OR(RIGHT(Y177,1)&lt;&gt;"R",ISERROR(VLOOKUP(Y177,Y$6:Y176,1,0)))),VLOOKUP(LEFT(Y177,SEARCH("-",Y177)-1),'Ceníky Ubytování'!$A$27:$AJ$80,$H177+IF(RIGHT(Y177,1)="R",6,RIGHT(Y177,1)),0),IF(Y177="",0,IF(EXACT(Y177,VLOOKUP(Y177,Y$6:Y176,1,0)),0,0)))</f>
        <v>0</v>
      </c>
      <c r="AK177" s="32">
        <f>IF(AND(Z177&lt;&gt;"",OR(RIGHT(Z177,1)&lt;&gt;"R",ISERROR(VLOOKUP(Z177,Z$6:Z176,1,0)))),VLOOKUP(LEFT(Z177,SEARCH("-",Z177)-1),'Ceníky Ubytování'!$A$27:$AJ$80,$H177+IF(RIGHT(Z177,1)="R",6,RIGHT(Z177,1)),0),IF(Z177="",0,IF(EXACT(Z177,VLOOKUP(Z177,Z$6:Z176,1,0)),0,0)))</f>
        <v>0</v>
      </c>
      <c r="AL177" s="32">
        <f>IF(AND(AA177&lt;&gt;"",OR(RIGHT(AA177,1)&lt;&gt;"R",ISERROR(VLOOKUP(AA177,AA$6:AA176,1,0)))),VLOOKUP(LEFT(AA177,SEARCH("-",AA177)-1),'Ceníky Ubytování'!$A$27:$AJ$80,$H177+IF(RIGHT(AA177,1)="R",6,RIGHT(AA177,1)),0),IF(AA177="",0,IF(EXACT(AA177,VLOOKUP(AA177,AA$6:AA176,1,0)),0,0)))</f>
        <v>0</v>
      </c>
      <c r="AM177" s="32">
        <f>IF(AND(AB177&lt;&gt;"",OR(RIGHT(AB177,1)&lt;&gt;"R",ISERROR(VLOOKUP(AB177,AB$6:AB176,1,0)))),VLOOKUP(LEFT(AB177,SEARCH("-",AB177)-1),'Ceníky Ubytování'!$A$27:$AJ$80,$H177+IF(RIGHT(AB177,1)="R",6,RIGHT(AB177,1)),0),IF(AB177="",0,IF(EXACT(AB177,VLOOKUP(AB177,AB$6:AB176,1,0)),0,0)))</f>
        <v>0</v>
      </c>
      <c r="AN177" s="32">
        <f>IF(AND(AC177&lt;&gt;"",OR(RIGHT(AC177,1)&lt;&gt;"R",ISERROR(VLOOKUP(AC177,AC$6:AC176,1,0)))),VLOOKUP(LEFT(AC177,SEARCH("-",AC177)-1),'Ceníky Ubytování'!$A$27:$AJ$80,$H177+IF(RIGHT(AC177,1)="R",6,RIGHT(AC177,1)),0),IF(AC177="",0,IF(EXACT(AC177,VLOOKUP(AC177,AC$6:AC176,1,0)),0,0)))</f>
        <v>0</v>
      </c>
      <c r="AO177" s="8"/>
      <c r="AP177" s="8"/>
      <c r="AQ177" s="8" t="str">
        <f t="shared" ref="AQ177:AZ177" si="530">IF(ISERROR(LEFT(T177,SEARCH("-",T177)-1)),"",LEFT(T177,SEARCH("-",T177)-1))</f>
        <v/>
      </c>
      <c r="AR177" s="8" t="str">
        <f t="shared" si="530"/>
        <v/>
      </c>
      <c r="AS177" s="8" t="str">
        <f t="shared" si="530"/>
        <v/>
      </c>
      <c r="AT177" s="8" t="str">
        <f t="shared" si="530"/>
        <v/>
      </c>
      <c r="AU177" s="8" t="str">
        <f t="shared" si="530"/>
        <v/>
      </c>
      <c r="AV177" s="8" t="str">
        <f t="shared" si="530"/>
        <v/>
      </c>
      <c r="AW177" s="8" t="str">
        <f t="shared" si="530"/>
        <v/>
      </c>
      <c r="AX177" s="8" t="str">
        <f t="shared" si="530"/>
        <v/>
      </c>
      <c r="AY177" s="8" t="str">
        <f t="shared" si="530"/>
        <v/>
      </c>
      <c r="AZ177" s="8" t="str">
        <f t="shared" si="530"/>
        <v/>
      </c>
      <c r="BA177" s="8"/>
      <c r="BB177" s="8"/>
      <c r="BC177" s="8"/>
      <c r="BD177" s="8"/>
      <c r="BE177" s="8"/>
      <c r="BF177" s="8"/>
      <c r="BG177" s="8"/>
      <c r="BH177" s="8"/>
      <c r="BI177" s="8"/>
      <c r="BJ177" s="8"/>
    </row>
    <row r="178" spans="1:62" s="151" customFormat="1" ht="15.75" customHeight="1">
      <c r="A178" s="152">
        <f>+VSTUP!A182</f>
        <v>173</v>
      </c>
      <c r="B178" s="152">
        <f>+VSTUP!B182</f>
        <v>0</v>
      </c>
      <c r="C178" s="152">
        <f>+VSTUP!C182</f>
        <v>0</v>
      </c>
      <c r="D178" s="152">
        <f>+VSTUP!G182</f>
        <v>0</v>
      </c>
      <c r="E178" s="152" t="str">
        <f>+VSTUP!K182</f>
        <v>nic</v>
      </c>
      <c r="F178" s="152">
        <f t="shared" si="11"/>
        <v>0</v>
      </c>
      <c r="G178" s="152" t="str">
        <f>+IF(VSTUP!$B$6="ANO",IF(F178&gt;5,$F$3,IF(F178&gt;2,$F$4,$F$2)),IF(F178=1,$F$2,$B$1))</f>
        <v>Ceník víkend standard</v>
      </c>
      <c r="H178" s="152">
        <f>+VLOOKUP(G178,'Ceníky Ubytování'!$B$84:$C$88,2,0)</f>
        <v>9</v>
      </c>
      <c r="I178" s="152" t="str">
        <f t="shared" ref="I178:R178" si="531">+IF($D178&gt;=I$3,IF($E178=0,"",$E178),"")</f>
        <v/>
      </c>
      <c r="J178" s="152" t="str">
        <f t="shared" si="531"/>
        <v/>
      </c>
      <c r="K178" s="152" t="str">
        <f t="shared" si="531"/>
        <v/>
      </c>
      <c r="L178" s="152" t="str">
        <f t="shared" si="531"/>
        <v/>
      </c>
      <c r="M178" s="152" t="str">
        <f t="shared" si="531"/>
        <v/>
      </c>
      <c r="N178" s="152" t="str">
        <f t="shared" si="531"/>
        <v/>
      </c>
      <c r="O178" s="152" t="str">
        <f t="shared" si="531"/>
        <v/>
      </c>
      <c r="P178" s="152" t="str">
        <f t="shared" si="531"/>
        <v/>
      </c>
      <c r="Q178" s="152" t="str">
        <f t="shared" si="531"/>
        <v/>
      </c>
      <c r="R178" s="152" t="str">
        <f t="shared" si="531"/>
        <v/>
      </c>
      <c r="S178" s="8"/>
      <c r="T178" s="152" t="str">
        <f t="shared" ref="T178:AC178" si="532">+IF(RIGHT(I178,1)="R",I178,IF(I178="","",IF(OR(I178=$S$1,I178=$S$2,I178=$S$3,I178=$S$4),I178&amp;"-1",I178&amp;"-"&amp;COUNTIF(I$6:I$999,I178))))</f>
        <v/>
      </c>
      <c r="U178" s="152" t="str">
        <f t="shared" si="532"/>
        <v/>
      </c>
      <c r="V178" s="152" t="str">
        <f t="shared" si="532"/>
        <v/>
      </c>
      <c r="W178" s="152" t="str">
        <f t="shared" si="532"/>
        <v/>
      </c>
      <c r="X178" s="152" t="str">
        <f t="shared" si="532"/>
        <v/>
      </c>
      <c r="Y178" s="152" t="str">
        <f t="shared" si="532"/>
        <v/>
      </c>
      <c r="Z178" s="152" t="str">
        <f t="shared" si="532"/>
        <v/>
      </c>
      <c r="AA178" s="152" t="str">
        <f t="shared" si="532"/>
        <v/>
      </c>
      <c r="AB178" s="152" t="str">
        <f t="shared" si="532"/>
        <v/>
      </c>
      <c r="AC178" s="152" t="str">
        <f t="shared" si="532"/>
        <v/>
      </c>
      <c r="AD178" s="31">
        <f t="shared" si="373"/>
        <v>0</v>
      </c>
      <c r="AE178" s="153">
        <f>IF(AND(T178&lt;&gt;"",OR(RIGHT(T178,1)&lt;&gt;"R",ISERROR(VLOOKUP(T178,T$6:T177,1,0)))),VLOOKUP(LEFT(T178,SEARCH("-",T178)-1),'Ceníky Ubytování'!$A$27:$AJ$80,$H178+IF(RIGHT(T178,1)="R",6,RIGHT(T178,1)),0),IF(T178="",0,IF(EXACT(T178,VLOOKUP(T178,T$6:T177,1,0)),0,0)))</f>
        <v>0</v>
      </c>
      <c r="AF178" s="153">
        <f>IF(AND(U178&lt;&gt;"",OR(RIGHT(U178,1)&lt;&gt;"R",ISERROR(VLOOKUP(U178,U$6:U177,1,0)))),VLOOKUP(LEFT(U178,SEARCH("-",U178)-1),'Ceníky Ubytování'!$A$27:$AJ$80,$H178+IF(RIGHT(U178,1)="R",6,RIGHT(U178,1)),0),IF(U178="",0,IF(EXACT(U178,VLOOKUP(U178,U$6:U177,1,0)),0,0)))</f>
        <v>0</v>
      </c>
      <c r="AG178" s="153">
        <f>IF(AND(V178&lt;&gt;"",OR(RIGHT(V178,1)&lt;&gt;"R",ISERROR(VLOOKUP(V178,V$6:V177,1,0)))),VLOOKUP(LEFT(V178,SEARCH("-",V178)-1),'Ceníky Ubytování'!$A$27:$AJ$80,$H178+IF(RIGHT(V178,1)="R",6,RIGHT(V178,1)),0),IF(V178="",0,IF(EXACT(V178,VLOOKUP(V178,V$6:V177,1,0)),0,0)))</f>
        <v>0</v>
      </c>
      <c r="AH178" s="153">
        <f>IF(AND(W178&lt;&gt;"",OR(RIGHT(W178,1)&lt;&gt;"R",ISERROR(VLOOKUP(W178,W$6:W177,1,0)))),VLOOKUP(LEFT(W178,SEARCH("-",W178)-1),'Ceníky Ubytování'!$A$27:$AJ$80,$H178+IF(RIGHT(W178,1)="R",6,RIGHT(W178,1)),0),IF(W178="",0,IF(EXACT(W178,VLOOKUP(W178,W$6:W177,1,0)),0,0)))</f>
        <v>0</v>
      </c>
      <c r="AI178" s="153">
        <f>IF(AND(X178&lt;&gt;"",OR(RIGHT(X178,1)&lt;&gt;"R",ISERROR(VLOOKUP(X178,X$6:X177,1,0)))),VLOOKUP(LEFT(X178,SEARCH("-",X178)-1),'Ceníky Ubytování'!$A$27:$AJ$80,$H178+IF(RIGHT(X178,1)="R",6,RIGHT(X178,1)),0),IF(X178="",0,IF(EXACT(X178,VLOOKUP(X178,X$6:X177,1,0)),0,0)))</f>
        <v>0</v>
      </c>
      <c r="AJ178" s="153">
        <f>IF(AND(Y178&lt;&gt;"",OR(RIGHT(Y178,1)&lt;&gt;"R",ISERROR(VLOOKUP(Y178,Y$6:Y177,1,0)))),VLOOKUP(LEFT(Y178,SEARCH("-",Y178)-1),'Ceníky Ubytování'!$A$27:$AJ$80,$H178+IF(RIGHT(Y178,1)="R",6,RIGHT(Y178,1)),0),IF(Y178="",0,IF(EXACT(Y178,VLOOKUP(Y178,Y$6:Y177,1,0)),0,0)))</f>
        <v>0</v>
      </c>
      <c r="AK178" s="153">
        <f>IF(AND(Z178&lt;&gt;"",OR(RIGHT(Z178,1)&lt;&gt;"R",ISERROR(VLOOKUP(Z178,Z$6:Z177,1,0)))),VLOOKUP(LEFT(Z178,SEARCH("-",Z178)-1),'Ceníky Ubytování'!$A$27:$AJ$80,$H178+IF(RIGHT(Z178,1)="R",6,RIGHT(Z178,1)),0),IF(Z178="",0,IF(EXACT(Z178,VLOOKUP(Z178,Z$6:Z177,1,0)),0,0)))</f>
        <v>0</v>
      </c>
      <c r="AL178" s="153">
        <f>IF(AND(AA178&lt;&gt;"",OR(RIGHT(AA178,1)&lt;&gt;"R",ISERROR(VLOOKUP(AA178,AA$6:AA177,1,0)))),VLOOKUP(LEFT(AA178,SEARCH("-",AA178)-1),'Ceníky Ubytování'!$A$27:$AJ$80,$H178+IF(RIGHT(AA178,1)="R",6,RIGHT(AA178,1)),0),IF(AA178="",0,IF(EXACT(AA178,VLOOKUP(AA178,AA$6:AA177,1,0)),0,0)))</f>
        <v>0</v>
      </c>
      <c r="AM178" s="153">
        <f>IF(AND(AB178&lt;&gt;"",OR(RIGHT(AB178,1)&lt;&gt;"R",ISERROR(VLOOKUP(AB178,AB$6:AB177,1,0)))),VLOOKUP(LEFT(AB178,SEARCH("-",AB178)-1),'Ceníky Ubytování'!$A$27:$AJ$80,$H178+IF(RIGHT(AB178,1)="R",6,RIGHT(AB178,1)),0),IF(AB178="",0,IF(EXACT(AB178,VLOOKUP(AB178,AB$6:AB177,1,0)),0,0)))</f>
        <v>0</v>
      </c>
      <c r="AN178" s="153">
        <f>IF(AND(AC178&lt;&gt;"",OR(RIGHT(AC178,1)&lt;&gt;"R",ISERROR(VLOOKUP(AC178,AC$6:AC177,1,0)))),VLOOKUP(LEFT(AC178,SEARCH("-",AC178)-1),'Ceníky Ubytování'!$A$27:$AJ$80,$H178+IF(RIGHT(AC178,1)="R",6,RIGHT(AC178,1)),0),IF(AC178="",0,IF(EXACT(AC178,VLOOKUP(AC178,AC$6:AC177,1,0)),0,0)))</f>
        <v>0</v>
      </c>
      <c r="AO178" s="152"/>
      <c r="AP178" s="152"/>
      <c r="AQ178" s="152" t="str">
        <f t="shared" ref="AQ178:AZ178" si="533">IF(ISERROR(LEFT(T178,SEARCH("-",T178)-1)),"",LEFT(T178,SEARCH("-",T178)-1))</f>
        <v/>
      </c>
      <c r="AR178" s="152" t="str">
        <f t="shared" si="533"/>
        <v/>
      </c>
      <c r="AS178" s="152" t="str">
        <f t="shared" si="533"/>
        <v/>
      </c>
      <c r="AT178" s="152" t="str">
        <f t="shared" si="533"/>
        <v/>
      </c>
      <c r="AU178" s="152" t="str">
        <f t="shared" si="533"/>
        <v/>
      </c>
      <c r="AV178" s="152" t="str">
        <f t="shared" si="533"/>
        <v/>
      </c>
      <c r="AW178" s="152" t="str">
        <f t="shared" si="533"/>
        <v/>
      </c>
      <c r="AX178" s="152" t="str">
        <f t="shared" si="533"/>
        <v/>
      </c>
      <c r="AY178" s="152" t="str">
        <f t="shared" si="533"/>
        <v/>
      </c>
      <c r="AZ178" s="152" t="str">
        <f t="shared" si="533"/>
        <v/>
      </c>
      <c r="BA178" s="152"/>
      <c r="BB178" s="152"/>
      <c r="BC178" s="152"/>
      <c r="BD178" s="152"/>
      <c r="BE178" s="152"/>
      <c r="BF178" s="152"/>
      <c r="BG178" s="152"/>
      <c r="BH178" s="152"/>
      <c r="BI178" s="152"/>
      <c r="BJ178" s="152"/>
    </row>
    <row r="179" spans="1:62" ht="15.75" customHeight="1">
      <c r="A179" s="8">
        <f>+VSTUP!A183</f>
        <v>174</v>
      </c>
      <c r="B179" s="8">
        <f>+VSTUP!B183</f>
        <v>0</v>
      </c>
      <c r="C179" s="8">
        <f>+VSTUP!C183</f>
        <v>0</v>
      </c>
      <c r="D179" s="8">
        <f>+VSTUP!G183</f>
        <v>0</v>
      </c>
      <c r="E179" s="8" t="str">
        <f>+VSTUP!K183</f>
        <v>nic</v>
      </c>
      <c r="F179" s="8">
        <f t="shared" si="11"/>
        <v>0</v>
      </c>
      <c r="G179" s="8" t="str">
        <f>+IF(VSTUP!$B$6="ANO",IF(F179&gt;5,$F$3,IF(F179&gt;2,$F$4,$F$2)),IF(F179=1,$F$2,$B$1))</f>
        <v>Ceník víkend standard</v>
      </c>
      <c r="H179" s="8">
        <f>+VLOOKUP(G179,'Ceníky Ubytování'!$B$84:$C$88,2,0)</f>
        <v>9</v>
      </c>
      <c r="I179" s="8" t="str">
        <f t="shared" ref="I179:R179" si="534">+IF($D179&gt;=I$3,IF($E179=0,"",$E179),"")</f>
        <v/>
      </c>
      <c r="J179" s="8" t="str">
        <f t="shared" si="534"/>
        <v/>
      </c>
      <c r="K179" s="8" t="str">
        <f t="shared" si="534"/>
        <v/>
      </c>
      <c r="L179" s="8" t="str">
        <f t="shared" si="534"/>
        <v/>
      </c>
      <c r="M179" s="8" t="str">
        <f t="shared" si="534"/>
        <v/>
      </c>
      <c r="N179" s="8" t="str">
        <f t="shared" si="534"/>
        <v/>
      </c>
      <c r="O179" s="8" t="str">
        <f t="shared" si="534"/>
        <v/>
      </c>
      <c r="P179" s="8" t="str">
        <f t="shared" si="534"/>
        <v/>
      </c>
      <c r="Q179" s="8" t="str">
        <f t="shared" si="534"/>
        <v/>
      </c>
      <c r="R179" s="8" t="str">
        <f t="shared" si="534"/>
        <v/>
      </c>
      <c r="S179" s="8"/>
      <c r="T179" s="8" t="str">
        <f t="shared" ref="T179:AC179" si="535">+IF(RIGHT(I179,1)="R",I179,IF(I179="","",IF(OR(I179=$S$1,I179=$S$2,I179=$S$3,I179=$S$4),I179&amp;"-1",I179&amp;"-"&amp;COUNTIF(I$6:I$999,I179))))</f>
        <v/>
      </c>
      <c r="U179" s="8" t="str">
        <f t="shared" si="535"/>
        <v/>
      </c>
      <c r="V179" s="8" t="str">
        <f t="shared" si="535"/>
        <v/>
      </c>
      <c r="W179" s="8" t="str">
        <f t="shared" si="535"/>
        <v/>
      </c>
      <c r="X179" s="8" t="str">
        <f t="shared" si="535"/>
        <v/>
      </c>
      <c r="Y179" s="8" t="str">
        <f t="shared" si="535"/>
        <v/>
      </c>
      <c r="Z179" s="8" t="str">
        <f t="shared" si="535"/>
        <v/>
      </c>
      <c r="AA179" s="8" t="str">
        <f t="shared" si="535"/>
        <v/>
      </c>
      <c r="AB179" s="8" t="str">
        <f t="shared" si="535"/>
        <v/>
      </c>
      <c r="AC179" s="8" t="str">
        <f t="shared" si="535"/>
        <v/>
      </c>
      <c r="AD179" s="31">
        <f t="shared" si="373"/>
        <v>0</v>
      </c>
      <c r="AE179" s="32">
        <f>IF(AND(T179&lt;&gt;"",OR(RIGHT(T179,1)&lt;&gt;"R",ISERROR(VLOOKUP(T179,T$6:T178,1,0)))),VLOOKUP(LEFT(T179,SEARCH("-",T179)-1),'Ceníky Ubytování'!$A$27:$AJ$80,$H179+IF(RIGHT(T179,1)="R",6,RIGHT(T179,1)),0),IF(T179="",0,IF(EXACT(T179,VLOOKUP(T179,T$6:T178,1,0)),0,0)))</f>
        <v>0</v>
      </c>
      <c r="AF179" s="32">
        <f>IF(AND(U179&lt;&gt;"",OR(RIGHT(U179,1)&lt;&gt;"R",ISERROR(VLOOKUP(U179,U$6:U178,1,0)))),VLOOKUP(LEFT(U179,SEARCH("-",U179)-1),'Ceníky Ubytování'!$A$27:$AJ$80,$H179+IF(RIGHT(U179,1)="R",6,RIGHT(U179,1)),0),IF(U179="",0,IF(EXACT(U179,VLOOKUP(U179,U$6:U178,1,0)),0,0)))</f>
        <v>0</v>
      </c>
      <c r="AG179" s="32">
        <f>IF(AND(V179&lt;&gt;"",OR(RIGHT(V179,1)&lt;&gt;"R",ISERROR(VLOOKUP(V179,V$6:V178,1,0)))),VLOOKUP(LEFT(V179,SEARCH("-",V179)-1),'Ceníky Ubytování'!$A$27:$AJ$80,$H179+IF(RIGHT(V179,1)="R",6,RIGHT(V179,1)),0),IF(V179="",0,IF(EXACT(V179,VLOOKUP(V179,V$6:V178,1,0)),0,0)))</f>
        <v>0</v>
      </c>
      <c r="AH179" s="32">
        <f>IF(AND(W179&lt;&gt;"",OR(RIGHT(W179,1)&lt;&gt;"R",ISERROR(VLOOKUP(W179,W$6:W178,1,0)))),VLOOKUP(LEFT(W179,SEARCH("-",W179)-1),'Ceníky Ubytování'!$A$27:$AJ$80,$H179+IF(RIGHT(W179,1)="R",6,RIGHT(W179,1)),0),IF(W179="",0,IF(EXACT(W179,VLOOKUP(W179,W$6:W178,1,0)),0,0)))</f>
        <v>0</v>
      </c>
      <c r="AI179" s="32">
        <f>IF(AND(X179&lt;&gt;"",OR(RIGHT(X179,1)&lt;&gt;"R",ISERROR(VLOOKUP(X179,X$6:X178,1,0)))),VLOOKUP(LEFT(X179,SEARCH("-",X179)-1),'Ceníky Ubytování'!$A$27:$AJ$80,$H179+IF(RIGHT(X179,1)="R",6,RIGHT(X179,1)),0),IF(X179="",0,IF(EXACT(X179,VLOOKUP(X179,X$6:X178,1,0)),0,0)))</f>
        <v>0</v>
      </c>
      <c r="AJ179" s="32">
        <f>IF(AND(Y179&lt;&gt;"",OR(RIGHT(Y179,1)&lt;&gt;"R",ISERROR(VLOOKUP(Y179,Y$6:Y178,1,0)))),VLOOKUP(LEFT(Y179,SEARCH("-",Y179)-1),'Ceníky Ubytování'!$A$27:$AJ$80,$H179+IF(RIGHT(Y179,1)="R",6,RIGHT(Y179,1)),0),IF(Y179="",0,IF(EXACT(Y179,VLOOKUP(Y179,Y$6:Y178,1,0)),0,0)))</f>
        <v>0</v>
      </c>
      <c r="AK179" s="32">
        <f>IF(AND(Z179&lt;&gt;"",OR(RIGHT(Z179,1)&lt;&gt;"R",ISERROR(VLOOKUP(Z179,Z$6:Z178,1,0)))),VLOOKUP(LEFT(Z179,SEARCH("-",Z179)-1),'Ceníky Ubytování'!$A$27:$AJ$80,$H179+IF(RIGHT(Z179,1)="R",6,RIGHT(Z179,1)),0),IF(Z179="",0,IF(EXACT(Z179,VLOOKUP(Z179,Z$6:Z178,1,0)),0,0)))</f>
        <v>0</v>
      </c>
      <c r="AL179" s="32">
        <f>IF(AND(AA179&lt;&gt;"",OR(RIGHT(AA179,1)&lt;&gt;"R",ISERROR(VLOOKUP(AA179,AA$6:AA178,1,0)))),VLOOKUP(LEFT(AA179,SEARCH("-",AA179)-1),'Ceníky Ubytování'!$A$27:$AJ$80,$H179+IF(RIGHT(AA179,1)="R",6,RIGHT(AA179,1)),0),IF(AA179="",0,IF(EXACT(AA179,VLOOKUP(AA179,AA$6:AA178,1,0)),0,0)))</f>
        <v>0</v>
      </c>
      <c r="AM179" s="32">
        <f>IF(AND(AB179&lt;&gt;"",OR(RIGHT(AB179,1)&lt;&gt;"R",ISERROR(VLOOKUP(AB179,AB$6:AB178,1,0)))),VLOOKUP(LEFT(AB179,SEARCH("-",AB179)-1),'Ceníky Ubytování'!$A$27:$AJ$80,$H179+IF(RIGHT(AB179,1)="R",6,RIGHT(AB179,1)),0),IF(AB179="",0,IF(EXACT(AB179,VLOOKUP(AB179,AB$6:AB178,1,0)),0,0)))</f>
        <v>0</v>
      </c>
      <c r="AN179" s="32">
        <f>IF(AND(AC179&lt;&gt;"",OR(RIGHT(AC179,1)&lt;&gt;"R",ISERROR(VLOOKUP(AC179,AC$6:AC178,1,0)))),VLOOKUP(LEFT(AC179,SEARCH("-",AC179)-1),'Ceníky Ubytování'!$A$27:$AJ$80,$H179+IF(RIGHT(AC179,1)="R",6,RIGHT(AC179,1)),0),IF(AC179="",0,IF(EXACT(AC179,VLOOKUP(AC179,AC$6:AC178,1,0)),0,0)))</f>
        <v>0</v>
      </c>
      <c r="AO179" s="8"/>
      <c r="AP179" s="8"/>
      <c r="AQ179" s="8" t="str">
        <f t="shared" ref="AQ179:AZ179" si="536">IF(ISERROR(LEFT(T179,SEARCH("-",T179)-1)),"",LEFT(T179,SEARCH("-",T179)-1))</f>
        <v/>
      </c>
      <c r="AR179" s="8" t="str">
        <f t="shared" si="536"/>
        <v/>
      </c>
      <c r="AS179" s="8" t="str">
        <f t="shared" si="536"/>
        <v/>
      </c>
      <c r="AT179" s="8" t="str">
        <f t="shared" si="536"/>
        <v/>
      </c>
      <c r="AU179" s="8" t="str">
        <f t="shared" si="536"/>
        <v/>
      </c>
      <c r="AV179" s="8" t="str">
        <f t="shared" si="536"/>
        <v/>
      </c>
      <c r="AW179" s="8" t="str">
        <f t="shared" si="536"/>
        <v/>
      </c>
      <c r="AX179" s="8" t="str">
        <f t="shared" si="536"/>
        <v/>
      </c>
      <c r="AY179" s="8" t="str">
        <f t="shared" si="536"/>
        <v/>
      </c>
      <c r="AZ179" s="8" t="str">
        <f t="shared" si="536"/>
        <v/>
      </c>
      <c r="BA179" s="8"/>
      <c r="BB179" s="8"/>
      <c r="BC179" s="8"/>
      <c r="BD179" s="8"/>
      <c r="BE179" s="8"/>
      <c r="BF179" s="8"/>
      <c r="BG179" s="8"/>
      <c r="BH179" s="8"/>
      <c r="BI179" s="8"/>
      <c r="BJ179" s="8"/>
    </row>
    <row r="180" spans="1:62" s="151" customFormat="1" ht="15.75" customHeight="1">
      <c r="A180" s="152">
        <f>+VSTUP!A184</f>
        <v>175</v>
      </c>
      <c r="B180" s="152">
        <f>+VSTUP!B184</f>
        <v>0</v>
      </c>
      <c r="C180" s="152">
        <f>+VSTUP!C184</f>
        <v>0</v>
      </c>
      <c r="D180" s="152">
        <f>+VSTUP!G184</f>
        <v>0</v>
      </c>
      <c r="E180" s="152" t="str">
        <f>+VSTUP!K184</f>
        <v>nic</v>
      </c>
      <c r="F180" s="152">
        <f t="shared" si="11"/>
        <v>0</v>
      </c>
      <c r="G180" s="152" t="str">
        <f>+IF(VSTUP!$B$6="ANO",IF(F180&gt;5,$F$3,IF(F180&gt;2,$F$4,$F$2)),IF(F180=1,$F$2,$B$1))</f>
        <v>Ceník víkend standard</v>
      </c>
      <c r="H180" s="152">
        <f>+VLOOKUP(G180,'Ceníky Ubytování'!$B$84:$C$88,2,0)</f>
        <v>9</v>
      </c>
      <c r="I180" s="152" t="str">
        <f t="shared" ref="I180:R180" si="537">+IF($D180&gt;=I$3,IF($E180=0,"",$E180),"")</f>
        <v/>
      </c>
      <c r="J180" s="152" t="str">
        <f t="shared" si="537"/>
        <v/>
      </c>
      <c r="K180" s="152" t="str">
        <f t="shared" si="537"/>
        <v/>
      </c>
      <c r="L180" s="152" t="str">
        <f t="shared" si="537"/>
        <v/>
      </c>
      <c r="M180" s="152" t="str">
        <f t="shared" si="537"/>
        <v/>
      </c>
      <c r="N180" s="152" t="str">
        <f t="shared" si="537"/>
        <v/>
      </c>
      <c r="O180" s="152" t="str">
        <f t="shared" si="537"/>
        <v/>
      </c>
      <c r="P180" s="152" t="str">
        <f t="shared" si="537"/>
        <v/>
      </c>
      <c r="Q180" s="152" t="str">
        <f t="shared" si="537"/>
        <v/>
      </c>
      <c r="R180" s="152" t="str">
        <f t="shared" si="537"/>
        <v/>
      </c>
      <c r="S180" s="8"/>
      <c r="T180" s="152" t="str">
        <f t="shared" ref="T180:AC180" si="538">+IF(RIGHT(I180,1)="R",I180,IF(I180="","",IF(OR(I180=$S$1,I180=$S$2,I180=$S$3,I180=$S$4),I180&amp;"-1",I180&amp;"-"&amp;COUNTIF(I$6:I$999,I180))))</f>
        <v/>
      </c>
      <c r="U180" s="152" t="str">
        <f t="shared" si="538"/>
        <v/>
      </c>
      <c r="V180" s="152" t="str">
        <f t="shared" si="538"/>
        <v/>
      </c>
      <c r="W180" s="152" t="str">
        <f t="shared" si="538"/>
        <v/>
      </c>
      <c r="X180" s="152" t="str">
        <f t="shared" si="538"/>
        <v/>
      </c>
      <c r="Y180" s="152" t="str">
        <f t="shared" si="538"/>
        <v/>
      </c>
      <c r="Z180" s="152" t="str">
        <f t="shared" si="538"/>
        <v/>
      </c>
      <c r="AA180" s="152" t="str">
        <f t="shared" si="538"/>
        <v/>
      </c>
      <c r="AB180" s="152" t="str">
        <f t="shared" si="538"/>
        <v/>
      </c>
      <c r="AC180" s="152" t="str">
        <f t="shared" si="538"/>
        <v/>
      </c>
      <c r="AD180" s="31">
        <f t="shared" si="373"/>
        <v>0</v>
      </c>
      <c r="AE180" s="153">
        <f>IF(AND(T180&lt;&gt;"",OR(RIGHT(T180,1)&lt;&gt;"R",ISERROR(VLOOKUP(T180,T$6:T179,1,0)))),VLOOKUP(LEFT(T180,SEARCH("-",T180)-1),'Ceníky Ubytování'!$A$27:$AJ$80,$H180+IF(RIGHT(T180,1)="R",6,RIGHT(T180,1)),0),IF(T180="",0,IF(EXACT(T180,VLOOKUP(T180,T$6:T179,1,0)),0,0)))</f>
        <v>0</v>
      </c>
      <c r="AF180" s="153">
        <f>IF(AND(U180&lt;&gt;"",OR(RIGHT(U180,1)&lt;&gt;"R",ISERROR(VLOOKUP(U180,U$6:U179,1,0)))),VLOOKUP(LEFT(U180,SEARCH("-",U180)-1),'Ceníky Ubytování'!$A$27:$AJ$80,$H180+IF(RIGHT(U180,1)="R",6,RIGHT(U180,1)),0),IF(U180="",0,IF(EXACT(U180,VLOOKUP(U180,U$6:U179,1,0)),0,0)))</f>
        <v>0</v>
      </c>
      <c r="AG180" s="153">
        <f>IF(AND(V180&lt;&gt;"",OR(RIGHT(V180,1)&lt;&gt;"R",ISERROR(VLOOKUP(V180,V$6:V179,1,0)))),VLOOKUP(LEFT(V180,SEARCH("-",V180)-1),'Ceníky Ubytování'!$A$27:$AJ$80,$H180+IF(RIGHT(V180,1)="R",6,RIGHT(V180,1)),0),IF(V180="",0,IF(EXACT(V180,VLOOKUP(V180,V$6:V179,1,0)),0,0)))</f>
        <v>0</v>
      </c>
      <c r="AH180" s="153">
        <f>IF(AND(W180&lt;&gt;"",OR(RIGHT(W180,1)&lt;&gt;"R",ISERROR(VLOOKUP(W180,W$6:W179,1,0)))),VLOOKUP(LEFT(W180,SEARCH("-",W180)-1),'Ceníky Ubytování'!$A$27:$AJ$80,$H180+IF(RIGHT(W180,1)="R",6,RIGHT(W180,1)),0),IF(W180="",0,IF(EXACT(W180,VLOOKUP(W180,W$6:W179,1,0)),0,0)))</f>
        <v>0</v>
      </c>
      <c r="AI180" s="153">
        <f>IF(AND(X180&lt;&gt;"",OR(RIGHT(X180,1)&lt;&gt;"R",ISERROR(VLOOKUP(X180,X$6:X179,1,0)))),VLOOKUP(LEFT(X180,SEARCH("-",X180)-1),'Ceníky Ubytování'!$A$27:$AJ$80,$H180+IF(RIGHT(X180,1)="R",6,RIGHT(X180,1)),0),IF(X180="",0,IF(EXACT(X180,VLOOKUP(X180,X$6:X179,1,0)),0,0)))</f>
        <v>0</v>
      </c>
      <c r="AJ180" s="153">
        <f>IF(AND(Y180&lt;&gt;"",OR(RIGHT(Y180,1)&lt;&gt;"R",ISERROR(VLOOKUP(Y180,Y$6:Y179,1,0)))),VLOOKUP(LEFT(Y180,SEARCH("-",Y180)-1),'Ceníky Ubytování'!$A$27:$AJ$80,$H180+IF(RIGHT(Y180,1)="R",6,RIGHT(Y180,1)),0),IF(Y180="",0,IF(EXACT(Y180,VLOOKUP(Y180,Y$6:Y179,1,0)),0,0)))</f>
        <v>0</v>
      </c>
      <c r="AK180" s="153">
        <f>IF(AND(Z180&lt;&gt;"",OR(RIGHT(Z180,1)&lt;&gt;"R",ISERROR(VLOOKUP(Z180,Z$6:Z179,1,0)))),VLOOKUP(LEFT(Z180,SEARCH("-",Z180)-1),'Ceníky Ubytování'!$A$27:$AJ$80,$H180+IF(RIGHT(Z180,1)="R",6,RIGHT(Z180,1)),0),IF(Z180="",0,IF(EXACT(Z180,VLOOKUP(Z180,Z$6:Z179,1,0)),0,0)))</f>
        <v>0</v>
      </c>
      <c r="AL180" s="153">
        <f>IF(AND(AA180&lt;&gt;"",OR(RIGHT(AA180,1)&lt;&gt;"R",ISERROR(VLOOKUP(AA180,AA$6:AA179,1,0)))),VLOOKUP(LEFT(AA180,SEARCH("-",AA180)-1),'Ceníky Ubytování'!$A$27:$AJ$80,$H180+IF(RIGHT(AA180,1)="R",6,RIGHT(AA180,1)),0),IF(AA180="",0,IF(EXACT(AA180,VLOOKUP(AA180,AA$6:AA179,1,0)),0,0)))</f>
        <v>0</v>
      </c>
      <c r="AM180" s="153">
        <f>IF(AND(AB180&lt;&gt;"",OR(RIGHT(AB180,1)&lt;&gt;"R",ISERROR(VLOOKUP(AB180,AB$6:AB179,1,0)))),VLOOKUP(LEFT(AB180,SEARCH("-",AB180)-1),'Ceníky Ubytování'!$A$27:$AJ$80,$H180+IF(RIGHT(AB180,1)="R",6,RIGHT(AB180,1)),0),IF(AB180="",0,IF(EXACT(AB180,VLOOKUP(AB180,AB$6:AB179,1,0)),0,0)))</f>
        <v>0</v>
      </c>
      <c r="AN180" s="153">
        <f>IF(AND(AC180&lt;&gt;"",OR(RIGHT(AC180,1)&lt;&gt;"R",ISERROR(VLOOKUP(AC180,AC$6:AC179,1,0)))),VLOOKUP(LEFT(AC180,SEARCH("-",AC180)-1),'Ceníky Ubytování'!$A$27:$AJ$80,$H180+IF(RIGHT(AC180,1)="R",6,RIGHT(AC180,1)),0),IF(AC180="",0,IF(EXACT(AC180,VLOOKUP(AC180,AC$6:AC179,1,0)),0,0)))</f>
        <v>0</v>
      </c>
      <c r="AO180" s="152"/>
      <c r="AP180" s="152"/>
      <c r="AQ180" s="152" t="str">
        <f t="shared" ref="AQ180:AZ180" si="539">IF(ISERROR(LEFT(T180,SEARCH("-",T180)-1)),"",LEFT(T180,SEARCH("-",T180)-1))</f>
        <v/>
      </c>
      <c r="AR180" s="152" t="str">
        <f t="shared" si="539"/>
        <v/>
      </c>
      <c r="AS180" s="152" t="str">
        <f t="shared" si="539"/>
        <v/>
      </c>
      <c r="AT180" s="152" t="str">
        <f t="shared" si="539"/>
        <v/>
      </c>
      <c r="AU180" s="152" t="str">
        <f t="shared" si="539"/>
        <v/>
      </c>
      <c r="AV180" s="152" t="str">
        <f t="shared" si="539"/>
        <v/>
      </c>
      <c r="AW180" s="152" t="str">
        <f t="shared" si="539"/>
        <v/>
      </c>
      <c r="AX180" s="152" t="str">
        <f t="shared" si="539"/>
        <v/>
      </c>
      <c r="AY180" s="152" t="str">
        <f t="shared" si="539"/>
        <v/>
      </c>
      <c r="AZ180" s="152" t="str">
        <f t="shared" si="539"/>
        <v/>
      </c>
      <c r="BA180" s="152"/>
      <c r="BB180" s="152"/>
      <c r="BC180" s="152"/>
      <c r="BD180" s="152"/>
      <c r="BE180" s="152"/>
      <c r="BF180" s="152"/>
      <c r="BG180" s="152"/>
      <c r="BH180" s="152"/>
      <c r="BI180" s="152"/>
      <c r="BJ180" s="152"/>
    </row>
    <row r="181" spans="1:62" ht="15.75" customHeight="1">
      <c r="A181" s="8">
        <f>+VSTUP!A185</f>
        <v>176</v>
      </c>
      <c r="B181" s="8">
        <f>+VSTUP!B185</f>
        <v>0</v>
      </c>
      <c r="C181" s="8">
        <f>+VSTUP!C185</f>
        <v>0</v>
      </c>
      <c r="D181" s="8">
        <f>+VSTUP!G185</f>
        <v>0</v>
      </c>
      <c r="E181" s="8" t="str">
        <f>+VSTUP!K185</f>
        <v>nic</v>
      </c>
      <c r="F181" s="8">
        <f t="shared" si="11"/>
        <v>0</v>
      </c>
      <c r="G181" s="8" t="str">
        <f>+IF(VSTUP!$B$6="ANO",IF(F181&gt;5,$F$3,IF(F181&gt;2,$F$4,$F$2)),IF(F181=1,$F$2,$B$1))</f>
        <v>Ceník víkend standard</v>
      </c>
      <c r="H181" s="8">
        <f>+VLOOKUP(G181,'Ceníky Ubytování'!$B$84:$C$88,2,0)</f>
        <v>9</v>
      </c>
      <c r="I181" s="8" t="str">
        <f t="shared" ref="I181:R181" si="540">+IF($D181&gt;=I$3,IF($E181=0,"",$E181),"")</f>
        <v/>
      </c>
      <c r="J181" s="8" t="str">
        <f t="shared" si="540"/>
        <v/>
      </c>
      <c r="K181" s="8" t="str">
        <f t="shared" si="540"/>
        <v/>
      </c>
      <c r="L181" s="8" t="str">
        <f t="shared" si="540"/>
        <v/>
      </c>
      <c r="M181" s="8" t="str">
        <f t="shared" si="540"/>
        <v/>
      </c>
      <c r="N181" s="8" t="str">
        <f t="shared" si="540"/>
        <v/>
      </c>
      <c r="O181" s="8" t="str">
        <f t="shared" si="540"/>
        <v/>
      </c>
      <c r="P181" s="8" t="str">
        <f t="shared" si="540"/>
        <v/>
      </c>
      <c r="Q181" s="8" t="str">
        <f t="shared" si="540"/>
        <v/>
      </c>
      <c r="R181" s="8" t="str">
        <f t="shared" si="540"/>
        <v/>
      </c>
      <c r="S181" s="8"/>
      <c r="T181" s="8" t="str">
        <f t="shared" ref="T181:AC181" si="541">+IF(RIGHT(I181,1)="R",I181,IF(I181="","",IF(OR(I181=$S$1,I181=$S$2,I181=$S$3,I181=$S$4),I181&amp;"-1",I181&amp;"-"&amp;COUNTIF(I$6:I$999,I181))))</f>
        <v/>
      </c>
      <c r="U181" s="8" t="str">
        <f t="shared" si="541"/>
        <v/>
      </c>
      <c r="V181" s="8" t="str">
        <f t="shared" si="541"/>
        <v/>
      </c>
      <c r="W181" s="8" t="str">
        <f t="shared" si="541"/>
        <v/>
      </c>
      <c r="X181" s="8" t="str">
        <f t="shared" si="541"/>
        <v/>
      </c>
      <c r="Y181" s="8" t="str">
        <f t="shared" si="541"/>
        <v/>
      </c>
      <c r="Z181" s="8" t="str">
        <f t="shared" si="541"/>
        <v/>
      </c>
      <c r="AA181" s="8" t="str">
        <f t="shared" si="541"/>
        <v/>
      </c>
      <c r="AB181" s="8" t="str">
        <f t="shared" si="541"/>
        <v/>
      </c>
      <c r="AC181" s="8" t="str">
        <f t="shared" si="541"/>
        <v/>
      </c>
      <c r="AD181" s="31">
        <f t="shared" si="373"/>
        <v>0</v>
      </c>
      <c r="AE181" s="32">
        <f>IF(AND(T181&lt;&gt;"",OR(RIGHT(T181,1)&lt;&gt;"R",ISERROR(VLOOKUP(T181,T$6:T180,1,0)))),VLOOKUP(LEFT(T181,SEARCH("-",T181)-1),'Ceníky Ubytování'!$A$27:$AJ$80,$H181+IF(RIGHT(T181,1)="R",6,RIGHT(T181,1)),0),IF(T181="",0,IF(EXACT(T181,VLOOKUP(T181,T$6:T180,1,0)),0,0)))</f>
        <v>0</v>
      </c>
      <c r="AF181" s="32">
        <f>IF(AND(U181&lt;&gt;"",OR(RIGHT(U181,1)&lt;&gt;"R",ISERROR(VLOOKUP(U181,U$6:U180,1,0)))),VLOOKUP(LEFT(U181,SEARCH("-",U181)-1),'Ceníky Ubytování'!$A$27:$AJ$80,$H181+IF(RIGHT(U181,1)="R",6,RIGHT(U181,1)),0),IF(U181="",0,IF(EXACT(U181,VLOOKUP(U181,U$6:U180,1,0)),0,0)))</f>
        <v>0</v>
      </c>
      <c r="AG181" s="32">
        <f>IF(AND(V181&lt;&gt;"",OR(RIGHT(V181,1)&lt;&gt;"R",ISERROR(VLOOKUP(V181,V$6:V180,1,0)))),VLOOKUP(LEFT(V181,SEARCH("-",V181)-1),'Ceníky Ubytování'!$A$27:$AJ$80,$H181+IF(RIGHT(V181,1)="R",6,RIGHT(V181,1)),0),IF(V181="",0,IF(EXACT(V181,VLOOKUP(V181,V$6:V180,1,0)),0,0)))</f>
        <v>0</v>
      </c>
      <c r="AH181" s="32">
        <f>IF(AND(W181&lt;&gt;"",OR(RIGHT(W181,1)&lt;&gt;"R",ISERROR(VLOOKUP(W181,W$6:W180,1,0)))),VLOOKUP(LEFT(W181,SEARCH("-",W181)-1),'Ceníky Ubytování'!$A$27:$AJ$80,$H181+IF(RIGHT(W181,1)="R",6,RIGHT(W181,1)),0),IF(W181="",0,IF(EXACT(W181,VLOOKUP(W181,W$6:W180,1,0)),0,0)))</f>
        <v>0</v>
      </c>
      <c r="AI181" s="32">
        <f>IF(AND(X181&lt;&gt;"",OR(RIGHT(X181,1)&lt;&gt;"R",ISERROR(VLOOKUP(X181,X$6:X180,1,0)))),VLOOKUP(LEFT(X181,SEARCH("-",X181)-1),'Ceníky Ubytování'!$A$27:$AJ$80,$H181+IF(RIGHT(X181,1)="R",6,RIGHT(X181,1)),0),IF(X181="",0,IF(EXACT(X181,VLOOKUP(X181,X$6:X180,1,0)),0,0)))</f>
        <v>0</v>
      </c>
      <c r="AJ181" s="32">
        <f>IF(AND(Y181&lt;&gt;"",OR(RIGHT(Y181,1)&lt;&gt;"R",ISERROR(VLOOKUP(Y181,Y$6:Y180,1,0)))),VLOOKUP(LEFT(Y181,SEARCH("-",Y181)-1),'Ceníky Ubytování'!$A$27:$AJ$80,$H181+IF(RIGHT(Y181,1)="R",6,RIGHT(Y181,1)),0),IF(Y181="",0,IF(EXACT(Y181,VLOOKUP(Y181,Y$6:Y180,1,0)),0,0)))</f>
        <v>0</v>
      </c>
      <c r="AK181" s="32">
        <f>IF(AND(Z181&lt;&gt;"",OR(RIGHT(Z181,1)&lt;&gt;"R",ISERROR(VLOOKUP(Z181,Z$6:Z180,1,0)))),VLOOKUP(LEFT(Z181,SEARCH("-",Z181)-1),'Ceníky Ubytování'!$A$27:$AJ$80,$H181+IF(RIGHT(Z181,1)="R",6,RIGHT(Z181,1)),0),IF(Z181="",0,IF(EXACT(Z181,VLOOKUP(Z181,Z$6:Z180,1,0)),0,0)))</f>
        <v>0</v>
      </c>
      <c r="AL181" s="32">
        <f>IF(AND(AA181&lt;&gt;"",OR(RIGHT(AA181,1)&lt;&gt;"R",ISERROR(VLOOKUP(AA181,AA$6:AA180,1,0)))),VLOOKUP(LEFT(AA181,SEARCH("-",AA181)-1),'Ceníky Ubytování'!$A$27:$AJ$80,$H181+IF(RIGHT(AA181,1)="R",6,RIGHT(AA181,1)),0),IF(AA181="",0,IF(EXACT(AA181,VLOOKUP(AA181,AA$6:AA180,1,0)),0,0)))</f>
        <v>0</v>
      </c>
      <c r="AM181" s="32">
        <f>IF(AND(AB181&lt;&gt;"",OR(RIGHT(AB181,1)&lt;&gt;"R",ISERROR(VLOOKUP(AB181,AB$6:AB180,1,0)))),VLOOKUP(LEFT(AB181,SEARCH("-",AB181)-1),'Ceníky Ubytování'!$A$27:$AJ$80,$H181+IF(RIGHT(AB181,1)="R",6,RIGHT(AB181,1)),0),IF(AB181="",0,IF(EXACT(AB181,VLOOKUP(AB181,AB$6:AB180,1,0)),0,0)))</f>
        <v>0</v>
      </c>
      <c r="AN181" s="32">
        <f>IF(AND(AC181&lt;&gt;"",OR(RIGHT(AC181,1)&lt;&gt;"R",ISERROR(VLOOKUP(AC181,AC$6:AC180,1,0)))),VLOOKUP(LEFT(AC181,SEARCH("-",AC181)-1),'Ceníky Ubytování'!$A$27:$AJ$80,$H181+IF(RIGHT(AC181,1)="R",6,RIGHT(AC181,1)),0),IF(AC181="",0,IF(EXACT(AC181,VLOOKUP(AC181,AC$6:AC180,1,0)),0,0)))</f>
        <v>0</v>
      </c>
      <c r="AO181" s="8"/>
      <c r="AP181" s="8"/>
      <c r="AQ181" s="8" t="str">
        <f t="shared" ref="AQ181:AZ181" si="542">IF(ISERROR(LEFT(T181,SEARCH("-",T181)-1)),"",LEFT(T181,SEARCH("-",T181)-1))</f>
        <v/>
      </c>
      <c r="AR181" s="8" t="str">
        <f t="shared" si="542"/>
        <v/>
      </c>
      <c r="AS181" s="8" t="str">
        <f t="shared" si="542"/>
        <v/>
      </c>
      <c r="AT181" s="8" t="str">
        <f t="shared" si="542"/>
        <v/>
      </c>
      <c r="AU181" s="8" t="str">
        <f t="shared" si="542"/>
        <v/>
      </c>
      <c r="AV181" s="8" t="str">
        <f t="shared" si="542"/>
        <v/>
      </c>
      <c r="AW181" s="8" t="str">
        <f t="shared" si="542"/>
        <v/>
      </c>
      <c r="AX181" s="8" t="str">
        <f t="shared" si="542"/>
        <v/>
      </c>
      <c r="AY181" s="8" t="str">
        <f t="shared" si="542"/>
        <v/>
      </c>
      <c r="AZ181" s="8" t="str">
        <f t="shared" si="542"/>
        <v/>
      </c>
      <c r="BA181" s="8"/>
      <c r="BB181" s="8"/>
      <c r="BC181" s="8"/>
      <c r="BD181" s="8"/>
      <c r="BE181" s="8"/>
      <c r="BF181" s="8"/>
      <c r="BG181" s="8"/>
      <c r="BH181" s="8"/>
      <c r="BI181" s="8"/>
      <c r="BJ181" s="8"/>
    </row>
    <row r="182" spans="1:62" s="151" customFormat="1" ht="15.75" customHeight="1">
      <c r="A182" s="152">
        <f>+VSTUP!A186</f>
        <v>177</v>
      </c>
      <c r="B182" s="152">
        <f>+VSTUP!B186</f>
        <v>0</v>
      </c>
      <c r="C182" s="152">
        <f>+VSTUP!C186</f>
        <v>0</v>
      </c>
      <c r="D182" s="152">
        <f>+VSTUP!G186</f>
        <v>0</v>
      </c>
      <c r="E182" s="152" t="str">
        <f>+VSTUP!K186</f>
        <v>nic</v>
      </c>
      <c r="F182" s="152">
        <f t="shared" si="11"/>
        <v>0</v>
      </c>
      <c r="G182" s="152" t="str">
        <f>+IF(VSTUP!$B$6="ANO",IF(F182&gt;5,$F$3,IF(F182&gt;2,$F$4,$F$2)),IF(F182=1,$F$2,$B$1))</f>
        <v>Ceník víkend standard</v>
      </c>
      <c r="H182" s="152">
        <f>+VLOOKUP(G182,'Ceníky Ubytování'!$B$84:$C$88,2,0)</f>
        <v>9</v>
      </c>
      <c r="I182" s="152" t="str">
        <f t="shared" ref="I182:R182" si="543">+IF($D182&gt;=I$3,IF($E182=0,"",$E182),"")</f>
        <v/>
      </c>
      <c r="J182" s="152" t="str">
        <f t="shared" si="543"/>
        <v/>
      </c>
      <c r="K182" s="152" t="str">
        <f t="shared" si="543"/>
        <v/>
      </c>
      <c r="L182" s="152" t="str">
        <f t="shared" si="543"/>
        <v/>
      </c>
      <c r="M182" s="152" t="str">
        <f t="shared" si="543"/>
        <v/>
      </c>
      <c r="N182" s="152" t="str">
        <f t="shared" si="543"/>
        <v/>
      </c>
      <c r="O182" s="152" t="str">
        <f t="shared" si="543"/>
        <v/>
      </c>
      <c r="P182" s="152" t="str">
        <f t="shared" si="543"/>
        <v/>
      </c>
      <c r="Q182" s="152" t="str">
        <f t="shared" si="543"/>
        <v/>
      </c>
      <c r="R182" s="152" t="str">
        <f t="shared" si="543"/>
        <v/>
      </c>
      <c r="S182" s="8"/>
      <c r="T182" s="152" t="str">
        <f t="shared" ref="T182:AC182" si="544">+IF(RIGHT(I182,1)="R",I182,IF(I182="","",IF(OR(I182=$S$1,I182=$S$2,I182=$S$3,I182=$S$4),I182&amp;"-1",I182&amp;"-"&amp;COUNTIF(I$6:I$999,I182))))</f>
        <v/>
      </c>
      <c r="U182" s="152" t="str">
        <f t="shared" si="544"/>
        <v/>
      </c>
      <c r="V182" s="152" t="str">
        <f t="shared" si="544"/>
        <v/>
      </c>
      <c r="W182" s="152" t="str">
        <f t="shared" si="544"/>
        <v/>
      </c>
      <c r="X182" s="152" t="str">
        <f t="shared" si="544"/>
        <v/>
      </c>
      <c r="Y182" s="152" t="str">
        <f t="shared" si="544"/>
        <v/>
      </c>
      <c r="Z182" s="152" t="str">
        <f t="shared" si="544"/>
        <v/>
      </c>
      <c r="AA182" s="152" t="str">
        <f t="shared" si="544"/>
        <v/>
      </c>
      <c r="AB182" s="152" t="str">
        <f t="shared" si="544"/>
        <v/>
      </c>
      <c r="AC182" s="152" t="str">
        <f t="shared" si="544"/>
        <v/>
      </c>
      <c r="AD182" s="31">
        <f t="shared" si="373"/>
        <v>0</v>
      </c>
      <c r="AE182" s="153">
        <f>IF(AND(T182&lt;&gt;"",OR(RIGHT(T182,1)&lt;&gt;"R",ISERROR(VLOOKUP(T182,T$6:T181,1,0)))),VLOOKUP(LEFT(T182,SEARCH("-",T182)-1),'Ceníky Ubytování'!$A$27:$AJ$80,$H182+IF(RIGHT(T182,1)="R",6,RIGHT(T182,1)),0),IF(T182="",0,IF(EXACT(T182,VLOOKUP(T182,T$6:T181,1,0)),0,0)))</f>
        <v>0</v>
      </c>
      <c r="AF182" s="153">
        <f>IF(AND(U182&lt;&gt;"",OR(RIGHT(U182,1)&lt;&gt;"R",ISERROR(VLOOKUP(U182,U$6:U181,1,0)))),VLOOKUP(LEFT(U182,SEARCH("-",U182)-1),'Ceníky Ubytování'!$A$27:$AJ$80,$H182+IF(RIGHT(U182,1)="R",6,RIGHT(U182,1)),0),IF(U182="",0,IF(EXACT(U182,VLOOKUP(U182,U$6:U181,1,0)),0,0)))</f>
        <v>0</v>
      </c>
      <c r="AG182" s="153">
        <f>IF(AND(V182&lt;&gt;"",OR(RIGHT(V182,1)&lt;&gt;"R",ISERROR(VLOOKUP(V182,V$6:V181,1,0)))),VLOOKUP(LEFT(V182,SEARCH("-",V182)-1),'Ceníky Ubytování'!$A$27:$AJ$80,$H182+IF(RIGHT(V182,1)="R",6,RIGHT(V182,1)),0),IF(V182="",0,IF(EXACT(V182,VLOOKUP(V182,V$6:V181,1,0)),0,0)))</f>
        <v>0</v>
      </c>
      <c r="AH182" s="153">
        <f>IF(AND(W182&lt;&gt;"",OR(RIGHT(W182,1)&lt;&gt;"R",ISERROR(VLOOKUP(W182,W$6:W181,1,0)))),VLOOKUP(LEFT(W182,SEARCH("-",W182)-1),'Ceníky Ubytování'!$A$27:$AJ$80,$H182+IF(RIGHT(W182,1)="R",6,RIGHT(W182,1)),0),IF(W182="",0,IF(EXACT(W182,VLOOKUP(W182,W$6:W181,1,0)),0,0)))</f>
        <v>0</v>
      </c>
      <c r="AI182" s="153">
        <f>IF(AND(X182&lt;&gt;"",OR(RIGHT(X182,1)&lt;&gt;"R",ISERROR(VLOOKUP(X182,X$6:X181,1,0)))),VLOOKUP(LEFT(X182,SEARCH("-",X182)-1),'Ceníky Ubytování'!$A$27:$AJ$80,$H182+IF(RIGHT(X182,1)="R",6,RIGHT(X182,1)),0),IF(X182="",0,IF(EXACT(X182,VLOOKUP(X182,X$6:X181,1,0)),0,0)))</f>
        <v>0</v>
      </c>
      <c r="AJ182" s="153">
        <f>IF(AND(Y182&lt;&gt;"",OR(RIGHT(Y182,1)&lt;&gt;"R",ISERROR(VLOOKUP(Y182,Y$6:Y181,1,0)))),VLOOKUP(LEFT(Y182,SEARCH("-",Y182)-1),'Ceníky Ubytování'!$A$27:$AJ$80,$H182+IF(RIGHT(Y182,1)="R",6,RIGHT(Y182,1)),0),IF(Y182="",0,IF(EXACT(Y182,VLOOKUP(Y182,Y$6:Y181,1,0)),0,0)))</f>
        <v>0</v>
      </c>
      <c r="AK182" s="153">
        <f>IF(AND(Z182&lt;&gt;"",OR(RIGHT(Z182,1)&lt;&gt;"R",ISERROR(VLOOKUP(Z182,Z$6:Z181,1,0)))),VLOOKUP(LEFT(Z182,SEARCH("-",Z182)-1),'Ceníky Ubytování'!$A$27:$AJ$80,$H182+IF(RIGHT(Z182,1)="R",6,RIGHT(Z182,1)),0),IF(Z182="",0,IF(EXACT(Z182,VLOOKUP(Z182,Z$6:Z181,1,0)),0,0)))</f>
        <v>0</v>
      </c>
      <c r="AL182" s="153">
        <f>IF(AND(AA182&lt;&gt;"",OR(RIGHT(AA182,1)&lt;&gt;"R",ISERROR(VLOOKUP(AA182,AA$6:AA181,1,0)))),VLOOKUP(LEFT(AA182,SEARCH("-",AA182)-1),'Ceníky Ubytování'!$A$27:$AJ$80,$H182+IF(RIGHT(AA182,1)="R",6,RIGHT(AA182,1)),0),IF(AA182="",0,IF(EXACT(AA182,VLOOKUP(AA182,AA$6:AA181,1,0)),0,0)))</f>
        <v>0</v>
      </c>
      <c r="AM182" s="153">
        <f>IF(AND(AB182&lt;&gt;"",OR(RIGHT(AB182,1)&lt;&gt;"R",ISERROR(VLOOKUP(AB182,AB$6:AB181,1,0)))),VLOOKUP(LEFT(AB182,SEARCH("-",AB182)-1),'Ceníky Ubytování'!$A$27:$AJ$80,$H182+IF(RIGHT(AB182,1)="R",6,RIGHT(AB182,1)),0),IF(AB182="",0,IF(EXACT(AB182,VLOOKUP(AB182,AB$6:AB181,1,0)),0,0)))</f>
        <v>0</v>
      </c>
      <c r="AN182" s="153">
        <f>IF(AND(AC182&lt;&gt;"",OR(RIGHT(AC182,1)&lt;&gt;"R",ISERROR(VLOOKUP(AC182,AC$6:AC181,1,0)))),VLOOKUP(LEFT(AC182,SEARCH("-",AC182)-1),'Ceníky Ubytování'!$A$27:$AJ$80,$H182+IF(RIGHT(AC182,1)="R",6,RIGHT(AC182,1)),0),IF(AC182="",0,IF(EXACT(AC182,VLOOKUP(AC182,AC$6:AC181,1,0)),0,0)))</f>
        <v>0</v>
      </c>
      <c r="AO182" s="152"/>
      <c r="AP182" s="152"/>
      <c r="AQ182" s="152" t="str">
        <f t="shared" ref="AQ182:AZ182" si="545">IF(ISERROR(LEFT(T182,SEARCH("-",T182)-1)),"",LEFT(T182,SEARCH("-",T182)-1))</f>
        <v/>
      </c>
      <c r="AR182" s="152" t="str">
        <f t="shared" si="545"/>
        <v/>
      </c>
      <c r="AS182" s="152" t="str">
        <f t="shared" si="545"/>
        <v/>
      </c>
      <c r="AT182" s="152" t="str">
        <f t="shared" si="545"/>
        <v/>
      </c>
      <c r="AU182" s="152" t="str">
        <f t="shared" si="545"/>
        <v/>
      </c>
      <c r="AV182" s="152" t="str">
        <f t="shared" si="545"/>
        <v/>
      </c>
      <c r="AW182" s="152" t="str">
        <f t="shared" si="545"/>
        <v/>
      </c>
      <c r="AX182" s="152" t="str">
        <f t="shared" si="545"/>
        <v/>
      </c>
      <c r="AY182" s="152" t="str">
        <f t="shared" si="545"/>
        <v/>
      </c>
      <c r="AZ182" s="152" t="str">
        <f t="shared" si="545"/>
        <v/>
      </c>
      <c r="BA182" s="152"/>
      <c r="BB182" s="152"/>
      <c r="BC182" s="152"/>
      <c r="BD182" s="152"/>
      <c r="BE182" s="152"/>
      <c r="BF182" s="152"/>
      <c r="BG182" s="152"/>
      <c r="BH182" s="152"/>
      <c r="BI182" s="152"/>
      <c r="BJ182" s="152"/>
    </row>
    <row r="183" spans="1:62" ht="15.75" customHeight="1">
      <c r="A183" s="8">
        <f>+VSTUP!A187</f>
        <v>178</v>
      </c>
      <c r="B183" s="8">
        <f>+VSTUP!B187</f>
        <v>0</v>
      </c>
      <c r="C183" s="8">
        <f>+VSTUP!C187</f>
        <v>0</v>
      </c>
      <c r="D183" s="8">
        <f>+VSTUP!G187</f>
        <v>0</v>
      </c>
      <c r="E183" s="8" t="str">
        <f>+VSTUP!K187</f>
        <v>nic</v>
      </c>
      <c r="F183" s="8">
        <f t="shared" si="11"/>
        <v>0</v>
      </c>
      <c r="G183" s="8" t="str">
        <f>+IF(VSTUP!$B$6="ANO",IF(F183&gt;5,$F$3,IF(F183&gt;2,$F$4,$F$2)),IF(F183=1,$F$2,$B$1))</f>
        <v>Ceník víkend standard</v>
      </c>
      <c r="H183" s="8">
        <f>+VLOOKUP(G183,'Ceníky Ubytování'!$B$84:$C$88,2,0)</f>
        <v>9</v>
      </c>
      <c r="I183" s="8" t="str">
        <f t="shared" ref="I183:R183" si="546">+IF($D183&gt;=I$3,IF($E183=0,"",$E183),"")</f>
        <v/>
      </c>
      <c r="J183" s="8" t="str">
        <f t="shared" si="546"/>
        <v/>
      </c>
      <c r="K183" s="8" t="str">
        <f t="shared" si="546"/>
        <v/>
      </c>
      <c r="L183" s="8" t="str">
        <f t="shared" si="546"/>
        <v/>
      </c>
      <c r="M183" s="8" t="str">
        <f t="shared" si="546"/>
        <v/>
      </c>
      <c r="N183" s="8" t="str">
        <f t="shared" si="546"/>
        <v/>
      </c>
      <c r="O183" s="8" t="str">
        <f t="shared" si="546"/>
        <v/>
      </c>
      <c r="P183" s="8" t="str">
        <f t="shared" si="546"/>
        <v/>
      </c>
      <c r="Q183" s="8" t="str">
        <f t="shared" si="546"/>
        <v/>
      </c>
      <c r="R183" s="8" t="str">
        <f t="shared" si="546"/>
        <v/>
      </c>
      <c r="S183" s="8"/>
      <c r="T183" s="8" t="str">
        <f t="shared" ref="T183:AC183" si="547">+IF(RIGHT(I183,1)="R",I183,IF(I183="","",IF(OR(I183=$S$1,I183=$S$2,I183=$S$3,I183=$S$4),I183&amp;"-1",I183&amp;"-"&amp;COUNTIF(I$6:I$999,I183))))</f>
        <v/>
      </c>
      <c r="U183" s="8" t="str">
        <f t="shared" si="547"/>
        <v/>
      </c>
      <c r="V183" s="8" t="str">
        <f t="shared" si="547"/>
        <v/>
      </c>
      <c r="W183" s="8" t="str">
        <f t="shared" si="547"/>
        <v/>
      </c>
      <c r="X183" s="8" t="str">
        <f t="shared" si="547"/>
        <v/>
      </c>
      <c r="Y183" s="8" t="str">
        <f t="shared" si="547"/>
        <v/>
      </c>
      <c r="Z183" s="8" t="str">
        <f t="shared" si="547"/>
        <v/>
      </c>
      <c r="AA183" s="8" t="str">
        <f t="shared" si="547"/>
        <v/>
      </c>
      <c r="AB183" s="8" t="str">
        <f t="shared" si="547"/>
        <v/>
      </c>
      <c r="AC183" s="8" t="str">
        <f t="shared" si="547"/>
        <v/>
      </c>
      <c r="AD183" s="31">
        <f t="shared" si="373"/>
        <v>0</v>
      </c>
      <c r="AE183" s="32">
        <f>IF(AND(T183&lt;&gt;"",OR(RIGHT(T183,1)&lt;&gt;"R",ISERROR(VLOOKUP(T183,T$6:T182,1,0)))),VLOOKUP(LEFT(T183,SEARCH("-",T183)-1),'Ceníky Ubytování'!$A$27:$AJ$80,$H183+IF(RIGHT(T183,1)="R",6,RIGHT(T183,1)),0),IF(T183="",0,IF(EXACT(T183,VLOOKUP(T183,T$6:T182,1,0)),0,0)))</f>
        <v>0</v>
      </c>
      <c r="AF183" s="32">
        <f>IF(AND(U183&lt;&gt;"",OR(RIGHT(U183,1)&lt;&gt;"R",ISERROR(VLOOKUP(U183,U$6:U182,1,0)))),VLOOKUP(LEFT(U183,SEARCH("-",U183)-1),'Ceníky Ubytování'!$A$27:$AJ$80,$H183+IF(RIGHT(U183,1)="R",6,RIGHT(U183,1)),0),IF(U183="",0,IF(EXACT(U183,VLOOKUP(U183,U$6:U182,1,0)),0,0)))</f>
        <v>0</v>
      </c>
      <c r="AG183" s="32">
        <f>IF(AND(V183&lt;&gt;"",OR(RIGHT(V183,1)&lt;&gt;"R",ISERROR(VLOOKUP(V183,V$6:V182,1,0)))),VLOOKUP(LEFT(V183,SEARCH("-",V183)-1),'Ceníky Ubytování'!$A$27:$AJ$80,$H183+IF(RIGHT(V183,1)="R",6,RIGHT(V183,1)),0),IF(V183="",0,IF(EXACT(V183,VLOOKUP(V183,V$6:V182,1,0)),0,0)))</f>
        <v>0</v>
      </c>
      <c r="AH183" s="32">
        <f>IF(AND(W183&lt;&gt;"",OR(RIGHT(W183,1)&lt;&gt;"R",ISERROR(VLOOKUP(W183,W$6:W182,1,0)))),VLOOKUP(LEFT(W183,SEARCH("-",W183)-1),'Ceníky Ubytování'!$A$27:$AJ$80,$H183+IF(RIGHT(W183,1)="R",6,RIGHT(W183,1)),0),IF(W183="",0,IF(EXACT(W183,VLOOKUP(W183,W$6:W182,1,0)),0,0)))</f>
        <v>0</v>
      </c>
      <c r="AI183" s="32">
        <f>IF(AND(X183&lt;&gt;"",OR(RIGHT(X183,1)&lt;&gt;"R",ISERROR(VLOOKUP(X183,X$6:X182,1,0)))),VLOOKUP(LEFT(X183,SEARCH("-",X183)-1),'Ceníky Ubytování'!$A$27:$AJ$80,$H183+IF(RIGHT(X183,1)="R",6,RIGHT(X183,1)),0),IF(X183="",0,IF(EXACT(X183,VLOOKUP(X183,X$6:X182,1,0)),0,0)))</f>
        <v>0</v>
      </c>
      <c r="AJ183" s="32">
        <f>IF(AND(Y183&lt;&gt;"",OR(RIGHT(Y183,1)&lt;&gt;"R",ISERROR(VLOOKUP(Y183,Y$6:Y182,1,0)))),VLOOKUP(LEFT(Y183,SEARCH("-",Y183)-1),'Ceníky Ubytování'!$A$27:$AJ$80,$H183+IF(RIGHT(Y183,1)="R",6,RIGHT(Y183,1)),0),IF(Y183="",0,IF(EXACT(Y183,VLOOKUP(Y183,Y$6:Y182,1,0)),0,0)))</f>
        <v>0</v>
      </c>
      <c r="AK183" s="32">
        <f>IF(AND(Z183&lt;&gt;"",OR(RIGHT(Z183,1)&lt;&gt;"R",ISERROR(VLOOKUP(Z183,Z$6:Z182,1,0)))),VLOOKUP(LEFT(Z183,SEARCH("-",Z183)-1),'Ceníky Ubytování'!$A$27:$AJ$80,$H183+IF(RIGHT(Z183,1)="R",6,RIGHT(Z183,1)),0),IF(Z183="",0,IF(EXACT(Z183,VLOOKUP(Z183,Z$6:Z182,1,0)),0,0)))</f>
        <v>0</v>
      </c>
      <c r="AL183" s="32">
        <f>IF(AND(AA183&lt;&gt;"",OR(RIGHT(AA183,1)&lt;&gt;"R",ISERROR(VLOOKUP(AA183,AA$6:AA182,1,0)))),VLOOKUP(LEFT(AA183,SEARCH("-",AA183)-1),'Ceníky Ubytování'!$A$27:$AJ$80,$H183+IF(RIGHT(AA183,1)="R",6,RIGHT(AA183,1)),0),IF(AA183="",0,IF(EXACT(AA183,VLOOKUP(AA183,AA$6:AA182,1,0)),0,0)))</f>
        <v>0</v>
      </c>
      <c r="AM183" s="32">
        <f>IF(AND(AB183&lt;&gt;"",OR(RIGHT(AB183,1)&lt;&gt;"R",ISERROR(VLOOKUP(AB183,AB$6:AB182,1,0)))),VLOOKUP(LEFT(AB183,SEARCH("-",AB183)-1),'Ceníky Ubytování'!$A$27:$AJ$80,$H183+IF(RIGHT(AB183,1)="R",6,RIGHT(AB183,1)),0),IF(AB183="",0,IF(EXACT(AB183,VLOOKUP(AB183,AB$6:AB182,1,0)),0,0)))</f>
        <v>0</v>
      </c>
      <c r="AN183" s="32">
        <f>IF(AND(AC183&lt;&gt;"",OR(RIGHT(AC183,1)&lt;&gt;"R",ISERROR(VLOOKUP(AC183,AC$6:AC182,1,0)))),VLOOKUP(LEFT(AC183,SEARCH("-",AC183)-1),'Ceníky Ubytování'!$A$27:$AJ$80,$H183+IF(RIGHT(AC183,1)="R",6,RIGHT(AC183,1)),0),IF(AC183="",0,IF(EXACT(AC183,VLOOKUP(AC183,AC$6:AC182,1,0)),0,0)))</f>
        <v>0</v>
      </c>
      <c r="AO183" s="8"/>
      <c r="AP183" s="8"/>
      <c r="AQ183" s="8" t="str">
        <f t="shared" ref="AQ183:AZ183" si="548">IF(ISERROR(LEFT(T183,SEARCH("-",T183)-1)),"",LEFT(T183,SEARCH("-",T183)-1))</f>
        <v/>
      </c>
      <c r="AR183" s="8" t="str">
        <f t="shared" si="548"/>
        <v/>
      </c>
      <c r="AS183" s="8" t="str">
        <f t="shared" si="548"/>
        <v/>
      </c>
      <c r="AT183" s="8" t="str">
        <f t="shared" si="548"/>
        <v/>
      </c>
      <c r="AU183" s="8" t="str">
        <f t="shared" si="548"/>
        <v/>
      </c>
      <c r="AV183" s="8" t="str">
        <f t="shared" si="548"/>
        <v/>
      </c>
      <c r="AW183" s="8" t="str">
        <f t="shared" si="548"/>
        <v/>
      </c>
      <c r="AX183" s="8" t="str">
        <f t="shared" si="548"/>
        <v/>
      </c>
      <c r="AY183" s="8" t="str">
        <f t="shared" si="548"/>
        <v/>
      </c>
      <c r="AZ183" s="8" t="str">
        <f t="shared" si="548"/>
        <v/>
      </c>
      <c r="BA183" s="8"/>
      <c r="BB183" s="8"/>
      <c r="BC183" s="8"/>
      <c r="BD183" s="8"/>
      <c r="BE183" s="8"/>
      <c r="BF183" s="8"/>
      <c r="BG183" s="8"/>
      <c r="BH183" s="8"/>
      <c r="BI183" s="8"/>
      <c r="BJ183" s="8"/>
    </row>
    <row r="184" spans="1:62" s="151" customFormat="1" ht="15.75" customHeight="1">
      <c r="A184" s="152">
        <f>+VSTUP!A188</f>
        <v>179</v>
      </c>
      <c r="B184" s="152">
        <f>+VSTUP!B188</f>
        <v>0</v>
      </c>
      <c r="C184" s="152">
        <f>+VSTUP!C188</f>
        <v>0</v>
      </c>
      <c r="D184" s="152">
        <f>+VSTUP!G188</f>
        <v>0</v>
      </c>
      <c r="E184" s="152" t="str">
        <f>+VSTUP!K188</f>
        <v>nic</v>
      </c>
      <c r="F184" s="152">
        <f t="shared" si="11"/>
        <v>0</v>
      </c>
      <c r="G184" s="152" t="str">
        <f>+IF(VSTUP!$B$6="ANO",IF(F184&gt;5,$F$3,IF(F184&gt;2,$F$4,$F$2)),IF(F184=1,$F$2,$B$1))</f>
        <v>Ceník víkend standard</v>
      </c>
      <c r="H184" s="152">
        <f>+VLOOKUP(G184,'Ceníky Ubytování'!$B$84:$C$88,2,0)</f>
        <v>9</v>
      </c>
      <c r="I184" s="152" t="str">
        <f t="shared" ref="I184:R184" si="549">+IF($D184&gt;=I$3,IF($E184=0,"",$E184),"")</f>
        <v/>
      </c>
      <c r="J184" s="152" t="str">
        <f t="shared" si="549"/>
        <v/>
      </c>
      <c r="K184" s="152" t="str">
        <f t="shared" si="549"/>
        <v/>
      </c>
      <c r="L184" s="152" t="str">
        <f t="shared" si="549"/>
        <v/>
      </c>
      <c r="M184" s="152" t="str">
        <f t="shared" si="549"/>
        <v/>
      </c>
      <c r="N184" s="152" t="str">
        <f t="shared" si="549"/>
        <v/>
      </c>
      <c r="O184" s="152" t="str">
        <f t="shared" si="549"/>
        <v/>
      </c>
      <c r="P184" s="152" t="str">
        <f t="shared" si="549"/>
        <v/>
      </c>
      <c r="Q184" s="152" t="str">
        <f t="shared" si="549"/>
        <v/>
      </c>
      <c r="R184" s="152" t="str">
        <f t="shared" si="549"/>
        <v/>
      </c>
      <c r="S184" s="8"/>
      <c r="T184" s="152" t="str">
        <f t="shared" ref="T184:AC184" si="550">+IF(RIGHT(I184,1)="R",I184,IF(I184="","",IF(OR(I184=$S$1,I184=$S$2,I184=$S$3,I184=$S$4),I184&amp;"-1",I184&amp;"-"&amp;COUNTIF(I$6:I$999,I184))))</f>
        <v/>
      </c>
      <c r="U184" s="152" t="str">
        <f t="shared" si="550"/>
        <v/>
      </c>
      <c r="V184" s="152" t="str">
        <f t="shared" si="550"/>
        <v/>
      </c>
      <c r="W184" s="152" t="str">
        <f t="shared" si="550"/>
        <v/>
      </c>
      <c r="X184" s="152" t="str">
        <f t="shared" si="550"/>
        <v/>
      </c>
      <c r="Y184" s="152" t="str">
        <f t="shared" si="550"/>
        <v/>
      </c>
      <c r="Z184" s="152" t="str">
        <f t="shared" si="550"/>
        <v/>
      </c>
      <c r="AA184" s="152" t="str">
        <f t="shared" si="550"/>
        <v/>
      </c>
      <c r="AB184" s="152" t="str">
        <f t="shared" si="550"/>
        <v/>
      </c>
      <c r="AC184" s="152" t="str">
        <f t="shared" si="550"/>
        <v/>
      </c>
      <c r="AD184" s="31">
        <f t="shared" si="373"/>
        <v>0</v>
      </c>
      <c r="AE184" s="153">
        <f>IF(AND(T184&lt;&gt;"",OR(RIGHT(T184,1)&lt;&gt;"R",ISERROR(VLOOKUP(T184,T$6:T183,1,0)))),VLOOKUP(LEFT(T184,SEARCH("-",T184)-1),'Ceníky Ubytování'!$A$27:$AJ$80,$H184+IF(RIGHT(T184,1)="R",6,RIGHT(T184,1)),0),IF(T184="",0,IF(EXACT(T184,VLOOKUP(T184,T$6:T183,1,0)),0,0)))</f>
        <v>0</v>
      </c>
      <c r="AF184" s="153">
        <f>IF(AND(U184&lt;&gt;"",OR(RIGHT(U184,1)&lt;&gt;"R",ISERROR(VLOOKUP(U184,U$6:U183,1,0)))),VLOOKUP(LEFT(U184,SEARCH("-",U184)-1),'Ceníky Ubytování'!$A$27:$AJ$80,$H184+IF(RIGHT(U184,1)="R",6,RIGHT(U184,1)),0),IF(U184="",0,IF(EXACT(U184,VLOOKUP(U184,U$6:U183,1,0)),0,0)))</f>
        <v>0</v>
      </c>
      <c r="AG184" s="153">
        <f>IF(AND(V184&lt;&gt;"",OR(RIGHT(V184,1)&lt;&gt;"R",ISERROR(VLOOKUP(V184,V$6:V183,1,0)))),VLOOKUP(LEFT(V184,SEARCH("-",V184)-1),'Ceníky Ubytování'!$A$27:$AJ$80,$H184+IF(RIGHT(V184,1)="R",6,RIGHT(V184,1)),0),IF(V184="",0,IF(EXACT(V184,VLOOKUP(V184,V$6:V183,1,0)),0,0)))</f>
        <v>0</v>
      </c>
      <c r="AH184" s="153">
        <f>IF(AND(W184&lt;&gt;"",OR(RIGHT(W184,1)&lt;&gt;"R",ISERROR(VLOOKUP(W184,W$6:W183,1,0)))),VLOOKUP(LEFT(W184,SEARCH("-",W184)-1),'Ceníky Ubytování'!$A$27:$AJ$80,$H184+IF(RIGHT(W184,1)="R",6,RIGHT(W184,1)),0),IF(W184="",0,IF(EXACT(W184,VLOOKUP(W184,W$6:W183,1,0)),0,0)))</f>
        <v>0</v>
      </c>
      <c r="AI184" s="153">
        <f>IF(AND(X184&lt;&gt;"",OR(RIGHT(X184,1)&lt;&gt;"R",ISERROR(VLOOKUP(X184,X$6:X183,1,0)))),VLOOKUP(LEFT(X184,SEARCH("-",X184)-1),'Ceníky Ubytování'!$A$27:$AJ$80,$H184+IF(RIGHT(X184,1)="R",6,RIGHT(X184,1)),0),IF(X184="",0,IF(EXACT(X184,VLOOKUP(X184,X$6:X183,1,0)),0,0)))</f>
        <v>0</v>
      </c>
      <c r="AJ184" s="153">
        <f>IF(AND(Y184&lt;&gt;"",OR(RIGHT(Y184,1)&lt;&gt;"R",ISERROR(VLOOKUP(Y184,Y$6:Y183,1,0)))),VLOOKUP(LEFT(Y184,SEARCH("-",Y184)-1),'Ceníky Ubytování'!$A$27:$AJ$80,$H184+IF(RIGHT(Y184,1)="R",6,RIGHT(Y184,1)),0),IF(Y184="",0,IF(EXACT(Y184,VLOOKUP(Y184,Y$6:Y183,1,0)),0,0)))</f>
        <v>0</v>
      </c>
      <c r="AK184" s="153">
        <f>IF(AND(Z184&lt;&gt;"",OR(RIGHT(Z184,1)&lt;&gt;"R",ISERROR(VLOOKUP(Z184,Z$6:Z183,1,0)))),VLOOKUP(LEFT(Z184,SEARCH("-",Z184)-1),'Ceníky Ubytování'!$A$27:$AJ$80,$H184+IF(RIGHT(Z184,1)="R",6,RIGHT(Z184,1)),0),IF(Z184="",0,IF(EXACT(Z184,VLOOKUP(Z184,Z$6:Z183,1,0)),0,0)))</f>
        <v>0</v>
      </c>
      <c r="AL184" s="153">
        <f>IF(AND(AA184&lt;&gt;"",OR(RIGHT(AA184,1)&lt;&gt;"R",ISERROR(VLOOKUP(AA184,AA$6:AA183,1,0)))),VLOOKUP(LEFT(AA184,SEARCH("-",AA184)-1),'Ceníky Ubytování'!$A$27:$AJ$80,$H184+IF(RIGHT(AA184,1)="R",6,RIGHT(AA184,1)),0),IF(AA184="",0,IF(EXACT(AA184,VLOOKUP(AA184,AA$6:AA183,1,0)),0,0)))</f>
        <v>0</v>
      </c>
      <c r="AM184" s="153">
        <f>IF(AND(AB184&lt;&gt;"",OR(RIGHT(AB184,1)&lt;&gt;"R",ISERROR(VLOOKUP(AB184,AB$6:AB183,1,0)))),VLOOKUP(LEFT(AB184,SEARCH("-",AB184)-1),'Ceníky Ubytování'!$A$27:$AJ$80,$H184+IF(RIGHT(AB184,1)="R",6,RIGHT(AB184,1)),0),IF(AB184="",0,IF(EXACT(AB184,VLOOKUP(AB184,AB$6:AB183,1,0)),0,0)))</f>
        <v>0</v>
      </c>
      <c r="AN184" s="153">
        <f>IF(AND(AC184&lt;&gt;"",OR(RIGHT(AC184,1)&lt;&gt;"R",ISERROR(VLOOKUP(AC184,AC$6:AC183,1,0)))),VLOOKUP(LEFT(AC184,SEARCH("-",AC184)-1),'Ceníky Ubytování'!$A$27:$AJ$80,$H184+IF(RIGHT(AC184,1)="R",6,RIGHT(AC184,1)),0),IF(AC184="",0,IF(EXACT(AC184,VLOOKUP(AC184,AC$6:AC183,1,0)),0,0)))</f>
        <v>0</v>
      </c>
      <c r="AO184" s="152"/>
      <c r="AP184" s="152"/>
      <c r="AQ184" s="152" t="str">
        <f t="shared" ref="AQ184:AZ184" si="551">IF(ISERROR(LEFT(T184,SEARCH("-",T184)-1)),"",LEFT(T184,SEARCH("-",T184)-1))</f>
        <v/>
      </c>
      <c r="AR184" s="152" t="str">
        <f t="shared" si="551"/>
        <v/>
      </c>
      <c r="AS184" s="152" t="str">
        <f t="shared" si="551"/>
        <v/>
      </c>
      <c r="AT184" s="152" t="str">
        <f t="shared" si="551"/>
        <v/>
      </c>
      <c r="AU184" s="152" t="str">
        <f t="shared" si="551"/>
        <v/>
      </c>
      <c r="AV184" s="152" t="str">
        <f t="shared" si="551"/>
        <v/>
      </c>
      <c r="AW184" s="152" t="str">
        <f t="shared" si="551"/>
        <v/>
      </c>
      <c r="AX184" s="152" t="str">
        <f t="shared" si="551"/>
        <v/>
      </c>
      <c r="AY184" s="152" t="str">
        <f t="shared" si="551"/>
        <v/>
      </c>
      <c r="AZ184" s="152" t="str">
        <f t="shared" si="551"/>
        <v/>
      </c>
      <c r="BA184" s="152"/>
      <c r="BB184" s="152"/>
      <c r="BC184" s="152"/>
      <c r="BD184" s="152"/>
      <c r="BE184" s="152"/>
      <c r="BF184" s="152"/>
      <c r="BG184" s="152"/>
      <c r="BH184" s="152"/>
      <c r="BI184" s="152"/>
      <c r="BJ184" s="152"/>
    </row>
    <row r="185" spans="1:62" ht="15.75" customHeight="1">
      <c r="A185" s="8">
        <f>+VSTUP!A189</f>
        <v>180</v>
      </c>
      <c r="B185" s="8">
        <f>+VSTUP!B189</f>
        <v>0</v>
      </c>
      <c r="C185" s="8">
        <f>+VSTUP!C189</f>
        <v>0</v>
      </c>
      <c r="D185" s="8">
        <f>+VSTUP!G189</f>
        <v>0</v>
      </c>
      <c r="E185" s="8" t="str">
        <f>+VSTUP!K189</f>
        <v>nic</v>
      </c>
      <c r="F185" s="8">
        <f t="shared" si="11"/>
        <v>0</v>
      </c>
      <c r="G185" s="8" t="str">
        <f>+IF(VSTUP!$B$6="ANO",IF(F185&gt;5,$F$3,IF(F185&gt;2,$F$4,$F$2)),IF(F185=1,$F$2,$B$1))</f>
        <v>Ceník víkend standard</v>
      </c>
      <c r="H185" s="8">
        <f>+VLOOKUP(G185,'Ceníky Ubytování'!$B$84:$C$88,2,0)</f>
        <v>9</v>
      </c>
      <c r="I185" s="8" t="str">
        <f t="shared" ref="I185:R185" si="552">+IF($D185&gt;=I$3,IF($E185=0,"",$E185),"")</f>
        <v/>
      </c>
      <c r="J185" s="8" t="str">
        <f t="shared" si="552"/>
        <v/>
      </c>
      <c r="K185" s="8" t="str">
        <f t="shared" si="552"/>
        <v/>
      </c>
      <c r="L185" s="8" t="str">
        <f t="shared" si="552"/>
        <v/>
      </c>
      <c r="M185" s="8" t="str">
        <f t="shared" si="552"/>
        <v/>
      </c>
      <c r="N185" s="8" t="str">
        <f t="shared" si="552"/>
        <v/>
      </c>
      <c r="O185" s="8" t="str">
        <f t="shared" si="552"/>
        <v/>
      </c>
      <c r="P185" s="8" t="str">
        <f t="shared" si="552"/>
        <v/>
      </c>
      <c r="Q185" s="8" t="str">
        <f t="shared" si="552"/>
        <v/>
      </c>
      <c r="R185" s="8" t="str">
        <f t="shared" si="552"/>
        <v/>
      </c>
      <c r="S185" s="8"/>
      <c r="T185" s="8" t="str">
        <f t="shared" ref="T185:AC185" si="553">+IF(RIGHT(I185,1)="R",I185,IF(I185="","",IF(OR(I185=$S$1,I185=$S$2,I185=$S$3,I185=$S$4),I185&amp;"-1",I185&amp;"-"&amp;COUNTIF(I$6:I$999,I185))))</f>
        <v/>
      </c>
      <c r="U185" s="8" t="str">
        <f t="shared" si="553"/>
        <v/>
      </c>
      <c r="V185" s="8" t="str">
        <f t="shared" si="553"/>
        <v/>
      </c>
      <c r="W185" s="8" t="str">
        <f t="shared" si="553"/>
        <v/>
      </c>
      <c r="X185" s="8" t="str">
        <f t="shared" si="553"/>
        <v/>
      </c>
      <c r="Y185" s="8" t="str">
        <f t="shared" si="553"/>
        <v/>
      </c>
      <c r="Z185" s="8" t="str">
        <f t="shared" si="553"/>
        <v/>
      </c>
      <c r="AA185" s="8" t="str">
        <f t="shared" si="553"/>
        <v/>
      </c>
      <c r="AB185" s="8" t="str">
        <f t="shared" si="553"/>
        <v/>
      </c>
      <c r="AC185" s="8" t="str">
        <f t="shared" si="553"/>
        <v/>
      </c>
      <c r="AD185" s="31">
        <f t="shared" si="373"/>
        <v>0</v>
      </c>
      <c r="AE185" s="32">
        <f>IF(AND(T185&lt;&gt;"",OR(RIGHT(T185,1)&lt;&gt;"R",ISERROR(VLOOKUP(T185,T$6:T184,1,0)))),VLOOKUP(LEFT(T185,SEARCH("-",T185)-1),'Ceníky Ubytování'!$A$27:$AJ$80,$H185+IF(RIGHT(T185,1)="R",6,RIGHT(T185,1)),0),IF(T185="",0,IF(EXACT(T185,VLOOKUP(T185,T$6:T184,1,0)),0,0)))</f>
        <v>0</v>
      </c>
      <c r="AF185" s="32">
        <f>IF(AND(U185&lt;&gt;"",OR(RIGHT(U185,1)&lt;&gt;"R",ISERROR(VLOOKUP(U185,U$6:U184,1,0)))),VLOOKUP(LEFT(U185,SEARCH("-",U185)-1),'Ceníky Ubytování'!$A$27:$AJ$80,$H185+IF(RIGHT(U185,1)="R",6,RIGHT(U185,1)),0),IF(U185="",0,IF(EXACT(U185,VLOOKUP(U185,U$6:U184,1,0)),0,0)))</f>
        <v>0</v>
      </c>
      <c r="AG185" s="32">
        <f>IF(AND(V185&lt;&gt;"",OR(RIGHT(V185,1)&lt;&gt;"R",ISERROR(VLOOKUP(V185,V$6:V184,1,0)))),VLOOKUP(LEFT(V185,SEARCH("-",V185)-1),'Ceníky Ubytování'!$A$27:$AJ$80,$H185+IF(RIGHT(V185,1)="R",6,RIGHT(V185,1)),0),IF(V185="",0,IF(EXACT(V185,VLOOKUP(V185,V$6:V184,1,0)),0,0)))</f>
        <v>0</v>
      </c>
      <c r="AH185" s="32">
        <f>IF(AND(W185&lt;&gt;"",OR(RIGHT(W185,1)&lt;&gt;"R",ISERROR(VLOOKUP(W185,W$6:W184,1,0)))),VLOOKUP(LEFT(W185,SEARCH("-",W185)-1),'Ceníky Ubytování'!$A$27:$AJ$80,$H185+IF(RIGHT(W185,1)="R",6,RIGHT(W185,1)),0),IF(W185="",0,IF(EXACT(W185,VLOOKUP(W185,W$6:W184,1,0)),0,0)))</f>
        <v>0</v>
      </c>
      <c r="AI185" s="32">
        <f>IF(AND(X185&lt;&gt;"",OR(RIGHT(X185,1)&lt;&gt;"R",ISERROR(VLOOKUP(X185,X$6:X184,1,0)))),VLOOKUP(LEFT(X185,SEARCH("-",X185)-1),'Ceníky Ubytování'!$A$27:$AJ$80,$H185+IF(RIGHT(X185,1)="R",6,RIGHT(X185,1)),0),IF(X185="",0,IF(EXACT(X185,VLOOKUP(X185,X$6:X184,1,0)),0,0)))</f>
        <v>0</v>
      </c>
      <c r="AJ185" s="32">
        <f>IF(AND(Y185&lt;&gt;"",OR(RIGHT(Y185,1)&lt;&gt;"R",ISERROR(VLOOKUP(Y185,Y$6:Y184,1,0)))),VLOOKUP(LEFT(Y185,SEARCH("-",Y185)-1),'Ceníky Ubytování'!$A$27:$AJ$80,$H185+IF(RIGHT(Y185,1)="R",6,RIGHT(Y185,1)),0),IF(Y185="",0,IF(EXACT(Y185,VLOOKUP(Y185,Y$6:Y184,1,0)),0,0)))</f>
        <v>0</v>
      </c>
      <c r="AK185" s="32">
        <f>IF(AND(Z185&lt;&gt;"",OR(RIGHT(Z185,1)&lt;&gt;"R",ISERROR(VLOOKUP(Z185,Z$6:Z184,1,0)))),VLOOKUP(LEFT(Z185,SEARCH("-",Z185)-1),'Ceníky Ubytování'!$A$27:$AJ$80,$H185+IF(RIGHT(Z185,1)="R",6,RIGHT(Z185,1)),0),IF(Z185="",0,IF(EXACT(Z185,VLOOKUP(Z185,Z$6:Z184,1,0)),0,0)))</f>
        <v>0</v>
      </c>
      <c r="AL185" s="32">
        <f>IF(AND(AA185&lt;&gt;"",OR(RIGHT(AA185,1)&lt;&gt;"R",ISERROR(VLOOKUP(AA185,AA$6:AA184,1,0)))),VLOOKUP(LEFT(AA185,SEARCH("-",AA185)-1),'Ceníky Ubytování'!$A$27:$AJ$80,$H185+IF(RIGHT(AA185,1)="R",6,RIGHT(AA185,1)),0),IF(AA185="",0,IF(EXACT(AA185,VLOOKUP(AA185,AA$6:AA184,1,0)),0,0)))</f>
        <v>0</v>
      </c>
      <c r="AM185" s="32">
        <f>IF(AND(AB185&lt;&gt;"",OR(RIGHT(AB185,1)&lt;&gt;"R",ISERROR(VLOOKUP(AB185,AB$6:AB184,1,0)))),VLOOKUP(LEFT(AB185,SEARCH("-",AB185)-1),'Ceníky Ubytování'!$A$27:$AJ$80,$H185+IF(RIGHT(AB185,1)="R",6,RIGHT(AB185,1)),0),IF(AB185="",0,IF(EXACT(AB185,VLOOKUP(AB185,AB$6:AB184,1,0)),0,0)))</f>
        <v>0</v>
      </c>
      <c r="AN185" s="32">
        <f>IF(AND(AC185&lt;&gt;"",OR(RIGHT(AC185,1)&lt;&gt;"R",ISERROR(VLOOKUP(AC185,AC$6:AC184,1,0)))),VLOOKUP(LEFT(AC185,SEARCH("-",AC185)-1),'Ceníky Ubytování'!$A$27:$AJ$80,$H185+IF(RIGHT(AC185,1)="R",6,RIGHT(AC185,1)),0),IF(AC185="",0,IF(EXACT(AC185,VLOOKUP(AC185,AC$6:AC184,1,0)),0,0)))</f>
        <v>0</v>
      </c>
      <c r="AO185" s="8"/>
      <c r="AP185" s="8"/>
      <c r="AQ185" s="8" t="str">
        <f t="shared" ref="AQ185:AZ185" si="554">IF(ISERROR(LEFT(T185,SEARCH("-",T185)-1)),"",LEFT(T185,SEARCH("-",T185)-1))</f>
        <v/>
      </c>
      <c r="AR185" s="8" t="str">
        <f t="shared" si="554"/>
        <v/>
      </c>
      <c r="AS185" s="8" t="str">
        <f t="shared" si="554"/>
        <v/>
      </c>
      <c r="AT185" s="8" t="str">
        <f t="shared" si="554"/>
        <v/>
      </c>
      <c r="AU185" s="8" t="str">
        <f t="shared" si="554"/>
        <v/>
      </c>
      <c r="AV185" s="8" t="str">
        <f t="shared" si="554"/>
        <v/>
      </c>
      <c r="AW185" s="8" t="str">
        <f t="shared" si="554"/>
        <v/>
      </c>
      <c r="AX185" s="8" t="str">
        <f t="shared" si="554"/>
        <v/>
      </c>
      <c r="AY185" s="8" t="str">
        <f t="shared" si="554"/>
        <v/>
      </c>
      <c r="AZ185" s="8" t="str">
        <f t="shared" si="554"/>
        <v/>
      </c>
      <c r="BA185" s="8"/>
      <c r="BB185" s="8"/>
      <c r="BC185" s="8"/>
      <c r="BD185" s="8"/>
      <c r="BE185" s="8"/>
      <c r="BF185" s="8"/>
      <c r="BG185" s="8"/>
      <c r="BH185" s="8"/>
      <c r="BI185" s="8"/>
      <c r="BJ185" s="8"/>
    </row>
    <row r="186" spans="1:62" s="151" customFormat="1" ht="15.75" customHeight="1">
      <c r="A186" s="152">
        <f>+VSTUP!A190</f>
        <v>181</v>
      </c>
      <c r="B186" s="152">
        <f>+VSTUP!B190</f>
        <v>0</v>
      </c>
      <c r="C186" s="152">
        <f>+VSTUP!C190</f>
        <v>0</v>
      </c>
      <c r="D186" s="152">
        <f>+VSTUP!G190</f>
        <v>0</v>
      </c>
      <c r="E186" s="152" t="str">
        <f>+VSTUP!K190</f>
        <v>nic</v>
      </c>
      <c r="F186" s="152">
        <f t="shared" si="11"/>
        <v>0</v>
      </c>
      <c r="G186" s="152" t="str">
        <f>+IF(VSTUP!$B$6="ANO",IF(F186&gt;5,$F$3,IF(F186&gt;2,$F$4,$F$2)),IF(F186=1,$F$2,$B$1))</f>
        <v>Ceník víkend standard</v>
      </c>
      <c r="H186" s="152">
        <f>+VLOOKUP(G186,'Ceníky Ubytování'!$B$84:$C$88,2,0)</f>
        <v>9</v>
      </c>
      <c r="I186" s="152" t="str">
        <f t="shared" ref="I186:R186" si="555">+IF($D186&gt;=I$3,IF($E186=0,"",$E186),"")</f>
        <v/>
      </c>
      <c r="J186" s="152" t="str">
        <f t="shared" si="555"/>
        <v/>
      </c>
      <c r="K186" s="152" t="str">
        <f t="shared" si="555"/>
        <v/>
      </c>
      <c r="L186" s="152" t="str">
        <f t="shared" si="555"/>
        <v/>
      </c>
      <c r="M186" s="152" t="str">
        <f t="shared" si="555"/>
        <v/>
      </c>
      <c r="N186" s="152" t="str">
        <f t="shared" si="555"/>
        <v/>
      </c>
      <c r="O186" s="152" t="str">
        <f t="shared" si="555"/>
        <v/>
      </c>
      <c r="P186" s="152" t="str">
        <f t="shared" si="555"/>
        <v/>
      </c>
      <c r="Q186" s="152" t="str">
        <f t="shared" si="555"/>
        <v/>
      </c>
      <c r="R186" s="152" t="str">
        <f t="shared" si="555"/>
        <v/>
      </c>
      <c r="S186" s="8"/>
      <c r="T186" s="152" t="str">
        <f t="shared" ref="T186:AC186" si="556">+IF(RIGHT(I186,1)="R",I186,IF(I186="","",IF(OR(I186=$S$1,I186=$S$2,I186=$S$3,I186=$S$4),I186&amp;"-1",I186&amp;"-"&amp;COUNTIF(I$6:I$999,I186))))</f>
        <v/>
      </c>
      <c r="U186" s="152" t="str">
        <f t="shared" si="556"/>
        <v/>
      </c>
      <c r="V186" s="152" t="str">
        <f t="shared" si="556"/>
        <v/>
      </c>
      <c r="W186" s="152" t="str">
        <f t="shared" si="556"/>
        <v/>
      </c>
      <c r="X186" s="152" t="str">
        <f t="shared" si="556"/>
        <v/>
      </c>
      <c r="Y186" s="152" t="str">
        <f t="shared" si="556"/>
        <v/>
      </c>
      <c r="Z186" s="152" t="str">
        <f t="shared" si="556"/>
        <v/>
      </c>
      <c r="AA186" s="152" t="str">
        <f t="shared" si="556"/>
        <v/>
      </c>
      <c r="AB186" s="152" t="str">
        <f t="shared" si="556"/>
        <v/>
      </c>
      <c r="AC186" s="152" t="str">
        <f t="shared" si="556"/>
        <v/>
      </c>
      <c r="AD186" s="31">
        <f t="shared" si="373"/>
        <v>0</v>
      </c>
      <c r="AE186" s="153">
        <f>IF(AND(T186&lt;&gt;"",OR(RIGHT(T186,1)&lt;&gt;"R",ISERROR(VLOOKUP(T186,T$6:T185,1,0)))),VLOOKUP(LEFT(T186,SEARCH("-",T186)-1),'Ceníky Ubytování'!$A$27:$AJ$80,$H186+IF(RIGHT(T186,1)="R",6,RIGHT(T186,1)),0),IF(T186="",0,IF(EXACT(T186,VLOOKUP(T186,T$6:T185,1,0)),0,0)))</f>
        <v>0</v>
      </c>
      <c r="AF186" s="153">
        <f>IF(AND(U186&lt;&gt;"",OR(RIGHT(U186,1)&lt;&gt;"R",ISERROR(VLOOKUP(U186,U$6:U185,1,0)))),VLOOKUP(LEFT(U186,SEARCH("-",U186)-1),'Ceníky Ubytování'!$A$27:$AJ$80,$H186+IF(RIGHT(U186,1)="R",6,RIGHT(U186,1)),0),IF(U186="",0,IF(EXACT(U186,VLOOKUP(U186,U$6:U185,1,0)),0,0)))</f>
        <v>0</v>
      </c>
      <c r="AG186" s="153">
        <f>IF(AND(V186&lt;&gt;"",OR(RIGHT(V186,1)&lt;&gt;"R",ISERROR(VLOOKUP(V186,V$6:V185,1,0)))),VLOOKUP(LEFT(V186,SEARCH("-",V186)-1),'Ceníky Ubytování'!$A$27:$AJ$80,$H186+IF(RIGHT(V186,1)="R",6,RIGHT(V186,1)),0),IF(V186="",0,IF(EXACT(V186,VLOOKUP(V186,V$6:V185,1,0)),0,0)))</f>
        <v>0</v>
      </c>
      <c r="AH186" s="153">
        <f>IF(AND(W186&lt;&gt;"",OR(RIGHT(W186,1)&lt;&gt;"R",ISERROR(VLOOKUP(W186,W$6:W185,1,0)))),VLOOKUP(LEFT(W186,SEARCH("-",W186)-1),'Ceníky Ubytování'!$A$27:$AJ$80,$H186+IF(RIGHT(W186,1)="R",6,RIGHT(W186,1)),0),IF(W186="",0,IF(EXACT(W186,VLOOKUP(W186,W$6:W185,1,0)),0,0)))</f>
        <v>0</v>
      </c>
      <c r="AI186" s="153">
        <f>IF(AND(X186&lt;&gt;"",OR(RIGHT(X186,1)&lt;&gt;"R",ISERROR(VLOOKUP(X186,X$6:X185,1,0)))),VLOOKUP(LEFT(X186,SEARCH("-",X186)-1),'Ceníky Ubytování'!$A$27:$AJ$80,$H186+IF(RIGHT(X186,1)="R",6,RIGHT(X186,1)),0),IF(X186="",0,IF(EXACT(X186,VLOOKUP(X186,X$6:X185,1,0)),0,0)))</f>
        <v>0</v>
      </c>
      <c r="AJ186" s="153">
        <f>IF(AND(Y186&lt;&gt;"",OR(RIGHT(Y186,1)&lt;&gt;"R",ISERROR(VLOOKUP(Y186,Y$6:Y185,1,0)))),VLOOKUP(LEFT(Y186,SEARCH("-",Y186)-1),'Ceníky Ubytování'!$A$27:$AJ$80,$H186+IF(RIGHT(Y186,1)="R",6,RIGHT(Y186,1)),0),IF(Y186="",0,IF(EXACT(Y186,VLOOKUP(Y186,Y$6:Y185,1,0)),0,0)))</f>
        <v>0</v>
      </c>
      <c r="AK186" s="153">
        <f>IF(AND(Z186&lt;&gt;"",OR(RIGHT(Z186,1)&lt;&gt;"R",ISERROR(VLOOKUP(Z186,Z$6:Z185,1,0)))),VLOOKUP(LEFT(Z186,SEARCH("-",Z186)-1),'Ceníky Ubytování'!$A$27:$AJ$80,$H186+IF(RIGHT(Z186,1)="R",6,RIGHT(Z186,1)),0),IF(Z186="",0,IF(EXACT(Z186,VLOOKUP(Z186,Z$6:Z185,1,0)),0,0)))</f>
        <v>0</v>
      </c>
      <c r="AL186" s="153">
        <f>IF(AND(AA186&lt;&gt;"",OR(RIGHT(AA186,1)&lt;&gt;"R",ISERROR(VLOOKUP(AA186,AA$6:AA185,1,0)))),VLOOKUP(LEFT(AA186,SEARCH("-",AA186)-1),'Ceníky Ubytování'!$A$27:$AJ$80,$H186+IF(RIGHT(AA186,1)="R",6,RIGHT(AA186,1)),0),IF(AA186="",0,IF(EXACT(AA186,VLOOKUP(AA186,AA$6:AA185,1,0)),0,0)))</f>
        <v>0</v>
      </c>
      <c r="AM186" s="153">
        <f>IF(AND(AB186&lt;&gt;"",OR(RIGHT(AB186,1)&lt;&gt;"R",ISERROR(VLOOKUP(AB186,AB$6:AB185,1,0)))),VLOOKUP(LEFT(AB186,SEARCH("-",AB186)-1),'Ceníky Ubytování'!$A$27:$AJ$80,$H186+IF(RIGHT(AB186,1)="R",6,RIGHT(AB186,1)),0),IF(AB186="",0,IF(EXACT(AB186,VLOOKUP(AB186,AB$6:AB185,1,0)),0,0)))</f>
        <v>0</v>
      </c>
      <c r="AN186" s="153">
        <f>IF(AND(AC186&lt;&gt;"",OR(RIGHT(AC186,1)&lt;&gt;"R",ISERROR(VLOOKUP(AC186,AC$6:AC185,1,0)))),VLOOKUP(LEFT(AC186,SEARCH("-",AC186)-1),'Ceníky Ubytování'!$A$27:$AJ$80,$H186+IF(RIGHT(AC186,1)="R",6,RIGHT(AC186,1)),0),IF(AC186="",0,IF(EXACT(AC186,VLOOKUP(AC186,AC$6:AC185,1,0)),0,0)))</f>
        <v>0</v>
      </c>
      <c r="AO186" s="152"/>
      <c r="AP186" s="152"/>
      <c r="AQ186" s="152" t="str">
        <f t="shared" ref="AQ186:AZ186" si="557">IF(ISERROR(LEFT(T186,SEARCH("-",T186)-1)),"",LEFT(T186,SEARCH("-",T186)-1))</f>
        <v/>
      </c>
      <c r="AR186" s="152" t="str">
        <f t="shared" si="557"/>
        <v/>
      </c>
      <c r="AS186" s="152" t="str">
        <f t="shared" si="557"/>
        <v/>
      </c>
      <c r="AT186" s="152" t="str">
        <f t="shared" si="557"/>
        <v/>
      </c>
      <c r="AU186" s="152" t="str">
        <f t="shared" si="557"/>
        <v/>
      </c>
      <c r="AV186" s="152" t="str">
        <f t="shared" si="557"/>
        <v/>
      </c>
      <c r="AW186" s="152" t="str">
        <f t="shared" si="557"/>
        <v/>
      </c>
      <c r="AX186" s="152" t="str">
        <f t="shared" si="557"/>
        <v/>
      </c>
      <c r="AY186" s="152" t="str">
        <f t="shared" si="557"/>
        <v/>
      </c>
      <c r="AZ186" s="152" t="str">
        <f t="shared" si="557"/>
        <v/>
      </c>
      <c r="BA186" s="152"/>
      <c r="BB186" s="152"/>
      <c r="BC186" s="152"/>
      <c r="BD186" s="152"/>
      <c r="BE186" s="152"/>
      <c r="BF186" s="152"/>
      <c r="BG186" s="152"/>
      <c r="BH186" s="152"/>
      <c r="BI186" s="152"/>
      <c r="BJ186" s="152"/>
    </row>
    <row r="187" spans="1:62" ht="15.75" customHeight="1">
      <c r="A187" s="8">
        <f>+VSTUP!A191</f>
        <v>182</v>
      </c>
      <c r="B187" s="8">
        <f>+VSTUP!B191</f>
        <v>0</v>
      </c>
      <c r="C187" s="8">
        <f>+VSTUP!C191</f>
        <v>0</v>
      </c>
      <c r="D187" s="8">
        <f>+VSTUP!G191</f>
        <v>0</v>
      </c>
      <c r="E187" s="8" t="str">
        <f>+VSTUP!K191</f>
        <v>nic</v>
      </c>
      <c r="F187" s="8">
        <f t="shared" si="11"/>
        <v>0</v>
      </c>
      <c r="G187" s="8" t="str">
        <f>+IF(VSTUP!$B$6="ANO",IF(F187&gt;5,$F$3,IF(F187&gt;2,$F$4,$F$2)),IF(F187=1,$F$2,$B$1))</f>
        <v>Ceník víkend standard</v>
      </c>
      <c r="H187" s="8">
        <f>+VLOOKUP(G187,'Ceníky Ubytování'!$B$84:$C$88,2,0)</f>
        <v>9</v>
      </c>
      <c r="I187" s="8" t="str">
        <f t="shared" ref="I187:R187" si="558">+IF($D187&gt;=I$3,IF($E187=0,"",$E187),"")</f>
        <v/>
      </c>
      <c r="J187" s="8" t="str">
        <f t="shared" si="558"/>
        <v/>
      </c>
      <c r="K187" s="8" t="str">
        <f t="shared" si="558"/>
        <v/>
      </c>
      <c r="L187" s="8" t="str">
        <f t="shared" si="558"/>
        <v/>
      </c>
      <c r="M187" s="8" t="str">
        <f t="shared" si="558"/>
        <v/>
      </c>
      <c r="N187" s="8" t="str">
        <f t="shared" si="558"/>
        <v/>
      </c>
      <c r="O187" s="8" t="str">
        <f t="shared" si="558"/>
        <v/>
      </c>
      <c r="P187" s="8" t="str">
        <f t="shared" si="558"/>
        <v/>
      </c>
      <c r="Q187" s="8" t="str">
        <f t="shared" si="558"/>
        <v/>
      </c>
      <c r="R187" s="8" t="str">
        <f t="shared" si="558"/>
        <v/>
      </c>
      <c r="S187" s="8"/>
      <c r="T187" s="8" t="str">
        <f t="shared" ref="T187:AC187" si="559">+IF(RIGHT(I187,1)="R",I187,IF(I187="","",IF(OR(I187=$S$1,I187=$S$2,I187=$S$3,I187=$S$4),I187&amp;"-1",I187&amp;"-"&amp;COUNTIF(I$6:I$999,I187))))</f>
        <v/>
      </c>
      <c r="U187" s="8" t="str">
        <f t="shared" si="559"/>
        <v/>
      </c>
      <c r="V187" s="8" t="str">
        <f t="shared" si="559"/>
        <v/>
      </c>
      <c r="W187" s="8" t="str">
        <f t="shared" si="559"/>
        <v/>
      </c>
      <c r="X187" s="8" t="str">
        <f t="shared" si="559"/>
        <v/>
      </c>
      <c r="Y187" s="8" t="str">
        <f t="shared" si="559"/>
        <v/>
      </c>
      <c r="Z187" s="8" t="str">
        <f t="shared" si="559"/>
        <v/>
      </c>
      <c r="AA187" s="8" t="str">
        <f t="shared" si="559"/>
        <v/>
      </c>
      <c r="AB187" s="8" t="str">
        <f t="shared" si="559"/>
        <v/>
      </c>
      <c r="AC187" s="8" t="str">
        <f t="shared" si="559"/>
        <v/>
      </c>
      <c r="AD187" s="31">
        <f t="shared" si="373"/>
        <v>0</v>
      </c>
      <c r="AE187" s="32">
        <f>IF(AND(T187&lt;&gt;"",OR(RIGHT(T187,1)&lt;&gt;"R",ISERROR(VLOOKUP(T187,T$6:T186,1,0)))),VLOOKUP(LEFT(T187,SEARCH("-",T187)-1),'Ceníky Ubytování'!$A$27:$AJ$80,$H187+IF(RIGHT(T187,1)="R",6,RIGHT(T187,1)),0),IF(T187="",0,IF(EXACT(T187,VLOOKUP(T187,T$6:T186,1,0)),0,0)))</f>
        <v>0</v>
      </c>
      <c r="AF187" s="32">
        <f>IF(AND(U187&lt;&gt;"",OR(RIGHT(U187,1)&lt;&gt;"R",ISERROR(VLOOKUP(U187,U$6:U186,1,0)))),VLOOKUP(LEFT(U187,SEARCH("-",U187)-1),'Ceníky Ubytování'!$A$27:$AJ$80,$H187+IF(RIGHT(U187,1)="R",6,RIGHT(U187,1)),0),IF(U187="",0,IF(EXACT(U187,VLOOKUP(U187,U$6:U186,1,0)),0,0)))</f>
        <v>0</v>
      </c>
      <c r="AG187" s="32">
        <f>IF(AND(V187&lt;&gt;"",OR(RIGHT(V187,1)&lt;&gt;"R",ISERROR(VLOOKUP(V187,V$6:V186,1,0)))),VLOOKUP(LEFT(V187,SEARCH("-",V187)-1),'Ceníky Ubytování'!$A$27:$AJ$80,$H187+IF(RIGHT(V187,1)="R",6,RIGHT(V187,1)),0),IF(V187="",0,IF(EXACT(V187,VLOOKUP(V187,V$6:V186,1,0)),0,0)))</f>
        <v>0</v>
      </c>
      <c r="AH187" s="32">
        <f>IF(AND(W187&lt;&gt;"",OR(RIGHT(W187,1)&lt;&gt;"R",ISERROR(VLOOKUP(W187,W$6:W186,1,0)))),VLOOKUP(LEFT(W187,SEARCH("-",W187)-1),'Ceníky Ubytování'!$A$27:$AJ$80,$H187+IF(RIGHT(W187,1)="R",6,RIGHT(W187,1)),0),IF(W187="",0,IF(EXACT(W187,VLOOKUP(W187,W$6:W186,1,0)),0,0)))</f>
        <v>0</v>
      </c>
      <c r="AI187" s="32">
        <f>IF(AND(X187&lt;&gt;"",OR(RIGHT(X187,1)&lt;&gt;"R",ISERROR(VLOOKUP(X187,X$6:X186,1,0)))),VLOOKUP(LEFT(X187,SEARCH("-",X187)-1),'Ceníky Ubytování'!$A$27:$AJ$80,$H187+IF(RIGHT(X187,1)="R",6,RIGHT(X187,1)),0),IF(X187="",0,IF(EXACT(X187,VLOOKUP(X187,X$6:X186,1,0)),0,0)))</f>
        <v>0</v>
      </c>
      <c r="AJ187" s="32">
        <f>IF(AND(Y187&lt;&gt;"",OR(RIGHT(Y187,1)&lt;&gt;"R",ISERROR(VLOOKUP(Y187,Y$6:Y186,1,0)))),VLOOKUP(LEFT(Y187,SEARCH("-",Y187)-1),'Ceníky Ubytování'!$A$27:$AJ$80,$H187+IF(RIGHT(Y187,1)="R",6,RIGHT(Y187,1)),0),IF(Y187="",0,IF(EXACT(Y187,VLOOKUP(Y187,Y$6:Y186,1,0)),0,0)))</f>
        <v>0</v>
      </c>
      <c r="AK187" s="32">
        <f>IF(AND(Z187&lt;&gt;"",OR(RIGHT(Z187,1)&lt;&gt;"R",ISERROR(VLOOKUP(Z187,Z$6:Z186,1,0)))),VLOOKUP(LEFT(Z187,SEARCH("-",Z187)-1),'Ceníky Ubytování'!$A$27:$AJ$80,$H187+IF(RIGHT(Z187,1)="R",6,RIGHT(Z187,1)),0),IF(Z187="",0,IF(EXACT(Z187,VLOOKUP(Z187,Z$6:Z186,1,0)),0,0)))</f>
        <v>0</v>
      </c>
      <c r="AL187" s="32">
        <f>IF(AND(AA187&lt;&gt;"",OR(RIGHT(AA187,1)&lt;&gt;"R",ISERROR(VLOOKUP(AA187,AA$6:AA186,1,0)))),VLOOKUP(LEFT(AA187,SEARCH("-",AA187)-1),'Ceníky Ubytování'!$A$27:$AJ$80,$H187+IF(RIGHT(AA187,1)="R",6,RIGHT(AA187,1)),0),IF(AA187="",0,IF(EXACT(AA187,VLOOKUP(AA187,AA$6:AA186,1,0)),0,0)))</f>
        <v>0</v>
      </c>
      <c r="AM187" s="32">
        <f>IF(AND(AB187&lt;&gt;"",OR(RIGHT(AB187,1)&lt;&gt;"R",ISERROR(VLOOKUP(AB187,AB$6:AB186,1,0)))),VLOOKUP(LEFT(AB187,SEARCH("-",AB187)-1),'Ceníky Ubytování'!$A$27:$AJ$80,$H187+IF(RIGHT(AB187,1)="R",6,RIGHT(AB187,1)),0),IF(AB187="",0,IF(EXACT(AB187,VLOOKUP(AB187,AB$6:AB186,1,0)),0,0)))</f>
        <v>0</v>
      </c>
      <c r="AN187" s="32">
        <f>IF(AND(AC187&lt;&gt;"",OR(RIGHT(AC187,1)&lt;&gt;"R",ISERROR(VLOOKUP(AC187,AC$6:AC186,1,0)))),VLOOKUP(LEFT(AC187,SEARCH("-",AC187)-1),'Ceníky Ubytování'!$A$27:$AJ$80,$H187+IF(RIGHT(AC187,1)="R",6,RIGHT(AC187,1)),0),IF(AC187="",0,IF(EXACT(AC187,VLOOKUP(AC187,AC$6:AC186,1,0)),0,0)))</f>
        <v>0</v>
      </c>
      <c r="AO187" s="8"/>
      <c r="AP187" s="8"/>
      <c r="AQ187" s="8" t="str">
        <f t="shared" ref="AQ187:AZ187" si="560">IF(ISERROR(LEFT(T187,SEARCH("-",T187)-1)),"",LEFT(T187,SEARCH("-",T187)-1))</f>
        <v/>
      </c>
      <c r="AR187" s="8" t="str">
        <f t="shared" si="560"/>
        <v/>
      </c>
      <c r="AS187" s="8" t="str">
        <f t="shared" si="560"/>
        <v/>
      </c>
      <c r="AT187" s="8" t="str">
        <f t="shared" si="560"/>
        <v/>
      </c>
      <c r="AU187" s="8" t="str">
        <f t="shared" si="560"/>
        <v/>
      </c>
      <c r="AV187" s="8" t="str">
        <f t="shared" si="560"/>
        <v/>
      </c>
      <c r="AW187" s="8" t="str">
        <f t="shared" si="560"/>
        <v/>
      </c>
      <c r="AX187" s="8" t="str">
        <f t="shared" si="560"/>
        <v/>
      </c>
      <c r="AY187" s="8" t="str">
        <f t="shared" si="560"/>
        <v/>
      </c>
      <c r="AZ187" s="8" t="str">
        <f t="shared" si="560"/>
        <v/>
      </c>
      <c r="BA187" s="8"/>
      <c r="BB187" s="8"/>
      <c r="BC187" s="8"/>
      <c r="BD187" s="8"/>
      <c r="BE187" s="8"/>
      <c r="BF187" s="8"/>
      <c r="BG187" s="8"/>
      <c r="BH187" s="8"/>
      <c r="BI187" s="8"/>
      <c r="BJ187" s="8"/>
    </row>
    <row r="188" spans="1:62" s="151" customFormat="1" ht="15.75" customHeight="1">
      <c r="A188" s="152">
        <f>+VSTUP!A192</f>
        <v>183</v>
      </c>
      <c r="B188" s="152">
        <f>+VSTUP!B192</f>
        <v>0</v>
      </c>
      <c r="C188" s="152">
        <f>+VSTUP!C192</f>
        <v>0</v>
      </c>
      <c r="D188" s="152">
        <f>+VSTUP!G192</f>
        <v>0</v>
      </c>
      <c r="E188" s="152" t="str">
        <f>+VSTUP!K192</f>
        <v>nic</v>
      </c>
      <c r="F188" s="152">
        <f t="shared" si="11"/>
        <v>0</v>
      </c>
      <c r="G188" s="152" t="str">
        <f>+IF(VSTUP!$B$6="ANO",IF(F188&gt;5,$F$3,IF(F188&gt;2,$F$4,$F$2)),IF(F188=1,$F$2,$B$1))</f>
        <v>Ceník víkend standard</v>
      </c>
      <c r="H188" s="152">
        <f>+VLOOKUP(G188,'Ceníky Ubytování'!$B$84:$C$88,2,0)</f>
        <v>9</v>
      </c>
      <c r="I188" s="152" t="str">
        <f t="shared" ref="I188:R188" si="561">+IF($D188&gt;=I$3,IF($E188=0,"",$E188),"")</f>
        <v/>
      </c>
      <c r="J188" s="152" t="str">
        <f t="shared" si="561"/>
        <v/>
      </c>
      <c r="K188" s="152" t="str">
        <f t="shared" si="561"/>
        <v/>
      </c>
      <c r="L188" s="152" t="str">
        <f t="shared" si="561"/>
        <v/>
      </c>
      <c r="M188" s="152" t="str">
        <f t="shared" si="561"/>
        <v/>
      </c>
      <c r="N188" s="152" t="str">
        <f t="shared" si="561"/>
        <v/>
      </c>
      <c r="O188" s="152" t="str">
        <f t="shared" si="561"/>
        <v/>
      </c>
      <c r="P188" s="152" t="str">
        <f t="shared" si="561"/>
        <v/>
      </c>
      <c r="Q188" s="152" t="str">
        <f t="shared" si="561"/>
        <v/>
      </c>
      <c r="R188" s="152" t="str">
        <f t="shared" si="561"/>
        <v/>
      </c>
      <c r="S188" s="8"/>
      <c r="T188" s="152" t="str">
        <f t="shared" ref="T188:AC188" si="562">+IF(RIGHT(I188,1)="R",I188,IF(I188="","",IF(OR(I188=$S$1,I188=$S$2,I188=$S$3,I188=$S$4),I188&amp;"-1",I188&amp;"-"&amp;COUNTIF(I$6:I$999,I188))))</f>
        <v/>
      </c>
      <c r="U188" s="152" t="str">
        <f t="shared" si="562"/>
        <v/>
      </c>
      <c r="V188" s="152" t="str">
        <f t="shared" si="562"/>
        <v/>
      </c>
      <c r="W188" s="152" t="str">
        <f t="shared" si="562"/>
        <v/>
      </c>
      <c r="X188" s="152" t="str">
        <f t="shared" si="562"/>
        <v/>
      </c>
      <c r="Y188" s="152" t="str">
        <f t="shared" si="562"/>
        <v/>
      </c>
      <c r="Z188" s="152" t="str">
        <f t="shared" si="562"/>
        <v/>
      </c>
      <c r="AA188" s="152" t="str">
        <f t="shared" si="562"/>
        <v/>
      </c>
      <c r="AB188" s="152" t="str">
        <f t="shared" si="562"/>
        <v/>
      </c>
      <c r="AC188" s="152" t="str">
        <f t="shared" si="562"/>
        <v/>
      </c>
      <c r="AD188" s="31">
        <f t="shared" si="373"/>
        <v>0</v>
      </c>
      <c r="AE188" s="153">
        <f>IF(AND(T188&lt;&gt;"",OR(RIGHT(T188,1)&lt;&gt;"R",ISERROR(VLOOKUP(T188,T$6:T187,1,0)))),VLOOKUP(LEFT(T188,SEARCH("-",T188)-1),'Ceníky Ubytování'!$A$27:$AJ$80,$H188+IF(RIGHT(T188,1)="R",6,RIGHT(T188,1)),0),IF(T188="",0,IF(EXACT(T188,VLOOKUP(T188,T$6:T187,1,0)),0,0)))</f>
        <v>0</v>
      </c>
      <c r="AF188" s="153">
        <f>IF(AND(U188&lt;&gt;"",OR(RIGHT(U188,1)&lt;&gt;"R",ISERROR(VLOOKUP(U188,U$6:U187,1,0)))),VLOOKUP(LEFT(U188,SEARCH("-",U188)-1),'Ceníky Ubytování'!$A$27:$AJ$80,$H188+IF(RIGHT(U188,1)="R",6,RIGHT(U188,1)),0),IF(U188="",0,IF(EXACT(U188,VLOOKUP(U188,U$6:U187,1,0)),0,0)))</f>
        <v>0</v>
      </c>
      <c r="AG188" s="153">
        <f>IF(AND(V188&lt;&gt;"",OR(RIGHT(V188,1)&lt;&gt;"R",ISERROR(VLOOKUP(V188,V$6:V187,1,0)))),VLOOKUP(LEFT(V188,SEARCH("-",V188)-1),'Ceníky Ubytování'!$A$27:$AJ$80,$H188+IF(RIGHT(V188,1)="R",6,RIGHT(V188,1)),0),IF(V188="",0,IF(EXACT(V188,VLOOKUP(V188,V$6:V187,1,0)),0,0)))</f>
        <v>0</v>
      </c>
      <c r="AH188" s="153">
        <f>IF(AND(W188&lt;&gt;"",OR(RIGHT(W188,1)&lt;&gt;"R",ISERROR(VLOOKUP(W188,W$6:W187,1,0)))),VLOOKUP(LEFT(W188,SEARCH("-",W188)-1),'Ceníky Ubytování'!$A$27:$AJ$80,$H188+IF(RIGHT(W188,1)="R",6,RIGHT(W188,1)),0),IF(W188="",0,IF(EXACT(W188,VLOOKUP(W188,W$6:W187,1,0)),0,0)))</f>
        <v>0</v>
      </c>
      <c r="AI188" s="153">
        <f>IF(AND(X188&lt;&gt;"",OR(RIGHT(X188,1)&lt;&gt;"R",ISERROR(VLOOKUP(X188,X$6:X187,1,0)))),VLOOKUP(LEFT(X188,SEARCH("-",X188)-1),'Ceníky Ubytování'!$A$27:$AJ$80,$H188+IF(RIGHT(X188,1)="R",6,RIGHT(X188,1)),0),IF(X188="",0,IF(EXACT(X188,VLOOKUP(X188,X$6:X187,1,0)),0,0)))</f>
        <v>0</v>
      </c>
      <c r="AJ188" s="153">
        <f>IF(AND(Y188&lt;&gt;"",OR(RIGHT(Y188,1)&lt;&gt;"R",ISERROR(VLOOKUP(Y188,Y$6:Y187,1,0)))),VLOOKUP(LEFT(Y188,SEARCH("-",Y188)-1),'Ceníky Ubytování'!$A$27:$AJ$80,$H188+IF(RIGHT(Y188,1)="R",6,RIGHT(Y188,1)),0),IF(Y188="",0,IF(EXACT(Y188,VLOOKUP(Y188,Y$6:Y187,1,0)),0,0)))</f>
        <v>0</v>
      </c>
      <c r="AK188" s="153">
        <f>IF(AND(Z188&lt;&gt;"",OR(RIGHT(Z188,1)&lt;&gt;"R",ISERROR(VLOOKUP(Z188,Z$6:Z187,1,0)))),VLOOKUP(LEFT(Z188,SEARCH("-",Z188)-1),'Ceníky Ubytování'!$A$27:$AJ$80,$H188+IF(RIGHT(Z188,1)="R",6,RIGHT(Z188,1)),0),IF(Z188="",0,IF(EXACT(Z188,VLOOKUP(Z188,Z$6:Z187,1,0)),0,0)))</f>
        <v>0</v>
      </c>
      <c r="AL188" s="153">
        <f>IF(AND(AA188&lt;&gt;"",OR(RIGHT(AA188,1)&lt;&gt;"R",ISERROR(VLOOKUP(AA188,AA$6:AA187,1,0)))),VLOOKUP(LEFT(AA188,SEARCH("-",AA188)-1),'Ceníky Ubytování'!$A$27:$AJ$80,$H188+IF(RIGHT(AA188,1)="R",6,RIGHT(AA188,1)),0),IF(AA188="",0,IF(EXACT(AA188,VLOOKUP(AA188,AA$6:AA187,1,0)),0,0)))</f>
        <v>0</v>
      </c>
      <c r="AM188" s="153">
        <f>IF(AND(AB188&lt;&gt;"",OR(RIGHT(AB188,1)&lt;&gt;"R",ISERROR(VLOOKUP(AB188,AB$6:AB187,1,0)))),VLOOKUP(LEFT(AB188,SEARCH("-",AB188)-1),'Ceníky Ubytování'!$A$27:$AJ$80,$H188+IF(RIGHT(AB188,1)="R",6,RIGHT(AB188,1)),0),IF(AB188="",0,IF(EXACT(AB188,VLOOKUP(AB188,AB$6:AB187,1,0)),0,0)))</f>
        <v>0</v>
      </c>
      <c r="AN188" s="153">
        <f>IF(AND(AC188&lt;&gt;"",OR(RIGHT(AC188,1)&lt;&gt;"R",ISERROR(VLOOKUP(AC188,AC$6:AC187,1,0)))),VLOOKUP(LEFT(AC188,SEARCH("-",AC188)-1),'Ceníky Ubytování'!$A$27:$AJ$80,$H188+IF(RIGHT(AC188,1)="R",6,RIGHT(AC188,1)),0),IF(AC188="",0,IF(EXACT(AC188,VLOOKUP(AC188,AC$6:AC187,1,0)),0,0)))</f>
        <v>0</v>
      </c>
      <c r="AO188" s="152"/>
      <c r="AP188" s="152"/>
      <c r="AQ188" s="152" t="str">
        <f t="shared" ref="AQ188:AZ188" si="563">IF(ISERROR(LEFT(T188,SEARCH("-",T188)-1)),"",LEFT(T188,SEARCH("-",T188)-1))</f>
        <v/>
      </c>
      <c r="AR188" s="152" t="str">
        <f t="shared" si="563"/>
        <v/>
      </c>
      <c r="AS188" s="152" t="str">
        <f t="shared" si="563"/>
        <v/>
      </c>
      <c r="AT188" s="152" t="str">
        <f t="shared" si="563"/>
        <v/>
      </c>
      <c r="AU188" s="152" t="str">
        <f t="shared" si="563"/>
        <v/>
      </c>
      <c r="AV188" s="152" t="str">
        <f t="shared" si="563"/>
        <v/>
      </c>
      <c r="AW188" s="152" t="str">
        <f t="shared" si="563"/>
        <v/>
      </c>
      <c r="AX188" s="152" t="str">
        <f t="shared" si="563"/>
        <v/>
      </c>
      <c r="AY188" s="152" t="str">
        <f t="shared" si="563"/>
        <v/>
      </c>
      <c r="AZ188" s="152" t="str">
        <f t="shared" si="563"/>
        <v/>
      </c>
      <c r="BA188" s="152"/>
      <c r="BB188" s="152"/>
      <c r="BC188" s="152"/>
      <c r="BD188" s="152"/>
      <c r="BE188" s="152"/>
      <c r="BF188" s="152"/>
      <c r="BG188" s="152"/>
      <c r="BH188" s="152"/>
      <c r="BI188" s="152"/>
      <c r="BJ188" s="152"/>
    </row>
    <row r="189" spans="1:62" ht="15.75" customHeight="1">
      <c r="A189" s="8">
        <f>+VSTUP!A193</f>
        <v>184</v>
      </c>
      <c r="B189" s="8">
        <f>+VSTUP!B193</f>
        <v>0</v>
      </c>
      <c r="C189" s="8">
        <f>+VSTUP!C193</f>
        <v>0</v>
      </c>
      <c r="D189" s="8">
        <f>+VSTUP!G193</f>
        <v>0</v>
      </c>
      <c r="E189" s="8" t="str">
        <f>+VSTUP!K193</f>
        <v>nic</v>
      </c>
      <c r="F189" s="8">
        <f t="shared" si="11"/>
        <v>0</v>
      </c>
      <c r="G189" s="8" t="str">
        <f>+IF(VSTUP!$B$6="ANO",IF(F189&gt;5,$F$3,IF(F189&gt;2,$F$4,$F$2)),IF(F189=1,$F$2,$B$1))</f>
        <v>Ceník víkend standard</v>
      </c>
      <c r="H189" s="8">
        <f>+VLOOKUP(G189,'Ceníky Ubytování'!$B$84:$C$88,2,0)</f>
        <v>9</v>
      </c>
      <c r="I189" s="8" t="str">
        <f t="shared" ref="I189:R189" si="564">+IF($D189&gt;=I$3,IF($E189=0,"",$E189),"")</f>
        <v/>
      </c>
      <c r="J189" s="8" t="str">
        <f t="shared" si="564"/>
        <v/>
      </c>
      <c r="K189" s="8" t="str">
        <f t="shared" si="564"/>
        <v/>
      </c>
      <c r="L189" s="8" t="str">
        <f t="shared" si="564"/>
        <v/>
      </c>
      <c r="M189" s="8" t="str">
        <f t="shared" si="564"/>
        <v/>
      </c>
      <c r="N189" s="8" t="str">
        <f t="shared" si="564"/>
        <v/>
      </c>
      <c r="O189" s="8" t="str">
        <f t="shared" si="564"/>
        <v/>
      </c>
      <c r="P189" s="8" t="str">
        <f t="shared" si="564"/>
        <v/>
      </c>
      <c r="Q189" s="8" t="str">
        <f t="shared" si="564"/>
        <v/>
      </c>
      <c r="R189" s="8" t="str">
        <f t="shared" si="564"/>
        <v/>
      </c>
      <c r="S189" s="8"/>
      <c r="T189" s="8" t="str">
        <f t="shared" ref="T189:AC189" si="565">+IF(RIGHT(I189,1)="R",I189,IF(I189="","",IF(OR(I189=$S$1,I189=$S$2,I189=$S$3,I189=$S$4),I189&amp;"-1",I189&amp;"-"&amp;COUNTIF(I$6:I$999,I189))))</f>
        <v/>
      </c>
      <c r="U189" s="8" t="str">
        <f t="shared" si="565"/>
        <v/>
      </c>
      <c r="V189" s="8" t="str">
        <f t="shared" si="565"/>
        <v/>
      </c>
      <c r="W189" s="8" t="str">
        <f t="shared" si="565"/>
        <v/>
      </c>
      <c r="X189" s="8" t="str">
        <f t="shared" si="565"/>
        <v/>
      </c>
      <c r="Y189" s="8" t="str">
        <f t="shared" si="565"/>
        <v/>
      </c>
      <c r="Z189" s="8" t="str">
        <f t="shared" si="565"/>
        <v/>
      </c>
      <c r="AA189" s="8" t="str">
        <f t="shared" si="565"/>
        <v/>
      </c>
      <c r="AB189" s="8" t="str">
        <f t="shared" si="565"/>
        <v/>
      </c>
      <c r="AC189" s="8" t="str">
        <f t="shared" si="565"/>
        <v/>
      </c>
      <c r="AD189" s="31">
        <f t="shared" ref="AD189:AD204" si="566">SUM(AE189:AL189)</f>
        <v>0</v>
      </c>
      <c r="AE189" s="32">
        <f>IF(AND(T189&lt;&gt;"",OR(RIGHT(T189,1)&lt;&gt;"R",ISERROR(VLOOKUP(T189,T$6:T188,1,0)))),VLOOKUP(LEFT(T189,SEARCH("-",T189)-1),'Ceníky Ubytování'!$A$27:$AJ$80,$H189+IF(RIGHT(T189,1)="R",6,RIGHT(T189,1)),0),IF(T189="",0,IF(EXACT(T189,VLOOKUP(T189,T$6:T188,1,0)),0,0)))</f>
        <v>0</v>
      </c>
      <c r="AF189" s="32">
        <f>IF(AND(U189&lt;&gt;"",OR(RIGHT(U189,1)&lt;&gt;"R",ISERROR(VLOOKUP(U189,U$6:U188,1,0)))),VLOOKUP(LEFT(U189,SEARCH("-",U189)-1),'Ceníky Ubytování'!$A$27:$AJ$80,$H189+IF(RIGHT(U189,1)="R",6,RIGHT(U189,1)),0),IF(U189="",0,IF(EXACT(U189,VLOOKUP(U189,U$6:U188,1,0)),0,0)))</f>
        <v>0</v>
      </c>
      <c r="AG189" s="32">
        <f>IF(AND(V189&lt;&gt;"",OR(RIGHT(V189,1)&lt;&gt;"R",ISERROR(VLOOKUP(V189,V$6:V188,1,0)))),VLOOKUP(LEFT(V189,SEARCH("-",V189)-1),'Ceníky Ubytování'!$A$27:$AJ$80,$H189+IF(RIGHT(V189,1)="R",6,RIGHT(V189,1)),0),IF(V189="",0,IF(EXACT(V189,VLOOKUP(V189,V$6:V188,1,0)),0,0)))</f>
        <v>0</v>
      </c>
      <c r="AH189" s="32">
        <f>IF(AND(W189&lt;&gt;"",OR(RIGHT(W189,1)&lt;&gt;"R",ISERROR(VLOOKUP(W189,W$6:W188,1,0)))),VLOOKUP(LEFT(W189,SEARCH("-",W189)-1),'Ceníky Ubytování'!$A$27:$AJ$80,$H189+IF(RIGHT(W189,1)="R",6,RIGHT(W189,1)),0),IF(W189="",0,IF(EXACT(W189,VLOOKUP(W189,W$6:W188,1,0)),0,0)))</f>
        <v>0</v>
      </c>
      <c r="AI189" s="32">
        <f>IF(AND(X189&lt;&gt;"",OR(RIGHT(X189,1)&lt;&gt;"R",ISERROR(VLOOKUP(X189,X$6:X188,1,0)))),VLOOKUP(LEFT(X189,SEARCH("-",X189)-1),'Ceníky Ubytování'!$A$27:$AJ$80,$H189+IF(RIGHT(X189,1)="R",6,RIGHT(X189,1)),0),IF(X189="",0,IF(EXACT(X189,VLOOKUP(X189,X$6:X188,1,0)),0,0)))</f>
        <v>0</v>
      </c>
      <c r="AJ189" s="32">
        <f>IF(AND(Y189&lt;&gt;"",OR(RIGHT(Y189,1)&lt;&gt;"R",ISERROR(VLOOKUP(Y189,Y$6:Y188,1,0)))),VLOOKUP(LEFT(Y189,SEARCH("-",Y189)-1),'Ceníky Ubytování'!$A$27:$AJ$80,$H189+IF(RIGHT(Y189,1)="R",6,RIGHT(Y189,1)),0),IF(Y189="",0,IF(EXACT(Y189,VLOOKUP(Y189,Y$6:Y188,1,0)),0,0)))</f>
        <v>0</v>
      </c>
      <c r="AK189" s="32">
        <f>IF(AND(Z189&lt;&gt;"",OR(RIGHT(Z189,1)&lt;&gt;"R",ISERROR(VLOOKUP(Z189,Z$6:Z188,1,0)))),VLOOKUP(LEFT(Z189,SEARCH("-",Z189)-1),'Ceníky Ubytování'!$A$27:$AJ$80,$H189+IF(RIGHT(Z189,1)="R",6,RIGHT(Z189,1)),0),IF(Z189="",0,IF(EXACT(Z189,VLOOKUP(Z189,Z$6:Z188,1,0)),0,0)))</f>
        <v>0</v>
      </c>
      <c r="AL189" s="32">
        <f>IF(AND(AA189&lt;&gt;"",OR(RIGHT(AA189,1)&lt;&gt;"R",ISERROR(VLOOKUP(AA189,AA$6:AA188,1,0)))),VLOOKUP(LEFT(AA189,SEARCH("-",AA189)-1),'Ceníky Ubytování'!$A$27:$AJ$80,$H189+IF(RIGHT(AA189,1)="R",6,RIGHT(AA189,1)),0),IF(AA189="",0,IF(EXACT(AA189,VLOOKUP(AA189,AA$6:AA188,1,0)),0,0)))</f>
        <v>0</v>
      </c>
      <c r="AM189" s="32">
        <f>IF(AND(AB189&lt;&gt;"",OR(RIGHT(AB189,1)&lt;&gt;"R",ISERROR(VLOOKUP(AB189,AB$6:AB188,1,0)))),VLOOKUP(LEFT(AB189,SEARCH("-",AB189)-1),'Ceníky Ubytování'!$A$27:$AJ$80,$H189+IF(RIGHT(AB189,1)="R",6,RIGHT(AB189,1)),0),IF(AB189="",0,IF(EXACT(AB189,VLOOKUP(AB189,AB$6:AB188,1,0)),0,0)))</f>
        <v>0</v>
      </c>
      <c r="AN189" s="32">
        <f>IF(AND(AC189&lt;&gt;"",OR(RIGHT(AC189,1)&lt;&gt;"R",ISERROR(VLOOKUP(AC189,AC$6:AC188,1,0)))),VLOOKUP(LEFT(AC189,SEARCH("-",AC189)-1),'Ceníky Ubytování'!$A$27:$AJ$80,$H189+IF(RIGHT(AC189,1)="R",6,RIGHT(AC189,1)),0),IF(AC189="",0,IF(EXACT(AC189,VLOOKUP(AC189,AC$6:AC188,1,0)),0,0)))</f>
        <v>0</v>
      </c>
      <c r="AO189" s="8"/>
      <c r="AP189" s="8"/>
      <c r="AQ189" s="8" t="str">
        <f t="shared" ref="AQ189:AZ189" si="567">IF(ISERROR(LEFT(T189,SEARCH("-",T189)-1)),"",LEFT(T189,SEARCH("-",T189)-1))</f>
        <v/>
      </c>
      <c r="AR189" s="8" t="str">
        <f t="shared" si="567"/>
        <v/>
      </c>
      <c r="AS189" s="8" t="str">
        <f t="shared" si="567"/>
        <v/>
      </c>
      <c r="AT189" s="8" t="str">
        <f t="shared" si="567"/>
        <v/>
      </c>
      <c r="AU189" s="8" t="str">
        <f t="shared" si="567"/>
        <v/>
      </c>
      <c r="AV189" s="8" t="str">
        <f t="shared" si="567"/>
        <v/>
      </c>
      <c r="AW189" s="8" t="str">
        <f t="shared" si="567"/>
        <v/>
      </c>
      <c r="AX189" s="8" t="str">
        <f t="shared" si="567"/>
        <v/>
      </c>
      <c r="AY189" s="8" t="str">
        <f t="shared" si="567"/>
        <v/>
      </c>
      <c r="AZ189" s="8" t="str">
        <f t="shared" si="567"/>
        <v/>
      </c>
      <c r="BA189" s="8"/>
      <c r="BB189" s="8"/>
      <c r="BC189" s="8"/>
      <c r="BD189" s="8"/>
      <c r="BE189" s="8"/>
      <c r="BF189" s="8"/>
      <c r="BG189" s="8"/>
      <c r="BH189" s="8"/>
      <c r="BI189" s="8"/>
      <c r="BJ189" s="8"/>
    </row>
    <row r="190" spans="1:62" s="151" customFormat="1" ht="15.75" customHeight="1">
      <c r="A190" s="152">
        <f>+VSTUP!A194</f>
        <v>185</v>
      </c>
      <c r="B190" s="152">
        <f>+VSTUP!B194</f>
        <v>0</v>
      </c>
      <c r="C190" s="152">
        <f>+VSTUP!C194</f>
        <v>0</v>
      </c>
      <c r="D190" s="152">
        <f>+VSTUP!G194</f>
        <v>0</v>
      </c>
      <c r="E190" s="152" t="str">
        <f>+VSTUP!K194</f>
        <v>nic</v>
      </c>
      <c r="F190" s="152">
        <f t="shared" si="11"/>
        <v>0</v>
      </c>
      <c r="G190" s="152" t="str">
        <f>+IF(VSTUP!$B$6="ANO",IF(F190&gt;5,$F$3,IF(F190&gt;2,$F$4,$F$2)),IF(F190=1,$F$2,$B$1))</f>
        <v>Ceník víkend standard</v>
      </c>
      <c r="H190" s="152">
        <f>+VLOOKUP(G190,'Ceníky Ubytování'!$B$84:$C$88,2,0)</f>
        <v>9</v>
      </c>
      <c r="I190" s="152" t="str">
        <f t="shared" ref="I190:R190" si="568">+IF($D190&gt;=I$3,IF($E190=0,"",$E190),"")</f>
        <v/>
      </c>
      <c r="J190" s="152" t="str">
        <f t="shared" si="568"/>
        <v/>
      </c>
      <c r="K190" s="152" t="str">
        <f t="shared" si="568"/>
        <v/>
      </c>
      <c r="L190" s="152" t="str">
        <f t="shared" si="568"/>
        <v/>
      </c>
      <c r="M190" s="152" t="str">
        <f t="shared" si="568"/>
        <v/>
      </c>
      <c r="N190" s="152" t="str">
        <f t="shared" si="568"/>
        <v/>
      </c>
      <c r="O190" s="152" t="str">
        <f t="shared" si="568"/>
        <v/>
      </c>
      <c r="P190" s="152" t="str">
        <f t="shared" si="568"/>
        <v/>
      </c>
      <c r="Q190" s="152" t="str">
        <f t="shared" si="568"/>
        <v/>
      </c>
      <c r="R190" s="152" t="str">
        <f t="shared" si="568"/>
        <v/>
      </c>
      <c r="S190" s="8"/>
      <c r="T190" s="152" t="str">
        <f t="shared" ref="T190:AC190" si="569">+IF(RIGHT(I190,1)="R",I190,IF(I190="","",IF(OR(I190=$S$1,I190=$S$2,I190=$S$3,I190=$S$4),I190&amp;"-1",I190&amp;"-"&amp;COUNTIF(I$6:I$999,I190))))</f>
        <v/>
      </c>
      <c r="U190" s="152" t="str">
        <f t="shared" si="569"/>
        <v/>
      </c>
      <c r="V190" s="152" t="str">
        <f t="shared" si="569"/>
        <v/>
      </c>
      <c r="W190" s="152" t="str">
        <f t="shared" si="569"/>
        <v/>
      </c>
      <c r="X190" s="152" t="str">
        <f t="shared" si="569"/>
        <v/>
      </c>
      <c r="Y190" s="152" t="str">
        <f t="shared" si="569"/>
        <v/>
      </c>
      <c r="Z190" s="152" t="str">
        <f t="shared" si="569"/>
        <v/>
      </c>
      <c r="AA190" s="152" t="str">
        <f t="shared" si="569"/>
        <v/>
      </c>
      <c r="AB190" s="152" t="str">
        <f t="shared" si="569"/>
        <v/>
      </c>
      <c r="AC190" s="152" t="str">
        <f t="shared" si="569"/>
        <v/>
      </c>
      <c r="AD190" s="31">
        <f t="shared" si="566"/>
        <v>0</v>
      </c>
      <c r="AE190" s="153">
        <f>IF(AND(T190&lt;&gt;"",OR(RIGHT(T190,1)&lt;&gt;"R",ISERROR(VLOOKUP(T190,T$6:T189,1,0)))),VLOOKUP(LEFT(T190,SEARCH("-",T190)-1),'Ceníky Ubytování'!$A$27:$AJ$80,$H190+IF(RIGHT(T190,1)="R",6,RIGHT(T190,1)),0),IF(T190="",0,IF(EXACT(T190,VLOOKUP(T190,T$6:T189,1,0)),0,0)))</f>
        <v>0</v>
      </c>
      <c r="AF190" s="153">
        <f>IF(AND(U190&lt;&gt;"",OR(RIGHT(U190,1)&lt;&gt;"R",ISERROR(VLOOKUP(U190,U$6:U189,1,0)))),VLOOKUP(LEFT(U190,SEARCH("-",U190)-1),'Ceníky Ubytování'!$A$27:$AJ$80,$H190+IF(RIGHT(U190,1)="R",6,RIGHT(U190,1)),0),IF(U190="",0,IF(EXACT(U190,VLOOKUP(U190,U$6:U189,1,0)),0,0)))</f>
        <v>0</v>
      </c>
      <c r="AG190" s="153">
        <f>IF(AND(V190&lt;&gt;"",OR(RIGHT(V190,1)&lt;&gt;"R",ISERROR(VLOOKUP(V190,V$6:V189,1,0)))),VLOOKUP(LEFT(V190,SEARCH("-",V190)-1),'Ceníky Ubytování'!$A$27:$AJ$80,$H190+IF(RIGHT(V190,1)="R",6,RIGHT(V190,1)),0),IF(V190="",0,IF(EXACT(V190,VLOOKUP(V190,V$6:V189,1,0)),0,0)))</f>
        <v>0</v>
      </c>
      <c r="AH190" s="153">
        <f>IF(AND(W190&lt;&gt;"",OR(RIGHT(W190,1)&lt;&gt;"R",ISERROR(VLOOKUP(W190,W$6:W189,1,0)))),VLOOKUP(LEFT(W190,SEARCH("-",W190)-1),'Ceníky Ubytování'!$A$27:$AJ$80,$H190+IF(RIGHT(W190,1)="R",6,RIGHT(W190,1)),0),IF(W190="",0,IF(EXACT(W190,VLOOKUP(W190,W$6:W189,1,0)),0,0)))</f>
        <v>0</v>
      </c>
      <c r="AI190" s="153">
        <f>IF(AND(X190&lt;&gt;"",OR(RIGHT(X190,1)&lt;&gt;"R",ISERROR(VLOOKUP(X190,X$6:X189,1,0)))),VLOOKUP(LEFT(X190,SEARCH("-",X190)-1),'Ceníky Ubytování'!$A$27:$AJ$80,$H190+IF(RIGHT(X190,1)="R",6,RIGHT(X190,1)),0),IF(X190="",0,IF(EXACT(X190,VLOOKUP(X190,X$6:X189,1,0)),0,0)))</f>
        <v>0</v>
      </c>
      <c r="AJ190" s="153">
        <f>IF(AND(Y190&lt;&gt;"",OR(RIGHT(Y190,1)&lt;&gt;"R",ISERROR(VLOOKUP(Y190,Y$6:Y189,1,0)))),VLOOKUP(LEFT(Y190,SEARCH("-",Y190)-1),'Ceníky Ubytování'!$A$27:$AJ$80,$H190+IF(RIGHT(Y190,1)="R",6,RIGHT(Y190,1)),0),IF(Y190="",0,IF(EXACT(Y190,VLOOKUP(Y190,Y$6:Y189,1,0)),0,0)))</f>
        <v>0</v>
      </c>
      <c r="AK190" s="153">
        <f>IF(AND(Z190&lt;&gt;"",OR(RIGHT(Z190,1)&lt;&gt;"R",ISERROR(VLOOKUP(Z190,Z$6:Z189,1,0)))),VLOOKUP(LEFT(Z190,SEARCH("-",Z190)-1),'Ceníky Ubytování'!$A$27:$AJ$80,$H190+IF(RIGHT(Z190,1)="R",6,RIGHT(Z190,1)),0),IF(Z190="",0,IF(EXACT(Z190,VLOOKUP(Z190,Z$6:Z189,1,0)),0,0)))</f>
        <v>0</v>
      </c>
      <c r="AL190" s="153">
        <f>IF(AND(AA190&lt;&gt;"",OR(RIGHT(AA190,1)&lt;&gt;"R",ISERROR(VLOOKUP(AA190,AA$6:AA189,1,0)))),VLOOKUP(LEFT(AA190,SEARCH("-",AA190)-1),'Ceníky Ubytování'!$A$27:$AJ$80,$H190+IF(RIGHT(AA190,1)="R",6,RIGHT(AA190,1)),0),IF(AA190="",0,IF(EXACT(AA190,VLOOKUP(AA190,AA$6:AA189,1,0)),0,0)))</f>
        <v>0</v>
      </c>
      <c r="AM190" s="153">
        <f>IF(AND(AB190&lt;&gt;"",OR(RIGHT(AB190,1)&lt;&gt;"R",ISERROR(VLOOKUP(AB190,AB$6:AB189,1,0)))),VLOOKUP(LEFT(AB190,SEARCH("-",AB190)-1),'Ceníky Ubytování'!$A$27:$AJ$80,$H190+IF(RIGHT(AB190,1)="R",6,RIGHT(AB190,1)),0),IF(AB190="",0,IF(EXACT(AB190,VLOOKUP(AB190,AB$6:AB189,1,0)),0,0)))</f>
        <v>0</v>
      </c>
      <c r="AN190" s="153">
        <f>IF(AND(AC190&lt;&gt;"",OR(RIGHT(AC190,1)&lt;&gt;"R",ISERROR(VLOOKUP(AC190,AC$6:AC189,1,0)))),VLOOKUP(LEFT(AC190,SEARCH("-",AC190)-1),'Ceníky Ubytování'!$A$27:$AJ$80,$H190+IF(RIGHT(AC190,1)="R",6,RIGHT(AC190,1)),0),IF(AC190="",0,IF(EXACT(AC190,VLOOKUP(AC190,AC$6:AC189,1,0)),0,0)))</f>
        <v>0</v>
      </c>
      <c r="AO190" s="152"/>
      <c r="AP190" s="152"/>
      <c r="AQ190" s="152" t="str">
        <f t="shared" ref="AQ190:AZ190" si="570">IF(ISERROR(LEFT(T190,SEARCH("-",T190)-1)),"",LEFT(T190,SEARCH("-",T190)-1))</f>
        <v/>
      </c>
      <c r="AR190" s="152" t="str">
        <f t="shared" si="570"/>
        <v/>
      </c>
      <c r="AS190" s="152" t="str">
        <f t="shared" si="570"/>
        <v/>
      </c>
      <c r="AT190" s="152" t="str">
        <f t="shared" si="570"/>
        <v/>
      </c>
      <c r="AU190" s="152" t="str">
        <f t="shared" si="570"/>
        <v/>
      </c>
      <c r="AV190" s="152" t="str">
        <f t="shared" si="570"/>
        <v/>
      </c>
      <c r="AW190" s="152" t="str">
        <f t="shared" si="570"/>
        <v/>
      </c>
      <c r="AX190" s="152" t="str">
        <f t="shared" si="570"/>
        <v/>
      </c>
      <c r="AY190" s="152" t="str">
        <f t="shared" si="570"/>
        <v/>
      </c>
      <c r="AZ190" s="152" t="str">
        <f t="shared" si="570"/>
        <v/>
      </c>
      <c r="BA190" s="152"/>
      <c r="BB190" s="152"/>
      <c r="BC190" s="152"/>
      <c r="BD190" s="152"/>
      <c r="BE190" s="152"/>
      <c r="BF190" s="152"/>
      <c r="BG190" s="152"/>
      <c r="BH190" s="152"/>
      <c r="BI190" s="152"/>
      <c r="BJ190" s="152"/>
    </row>
    <row r="191" spans="1:62" ht="15.75" customHeight="1">
      <c r="A191" s="8">
        <f>+VSTUP!A195</f>
        <v>186</v>
      </c>
      <c r="B191" s="8">
        <f>+VSTUP!B195</f>
        <v>0</v>
      </c>
      <c r="C191" s="8">
        <f>+VSTUP!C195</f>
        <v>0</v>
      </c>
      <c r="D191" s="8">
        <f>+VSTUP!G195</f>
        <v>0</v>
      </c>
      <c r="E191" s="8" t="str">
        <f>+VSTUP!K195</f>
        <v>nic</v>
      </c>
      <c r="F191" s="8">
        <f t="shared" si="11"/>
        <v>0</v>
      </c>
      <c r="G191" s="8" t="str">
        <f>+IF(VSTUP!$B$6="ANO",IF(F191&gt;5,$F$3,IF(F191&gt;2,$F$4,$F$2)),IF(F191=1,$F$2,$B$1))</f>
        <v>Ceník víkend standard</v>
      </c>
      <c r="H191" s="8">
        <f>+VLOOKUP(G191,'Ceníky Ubytování'!$B$84:$C$88,2,0)</f>
        <v>9</v>
      </c>
      <c r="I191" s="8" t="str">
        <f t="shared" ref="I191:R191" si="571">+IF($D191&gt;=I$3,IF($E191=0,"",$E191),"")</f>
        <v/>
      </c>
      <c r="J191" s="8" t="str">
        <f t="shared" si="571"/>
        <v/>
      </c>
      <c r="K191" s="8" t="str">
        <f t="shared" si="571"/>
        <v/>
      </c>
      <c r="L191" s="8" t="str">
        <f t="shared" si="571"/>
        <v/>
      </c>
      <c r="M191" s="8" t="str">
        <f t="shared" si="571"/>
        <v/>
      </c>
      <c r="N191" s="8" t="str">
        <f t="shared" si="571"/>
        <v/>
      </c>
      <c r="O191" s="8" t="str">
        <f t="shared" si="571"/>
        <v/>
      </c>
      <c r="P191" s="8" t="str">
        <f t="shared" si="571"/>
        <v/>
      </c>
      <c r="Q191" s="8" t="str">
        <f t="shared" si="571"/>
        <v/>
      </c>
      <c r="R191" s="8" t="str">
        <f t="shared" si="571"/>
        <v/>
      </c>
      <c r="S191" s="8"/>
      <c r="T191" s="8" t="str">
        <f t="shared" ref="T191:AC191" si="572">+IF(RIGHT(I191,1)="R",I191,IF(I191="","",IF(OR(I191=$S$1,I191=$S$2,I191=$S$3,I191=$S$4),I191&amp;"-1",I191&amp;"-"&amp;COUNTIF(I$6:I$999,I191))))</f>
        <v/>
      </c>
      <c r="U191" s="8" t="str">
        <f t="shared" si="572"/>
        <v/>
      </c>
      <c r="V191" s="8" t="str">
        <f t="shared" si="572"/>
        <v/>
      </c>
      <c r="W191" s="8" t="str">
        <f t="shared" si="572"/>
        <v/>
      </c>
      <c r="X191" s="8" t="str">
        <f t="shared" si="572"/>
        <v/>
      </c>
      <c r="Y191" s="8" t="str">
        <f t="shared" si="572"/>
        <v/>
      </c>
      <c r="Z191" s="8" t="str">
        <f t="shared" si="572"/>
        <v/>
      </c>
      <c r="AA191" s="8" t="str">
        <f t="shared" si="572"/>
        <v/>
      </c>
      <c r="AB191" s="8" t="str">
        <f t="shared" si="572"/>
        <v/>
      </c>
      <c r="AC191" s="8" t="str">
        <f t="shared" si="572"/>
        <v/>
      </c>
      <c r="AD191" s="31">
        <f t="shared" si="566"/>
        <v>0</v>
      </c>
      <c r="AE191" s="32">
        <f>IF(AND(T191&lt;&gt;"",OR(RIGHT(T191,1)&lt;&gt;"R",ISERROR(VLOOKUP(T191,T$6:T190,1,0)))),VLOOKUP(LEFT(T191,SEARCH("-",T191)-1),'Ceníky Ubytování'!$A$27:$AJ$80,$H191+IF(RIGHT(T191,1)="R",6,RIGHT(T191,1)),0),IF(T191="",0,IF(EXACT(T191,VLOOKUP(T191,T$6:T190,1,0)),0,0)))</f>
        <v>0</v>
      </c>
      <c r="AF191" s="32">
        <f>IF(AND(U191&lt;&gt;"",OR(RIGHT(U191,1)&lt;&gt;"R",ISERROR(VLOOKUP(U191,U$6:U190,1,0)))),VLOOKUP(LEFT(U191,SEARCH("-",U191)-1),'Ceníky Ubytování'!$A$27:$AJ$80,$H191+IF(RIGHT(U191,1)="R",6,RIGHT(U191,1)),0),IF(U191="",0,IF(EXACT(U191,VLOOKUP(U191,U$6:U190,1,0)),0,0)))</f>
        <v>0</v>
      </c>
      <c r="AG191" s="32">
        <f>IF(AND(V191&lt;&gt;"",OR(RIGHT(V191,1)&lt;&gt;"R",ISERROR(VLOOKUP(V191,V$6:V190,1,0)))),VLOOKUP(LEFT(V191,SEARCH("-",V191)-1),'Ceníky Ubytování'!$A$27:$AJ$80,$H191+IF(RIGHT(V191,1)="R",6,RIGHT(V191,1)),0),IF(V191="",0,IF(EXACT(V191,VLOOKUP(V191,V$6:V190,1,0)),0,0)))</f>
        <v>0</v>
      </c>
      <c r="AH191" s="32">
        <f>IF(AND(W191&lt;&gt;"",OR(RIGHT(W191,1)&lt;&gt;"R",ISERROR(VLOOKUP(W191,W$6:W190,1,0)))),VLOOKUP(LEFT(W191,SEARCH("-",W191)-1),'Ceníky Ubytování'!$A$27:$AJ$80,$H191+IF(RIGHT(W191,1)="R",6,RIGHT(W191,1)),0),IF(W191="",0,IF(EXACT(W191,VLOOKUP(W191,W$6:W190,1,0)),0,0)))</f>
        <v>0</v>
      </c>
      <c r="AI191" s="32">
        <f>IF(AND(X191&lt;&gt;"",OR(RIGHT(X191,1)&lt;&gt;"R",ISERROR(VLOOKUP(X191,X$6:X190,1,0)))),VLOOKUP(LEFT(X191,SEARCH("-",X191)-1),'Ceníky Ubytování'!$A$27:$AJ$80,$H191+IF(RIGHT(X191,1)="R",6,RIGHT(X191,1)),0),IF(X191="",0,IF(EXACT(X191,VLOOKUP(X191,X$6:X190,1,0)),0,0)))</f>
        <v>0</v>
      </c>
      <c r="AJ191" s="32">
        <f>IF(AND(Y191&lt;&gt;"",OR(RIGHT(Y191,1)&lt;&gt;"R",ISERROR(VLOOKUP(Y191,Y$6:Y190,1,0)))),VLOOKUP(LEFT(Y191,SEARCH("-",Y191)-1),'Ceníky Ubytování'!$A$27:$AJ$80,$H191+IF(RIGHT(Y191,1)="R",6,RIGHT(Y191,1)),0),IF(Y191="",0,IF(EXACT(Y191,VLOOKUP(Y191,Y$6:Y190,1,0)),0,0)))</f>
        <v>0</v>
      </c>
      <c r="AK191" s="32">
        <f>IF(AND(Z191&lt;&gt;"",OR(RIGHT(Z191,1)&lt;&gt;"R",ISERROR(VLOOKUP(Z191,Z$6:Z190,1,0)))),VLOOKUP(LEFT(Z191,SEARCH("-",Z191)-1),'Ceníky Ubytování'!$A$27:$AJ$80,$H191+IF(RIGHT(Z191,1)="R",6,RIGHT(Z191,1)),0),IF(Z191="",0,IF(EXACT(Z191,VLOOKUP(Z191,Z$6:Z190,1,0)),0,0)))</f>
        <v>0</v>
      </c>
      <c r="AL191" s="32">
        <f>IF(AND(AA191&lt;&gt;"",OR(RIGHT(AA191,1)&lt;&gt;"R",ISERROR(VLOOKUP(AA191,AA$6:AA190,1,0)))),VLOOKUP(LEFT(AA191,SEARCH("-",AA191)-1),'Ceníky Ubytování'!$A$27:$AJ$80,$H191+IF(RIGHT(AA191,1)="R",6,RIGHT(AA191,1)),0),IF(AA191="",0,IF(EXACT(AA191,VLOOKUP(AA191,AA$6:AA190,1,0)),0,0)))</f>
        <v>0</v>
      </c>
      <c r="AM191" s="32">
        <f>IF(AND(AB191&lt;&gt;"",OR(RIGHT(AB191,1)&lt;&gt;"R",ISERROR(VLOOKUP(AB191,AB$6:AB190,1,0)))),VLOOKUP(LEFT(AB191,SEARCH("-",AB191)-1),'Ceníky Ubytování'!$A$27:$AJ$80,$H191+IF(RIGHT(AB191,1)="R",6,RIGHT(AB191,1)),0),IF(AB191="",0,IF(EXACT(AB191,VLOOKUP(AB191,AB$6:AB190,1,0)),0,0)))</f>
        <v>0</v>
      </c>
      <c r="AN191" s="32">
        <f>IF(AND(AC191&lt;&gt;"",OR(RIGHT(AC191,1)&lt;&gt;"R",ISERROR(VLOOKUP(AC191,AC$6:AC190,1,0)))),VLOOKUP(LEFT(AC191,SEARCH("-",AC191)-1),'Ceníky Ubytování'!$A$27:$AJ$80,$H191+IF(RIGHT(AC191,1)="R",6,RIGHT(AC191,1)),0),IF(AC191="",0,IF(EXACT(AC191,VLOOKUP(AC191,AC$6:AC190,1,0)),0,0)))</f>
        <v>0</v>
      </c>
      <c r="AO191" s="8"/>
      <c r="AP191" s="8"/>
      <c r="AQ191" s="8" t="str">
        <f t="shared" ref="AQ191:AZ191" si="573">IF(ISERROR(LEFT(T191,SEARCH("-",T191)-1)),"",LEFT(T191,SEARCH("-",T191)-1))</f>
        <v/>
      </c>
      <c r="AR191" s="8" t="str">
        <f t="shared" si="573"/>
        <v/>
      </c>
      <c r="AS191" s="8" t="str">
        <f t="shared" si="573"/>
        <v/>
      </c>
      <c r="AT191" s="8" t="str">
        <f t="shared" si="573"/>
        <v/>
      </c>
      <c r="AU191" s="8" t="str">
        <f t="shared" si="573"/>
        <v/>
      </c>
      <c r="AV191" s="8" t="str">
        <f t="shared" si="573"/>
        <v/>
      </c>
      <c r="AW191" s="8" t="str">
        <f t="shared" si="573"/>
        <v/>
      </c>
      <c r="AX191" s="8" t="str">
        <f t="shared" si="573"/>
        <v/>
      </c>
      <c r="AY191" s="8" t="str">
        <f t="shared" si="573"/>
        <v/>
      </c>
      <c r="AZ191" s="8" t="str">
        <f t="shared" si="573"/>
        <v/>
      </c>
      <c r="BA191" s="8"/>
      <c r="BB191" s="8"/>
      <c r="BC191" s="8"/>
      <c r="BD191" s="8"/>
      <c r="BE191" s="8"/>
      <c r="BF191" s="8"/>
      <c r="BG191" s="8"/>
      <c r="BH191" s="8"/>
      <c r="BI191" s="8"/>
      <c r="BJ191" s="8"/>
    </row>
    <row r="192" spans="1:62" s="151" customFormat="1" ht="15.75" customHeight="1">
      <c r="A192" s="152">
        <f>+VSTUP!A196</f>
        <v>187</v>
      </c>
      <c r="B192" s="152">
        <f>+VSTUP!B196</f>
        <v>0</v>
      </c>
      <c r="C192" s="152">
        <f>+VSTUP!C196</f>
        <v>0</v>
      </c>
      <c r="D192" s="152">
        <f>+VSTUP!G196</f>
        <v>0</v>
      </c>
      <c r="E192" s="152" t="str">
        <f>+VSTUP!K196</f>
        <v>nic</v>
      </c>
      <c r="F192" s="152">
        <f t="shared" si="11"/>
        <v>0</v>
      </c>
      <c r="G192" s="152" t="str">
        <f>+IF(VSTUP!$B$6="ANO",IF(F192&gt;5,$F$3,IF(F192&gt;2,$F$4,$F$2)),IF(F192=1,$F$2,$B$1))</f>
        <v>Ceník víkend standard</v>
      </c>
      <c r="H192" s="152">
        <f>+VLOOKUP(G192,'Ceníky Ubytování'!$B$84:$C$88,2,0)</f>
        <v>9</v>
      </c>
      <c r="I192" s="152" t="str">
        <f t="shared" ref="I192:R192" si="574">+IF($D192&gt;=I$3,IF($E192=0,"",$E192),"")</f>
        <v/>
      </c>
      <c r="J192" s="152" t="str">
        <f t="shared" si="574"/>
        <v/>
      </c>
      <c r="K192" s="152" t="str">
        <f t="shared" si="574"/>
        <v/>
      </c>
      <c r="L192" s="152" t="str">
        <f t="shared" si="574"/>
        <v/>
      </c>
      <c r="M192" s="152" t="str">
        <f t="shared" si="574"/>
        <v/>
      </c>
      <c r="N192" s="152" t="str">
        <f t="shared" si="574"/>
        <v/>
      </c>
      <c r="O192" s="152" t="str">
        <f t="shared" si="574"/>
        <v/>
      </c>
      <c r="P192" s="152" t="str">
        <f t="shared" si="574"/>
        <v/>
      </c>
      <c r="Q192" s="152" t="str">
        <f t="shared" si="574"/>
        <v/>
      </c>
      <c r="R192" s="152" t="str">
        <f t="shared" si="574"/>
        <v/>
      </c>
      <c r="S192" s="8"/>
      <c r="T192" s="152" t="str">
        <f t="shared" ref="T192:AC192" si="575">+IF(RIGHT(I192,1)="R",I192,IF(I192="","",IF(OR(I192=$S$1,I192=$S$2,I192=$S$3,I192=$S$4),I192&amp;"-1",I192&amp;"-"&amp;COUNTIF(I$6:I$999,I192))))</f>
        <v/>
      </c>
      <c r="U192" s="152" t="str">
        <f t="shared" si="575"/>
        <v/>
      </c>
      <c r="V192" s="152" t="str">
        <f t="shared" si="575"/>
        <v/>
      </c>
      <c r="W192" s="152" t="str">
        <f t="shared" si="575"/>
        <v/>
      </c>
      <c r="X192" s="152" t="str">
        <f t="shared" si="575"/>
        <v/>
      </c>
      <c r="Y192" s="152" t="str">
        <f t="shared" si="575"/>
        <v/>
      </c>
      <c r="Z192" s="152" t="str">
        <f t="shared" si="575"/>
        <v/>
      </c>
      <c r="AA192" s="152" t="str">
        <f t="shared" si="575"/>
        <v/>
      </c>
      <c r="AB192" s="152" t="str">
        <f t="shared" si="575"/>
        <v/>
      </c>
      <c r="AC192" s="152" t="str">
        <f t="shared" si="575"/>
        <v/>
      </c>
      <c r="AD192" s="31">
        <f t="shared" si="566"/>
        <v>0</v>
      </c>
      <c r="AE192" s="153">
        <f>IF(AND(T192&lt;&gt;"",OR(RIGHT(T192,1)&lt;&gt;"R",ISERROR(VLOOKUP(T192,T$6:T191,1,0)))),VLOOKUP(LEFT(T192,SEARCH("-",T192)-1),'Ceníky Ubytování'!$A$27:$AJ$80,$H192+IF(RIGHT(T192,1)="R",6,RIGHT(T192,1)),0),IF(T192="",0,IF(EXACT(T192,VLOOKUP(T192,T$6:T191,1,0)),0,0)))</f>
        <v>0</v>
      </c>
      <c r="AF192" s="153">
        <f>IF(AND(U192&lt;&gt;"",OR(RIGHT(U192,1)&lt;&gt;"R",ISERROR(VLOOKUP(U192,U$6:U191,1,0)))),VLOOKUP(LEFT(U192,SEARCH("-",U192)-1),'Ceníky Ubytování'!$A$27:$AJ$80,$H192+IF(RIGHT(U192,1)="R",6,RIGHT(U192,1)),0),IF(U192="",0,IF(EXACT(U192,VLOOKUP(U192,U$6:U191,1,0)),0,0)))</f>
        <v>0</v>
      </c>
      <c r="AG192" s="153">
        <f>IF(AND(V192&lt;&gt;"",OR(RIGHT(V192,1)&lt;&gt;"R",ISERROR(VLOOKUP(V192,V$6:V191,1,0)))),VLOOKUP(LEFT(V192,SEARCH("-",V192)-1),'Ceníky Ubytování'!$A$27:$AJ$80,$H192+IF(RIGHT(V192,1)="R",6,RIGHT(V192,1)),0),IF(V192="",0,IF(EXACT(V192,VLOOKUP(V192,V$6:V191,1,0)),0,0)))</f>
        <v>0</v>
      </c>
      <c r="AH192" s="153">
        <f>IF(AND(W192&lt;&gt;"",OR(RIGHT(W192,1)&lt;&gt;"R",ISERROR(VLOOKUP(W192,W$6:W191,1,0)))),VLOOKUP(LEFT(W192,SEARCH("-",W192)-1),'Ceníky Ubytování'!$A$27:$AJ$80,$H192+IF(RIGHT(W192,1)="R",6,RIGHT(W192,1)),0),IF(W192="",0,IF(EXACT(W192,VLOOKUP(W192,W$6:W191,1,0)),0,0)))</f>
        <v>0</v>
      </c>
      <c r="AI192" s="153">
        <f>IF(AND(X192&lt;&gt;"",OR(RIGHT(X192,1)&lt;&gt;"R",ISERROR(VLOOKUP(X192,X$6:X191,1,0)))),VLOOKUP(LEFT(X192,SEARCH("-",X192)-1),'Ceníky Ubytování'!$A$27:$AJ$80,$H192+IF(RIGHT(X192,1)="R",6,RIGHT(X192,1)),0),IF(X192="",0,IF(EXACT(X192,VLOOKUP(X192,X$6:X191,1,0)),0,0)))</f>
        <v>0</v>
      </c>
      <c r="AJ192" s="153">
        <f>IF(AND(Y192&lt;&gt;"",OR(RIGHT(Y192,1)&lt;&gt;"R",ISERROR(VLOOKUP(Y192,Y$6:Y191,1,0)))),VLOOKUP(LEFT(Y192,SEARCH("-",Y192)-1),'Ceníky Ubytování'!$A$27:$AJ$80,$H192+IF(RIGHT(Y192,1)="R",6,RIGHT(Y192,1)),0),IF(Y192="",0,IF(EXACT(Y192,VLOOKUP(Y192,Y$6:Y191,1,0)),0,0)))</f>
        <v>0</v>
      </c>
      <c r="AK192" s="153">
        <f>IF(AND(Z192&lt;&gt;"",OR(RIGHT(Z192,1)&lt;&gt;"R",ISERROR(VLOOKUP(Z192,Z$6:Z191,1,0)))),VLOOKUP(LEFT(Z192,SEARCH("-",Z192)-1),'Ceníky Ubytování'!$A$27:$AJ$80,$H192+IF(RIGHT(Z192,1)="R",6,RIGHT(Z192,1)),0),IF(Z192="",0,IF(EXACT(Z192,VLOOKUP(Z192,Z$6:Z191,1,0)),0,0)))</f>
        <v>0</v>
      </c>
      <c r="AL192" s="153">
        <f>IF(AND(AA192&lt;&gt;"",OR(RIGHT(AA192,1)&lt;&gt;"R",ISERROR(VLOOKUP(AA192,AA$6:AA191,1,0)))),VLOOKUP(LEFT(AA192,SEARCH("-",AA192)-1),'Ceníky Ubytování'!$A$27:$AJ$80,$H192+IF(RIGHT(AA192,1)="R",6,RIGHT(AA192,1)),0),IF(AA192="",0,IF(EXACT(AA192,VLOOKUP(AA192,AA$6:AA191,1,0)),0,0)))</f>
        <v>0</v>
      </c>
      <c r="AM192" s="153">
        <f>IF(AND(AB192&lt;&gt;"",OR(RIGHT(AB192,1)&lt;&gt;"R",ISERROR(VLOOKUP(AB192,AB$6:AB191,1,0)))),VLOOKUP(LEFT(AB192,SEARCH("-",AB192)-1),'Ceníky Ubytování'!$A$27:$AJ$80,$H192+IF(RIGHT(AB192,1)="R",6,RIGHT(AB192,1)),0),IF(AB192="",0,IF(EXACT(AB192,VLOOKUP(AB192,AB$6:AB191,1,0)),0,0)))</f>
        <v>0</v>
      </c>
      <c r="AN192" s="153">
        <f>IF(AND(AC192&lt;&gt;"",OR(RIGHT(AC192,1)&lt;&gt;"R",ISERROR(VLOOKUP(AC192,AC$6:AC191,1,0)))),VLOOKUP(LEFT(AC192,SEARCH("-",AC192)-1),'Ceníky Ubytování'!$A$27:$AJ$80,$H192+IF(RIGHT(AC192,1)="R",6,RIGHT(AC192,1)),0),IF(AC192="",0,IF(EXACT(AC192,VLOOKUP(AC192,AC$6:AC191,1,0)),0,0)))</f>
        <v>0</v>
      </c>
      <c r="AO192" s="152"/>
      <c r="AP192" s="152"/>
      <c r="AQ192" s="152" t="str">
        <f t="shared" ref="AQ192:AZ192" si="576">IF(ISERROR(LEFT(T192,SEARCH("-",T192)-1)),"",LEFT(T192,SEARCH("-",T192)-1))</f>
        <v/>
      </c>
      <c r="AR192" s="152" t="str">
        <f t="shared" si="576"/>
        <v/>
      </c>
      <c r="AS192" s="152" t="str">
        <f t="shared" si="576"/>
        <v/>
      </c>
      <c r="AT192" s="152" t="str">
        <f t="shared" si="576"/>
        <v/>
      </c>
      <c r="AU192" s="152" t="str">
        <f t="shared" si="576"/>
        <v/>
      </c>
      <c r="AV192" s="152" t="str">
        <f t="shared" si="576"/>
        <v/>
      </c>
      <c r="AW192" s="152" t="str">
        <f t="shared" si="576"/>
        <v/>
      </c>
      <c r="AX192" s="152" t="str">
        <f t="shared" si="576"/>
        <v/>
      </c>
      <c r="AY192" s="152" t="str">
        <f t="shared" si="576"/>
        <v/>
      </c>
      <c r="AZ192" s="152" t="str">
        <f t="shared" si="576"/>
        <v/>
      </c>
      <c r="BA192" s="152"/>
      <c r="BB192" s="152"/>
      <c r="BC192" s="152"/>
      <c r="BD192" s="152"/>
      <c r="BE192" s="152"/>
      <c r="BF192" s="152"/>
      <c r="BG192" s="152"/>
      <c r="BH192" s="152"/>
      <c r="BI192" s="152"/>
      <c r="BJ192" s="152"/>
    </row>
    <row r="193" spans="1:62" ht="15.75" customHeight="1">
      <c r="A193" s="8">
        <f>+VSTUP!A197</f>
        <v>188</v>
      </c>
      <c r="B193" s="8">
        <f>+VSTUP!B197</f>
        <v>0</v>
      </c>
      <c r="C193" s="8">
        <f>+VSTUP!C197</f>
        <v>0</v>
      </c>
      <c r="D193" s="8">
        <f>+VSTUP!G197</f>
        <v>0</v>
      </c>
      <c r="E193" s="8" t="str">
        <f>+VSTUP!K197</f>
        <v>nic</v>
      </c>
      <c r="F193" s="8">
        <f t="shared" si="11"/>
        <v>0</v>
      </c>
      <c r="G193" s="8" t="str">
        <f>+IF(VSTUP!$B$6="ANO",IF(F193&gt;5,$F$3,IF(F193&gt;2,$F$4,$F$2)),IF(F193=1,$F$2,$B$1))</f>
        <v>Ceník víkend standard</v>
      </c>
      <c r="H193" s="8">
        <f>+VLOOKUP(G193,'Ceníky Ubytování'!$B$84:$C$88,2,0)</f>
        <v>9</v>
      </c>
      <c r="I193" s="8" t="str">
        <f t="shared" ref="I193:R193" si="577">+IF($D193&gt;=I$3,IF($E193=0,"",$E193),"")</f>
        <v/>
      </c>
      <c r="J193" s="8" t="str">
        <f t="shared" si="577"/>
        <v/>
      </c>
      <c r="K193" s="8" t="str">
        <f t="shared" si="577"/>
        <v/>
      </c>
      <c r="L193" s="8" t="str">
        <f t="shared" si="577"/>
        <v/>
      </c>
      <c r="M193" s="8" t="str">
        <f t="shared" si="577"/>
        <v/>
      </c>
      <c r="N193" s="8" t="str">
        <f t="shared" si="577"/>
        <v/>
      </c>
      <c r="O193" s="8" t="str">
        <f t="shared" si="577"/>
        <v/>
      </c>
      <c r="P193" s="8" t="str">
        <f t="shared" si="577"/>
        <v/>
      </c>
      <c r="Q193" s="8" t="str">
        <f t="shared" si="577"/>
        <v/>
      </c>
      <c r="R193" s="8" t="str">
        <f t="shared" si="577"/>
        <v/>
      </c>
      <c r="S193" s="8"/>
      <c r="T193" s="8" t="str">
        <f t="shared" ref="T193:AC193" si="578">+IF(RIGHT(I193,1)="R",I193,IF(I193="","",IF(OR(I193=$S$1,I193=$S$2,I193=$S$3,I193=$S$4),I193&amp;"-1",I193&amp;"-"&amp;COUNTIF(I$6:I$999,I193))))</f>
        <v/>
      </c>
      <c r="U193" s="8" t="str">
        <f t="shared" si="578"/>
        <v/>
      </c>
      <c r="V193" s="8" t="str">
        <f t="shared" si="578"/>
        <v/>
      </c>
      <c r="W193" s="8" t="str">
        <f t="shared" si="578"/>
        <v/>
      </c>
      <c r="X193" s="8" t="str">
        <f t="shared" si="578"/>
        <v/>
      </c>
      <c r="Y193" s="8" t="str">
        <f t="shared" si="578"/>
        <v/>
      </c>
      <c r="Z193" s="8" t="str">
        <f t="shared" si="578"/>
        <v/>
      </c>
      <c r="AA193" s="8" t="str">
        <f t="shared" si="578"/>
        <v/>
      </c>
      <c r="AB193" s="8" t="str">
        <f t="shared" si="578"/>
        <v/>
      </c>
      <c r="AC193" s="8" t="str">
        <f t="shared" si="578"/>
        <v/>
      </c>
      <c r="AD193" s="31">
        <f t="shared" si="566"/>
        <v>0</v>
      </c>
      <c r="AE193" s="32">
        <f>IF(AND(T193&lt;&gt;"",OR(RIGHT(T193,1)&lt;&gt;"R",ISERROR(VLOOKUP(T193,T$6:T192,1,0)))),VLOOKUP(LEFT(T193,SEARCH("-",T193)-1),'Ceníky Ubytování'!$A$27:$AJ$80,$H193+IF(RIGHT(T193,1)="R",6,RIGHT(T193,1)),0),IF(T193="",0,IF(EXACT(T193,VLOOKUP(T193,T$6:T192,1,0)),0,0)))</f>
        <v>0</v>
      </c>
      <c r="AF193" s="32">
        <f>IF(AND(U193&lt;&gt;"",OR(RIGHT(U193,1)&lt;&gt;"R",ISERROR(VLOOKUP(U193,U$6:U192,1,0)))),VLOOKUP(LEFT(U193,SEARCH("-",U193)-1),'Ceníky Ubytování'!$A$27:$AJ$80,$H193+IF(RIGHT(U193,1)="R",6,RIGHT(U193,1)),0),IF(U193="",0,IF(EXACT(U193,VLOOKUP(U193,U$6:U192,1,0)),0,0)))</f>
        <v>0</v>
      </c>
      <c r="AG193" s="32">
        <f>IF(AND(V193&lt;&gt;"",OR(RIGHT(V193,1)&lt;&gt;"R",ISERROR(VLOOKUP(V193,V$6:V192,1,0)))),VLOOKUP(LEFT(V193,SEARCH("-",V193)-1),'Ceníky Ubytování'!$A$27:$AJ$80,$H193+IF(RIGHT(V193,1)="R",6,RIGHT(V193,1)),0),IF(V193="",0,IF(EXACT(V193,VLOOKUP(V193,V$6:V192,1,0)),0,0)))</f>
        <v>0</v>
      </c>
      <c r="AH193" s="32">
        <f>IF(AND(W193&lt;&gt;"",OR(RIGHT(W193,1)&lt;&gt;"R",ISERROR(VLOOKUP(W193,W$6:W192,1,0)))),VLOOKUP(LEFT(W193,SEARCH("-",W193)-1),'Ceníky Ubytování'!$A$27:$AJ$80,$H193+IF(RIGHT(W193,1)="R",6,RIGHT(W193,1)),0),IF(W193="",0,IF(EXACT(W193,VLOOKUP(W193,W$6:W192,1,0)),0,0)))</f>
        <v>0</v>
      </c>
      <c r="AI193" s="32">
        <f>IF(AND(X193&lt;&gt;"",OR(RIGHT(X193,1)&lt;&gt;"R",ISERROR(VLOOKUP(X193,X$6:X192,1,0)))),VLOOKUP(LEFT(X193,SEARCH("-",X193)-1),'Ceníky Ubytování'!$A$27:$AJ$80,$H193+IF(RIGHT(X193,1)="R",6,RIGHT(X193,1)),0),IF(X193="",0,IF(EXACT(X193,VLOOKUP(X193,X$6:X192,1,0)),0,0)))</f>
        <v>0</v>
      </c>
      <c r="AJ193" s="32">
        <f>IF(AND(Y193&lt;&gt;"",OR(RIGHT(Y193,1)&lt;&gt;"R",ISERROR(VLOOKUP(Y193,Y$6:Y192,1,0)))),VLOOKUP(LEFT(Y193,SEARCH("-",Y193)-1),'Ceníky Ubytování'!$A$27:$AJ$80,$H193+IF(RIGHT(Y193,1)="R",6,RIGHT(Y193,1)),0),IF(Y193="",0,IF(EXACT(Y193,VLOOKUP(Y193,Y$6:Y192,1,0)),0,0)))</f>
        <v>0</v>
      </c>
      <c r="AK193" s="32">
        <f>IF(AND(Z193&lt;&gt;"",OR(RIGHT(Z193,1)&lt;&gt;"R",ISERROR(VLOOKUP(Z193,Z$6:Z192,1,0)))),VLOOKUP(LEFT(Z193,SEARCH("-",Z193)-1),'Ceníky Ubytování'!$A$27:$AJ$80,$H193+IF(RIGHT(Z193,1)="R",6,RIGHT(Z193,1)),0),IF(Z193="",0,IF(EXACT(Z193,VLOOKUP(Z193,Z$6:Z192,1,0)),0,0)))</f>
        <v>0</v>
      </c>
      <c r="AL193" s="32">
        <f>IF(AND(AA193&lt;&gt;"",OR(RIGHT(AA193,1)&lt;&gt;"R",ISERROR(VLOOKUP(AA193,AA$6:AA192,1,0)))),VLOOKUP(LEFT(AA193,SEARCH("-",AA193)-1),'Ceníky Ubytování'!$A$27:$AJ$80,$H193+IF(RIGHT(AA193,1)="R",6,RIGHT(AA193,1)),0),IF(AA193="",0,IF(EXACT(AA193,VLOOKUP(AA193,AA$6:AA192,1,0)),0,0)))</f>
        <v>0</v>
      </c>
      <c r="AM193" s="32">
        <f>IF(AND(AB193&lt;&gt;"",OR(RIGHT(AB193,1)&lt;&gt;"R",ISERROR(VLOOKUP(AB193,AB$6:AB192,1,0)))),VLOOKUP(LEFT(AB193,SEARCH("-",AB193)-1),'Ceníky Ubytování'!$A$27:$AJ$80,$H193+IF(RIGHT(AB193,1)="R",6,RIGHT(AB193,1)),0),IF(AB193="",0,IF(EXACT(AB193,VLOOKUP(AB193,AB$6:AB192,1,0)),0,0)))</f>
        <v>0</v>
      </c>
      <c r="AN193" s="32">
        <f>IF(AND(AC193&lt;&gt;"",OR(RIGHT(AC193,1)&lt;&gt;"R",ISERROR(VLOOKUP(AC193,AC$6:AC192,1,0)))),VLOOKUP(LEFT(AC193,SEARCH("-",AC193)-1),'Ceníky Ubytování'!$A$27:$AJ$80,$H193+IF(RIGHT(AC193,1)="R",6,RIGHT(AC193,1)),0),IF(AC193="",0,IF(EXACT(AC193,VLOOKUP(AC193,AC$6:AC192,1,0)),0,0)))</f>
        <v>0</v>
      </c>
      <c r="AO193" s="8"/>
      <c r="AP193" s="8"/>
      <c r="AQ193" s="8" t="str">
        <f t="shared" ref="AQ193:AZ193" si="579">IF(ISERROR(LEFT(T193,SEARCH("-",T193)-1)),"",LEFT(T193,SEARCH("-",T193)-1))</f>
        <v/>
      </c>
      <c r="AR193" s="8" t="str">
        <f t="shared" si="579"/>
        <v/>
      </c>
      <c r="AS193" s="8" t="str">
        <f t="shared" si="579"/>
        <v/>
      </c>
      <c r="AT193" s="8" t="str">
        <f t="shared" si="579"/>
        <v/>
      </c>
      <c r="AU193" s="8" t="str">
        <f t="shared" si="579"/>
        <v/>
      </c>
      <c r="AV193" s="8" t="str">
        <f t="shared" si="579"/>
        <v/>
      </c>
      <c r="AW193" s="8" t="str">
        <f t="shared" si="579"/>
        <v/>
      </c>
      <c r="AX193" s="8" t="str">
        <f t="shared" si="579"/>
        <v/>
      </c>
      <c r="AY193" s="8" t="str">
        <f t="shared" si="579"/>
        <v/>
      </c>
      <c r="AZ193" s="8" t="str">
        <f t="shared" si="579"/>
        <v/>
      </c>
      <c r="BA193" s="8"/>
      <c r="BB193" s="8"/>
      <c r="BC193" s="8"/>
      <c r="BD193" s="8"/>
      <c r="BE193" s="8"/>
      <c r="BF193" s="8"/>
      <c r="BG193" s="8"/>
      <c r="BH193" s="8"/>
      <c r="BI193" s="8"/>
      <c r="BJ193" s="8"/>
    </row>
    <row r="194" spans="1:62" s="151" customFormat="1" ht="15.75" customHeight="1">
      <c r="A194" s="152">
        <f>+VSTUP!A198</f>
        <v>189</v>
      </c>
      <c r="B194" s="152">
        <f>+VSTUP!B198</f>
        <v>0</v>
      </c>
      <c r="C194" s="152">
        <f>+VSTUP!C198</f>
        <v>0</v>
      </c>
      <c r="D194" s="152">
        <f>+VSTUP!G198</f>
        <v>0</v>
      </c>
      <c r="E194" s="152" t="str">
        <f>+VSTUP!K198</f>
        <v>nic</v>
      </c>
      <c r="F194" s="152">
        <f t="shared" si="11"/>
        <v>0</v>
      </c>
      <c r="G194" s="152" t="str">
        <f>+IF(VSTUP!$B$6="ANO",IF(F194&gt;5,$F$3,IF(F194&gt;2,$F$4,$F$2)),IF(F194=1,$F$2,$B$1))</f>
        <v>Ceník víkend standard</v>
      </c>
      <c r="H194" s="152">
        <f>+VLOOKUP(G194,'Ceníky Ubytování'!$B$84:$C$88,2,0)</f>
        <v>9</v>
      </c>
      <c r="I194" s="152" t="str">
        <f t="shared" ref="I194:R194" si="580">+IF($D194&gt;=I$3,IF($E194=0,"",$E194),"")</f>
        <v/>
      </c>
      <c r="J194" s="152" t="str">
        <f t="shared" si="580"/>
        <v/>
      </c>
      <c r="K194" s="152" t="str">
        <f t="shared" si="580"/>
        <v/>
      </c>
      <c r="L194" s="152" t="str">
        <f t="shared" si="580"/>
        <v/>
      </c>
      <c r="M194" s="152" t="str">
        <f t="shared" si="580"/>
        <v/>
      </c>
      <c r="N194" s="152" t="str">
        <f t="shared" si="580"/>
        <v/>
      </c>
      <c r="O194" s="152" t="str">
        <f t="shared" si="580"/>
        <v/>
      </c>
      <c r="P194" s="152" t="str">
        <f t="shared" si="580"/>
        <v/>
      </c>
      <c r="Q194" s="152" t="str">
        <f t="shared" si="580"/>
        <v/>
      </c>
      <c r="R194" s="152" t="str">
        <f t="shared" si="580"/>
        <v/>
      </c>
      <c r="S194" s="8"/>
      <c r="T194" s="152" t="str">
        <f t="shared" ref="T194:AC194" si="581">+IF(RIGHT(I194,1)="R",I194,IF(I194="","",IF(OR(I194=$S$1,I194=$S$2,I194=$S$3,I194=$S$4),I194&amp;"-1",I194&amp;"-"&amp;COUNTIF(I$6:I$999,I194))))</f>
        <v/>
      </c>
      <c r="U194" s="152" t="str">
        <f t="shared" si="581"/>
        <v/>
      </c>
      <c r="V194" s="152" t="str">
        <f t="shared" si="581"/>
        <v/>
      </c>
      <c r="W194" s="152" t="str">
        <f t="shared" si="581"/>
        <v/>
      </c>
      <c r="X194" s="152" t="str">
        <f t="shared" si="581"/>
        <v/>
      </c>
      <c r="Y194" s="152" t="str">
        <f t="shared" si="581"/>
        <v/>
      </c>
      <c r="Z194" s="152" t="str">
        <f t="shared" si="581"/>
        <v/>
      </c>
      <c r="AA194" s="152" t="str">
        <f t="shared" si="581"/>
        <v/>
      </c>
      <c r="AB194" s="152" t="str">
        <f t="shared" si="581"/>
        <v/>
      </c>
      <c r="AC194" s="152" t="str">
        <f t="shared" si="581"/>
        <v/>
      </c>
      <c r="AD194" s="31">
        <f t="shared" si="566"/>
        <v>0</v>
      </c>
      <c r="AE194" s="153">
        <f>IF(AND(T194&lt;&gt;"",OR(RIGHT(T194,1)&lt;&gt;"R",ISERROR(VLOOKUP(T194,T$6:T193,1,0)))),VLOOKUP(LEFT(T194,SEARCH("-",T194)-1),'Ceníky Ubytování'!$A$27:$AJ$80,$H194+IF(RIGHT(T194,1)="R",6,RIGHT(T194,1)),0),IF(T194="",0,IF(EXACT(T194,VLOOKUP(T194,T$6:T193,1,0)),0,0)))</f>
        <v>0</v>
      </c>
      <c r="AF194" s="153">
        <f>IF(AND(U194&lt;&gt;"",OR(RIGHT(U194,1)&lt;&gt;"R",ISERROR(VLOOKUP(U194,U$6:U193,1,0)))),VLOOKUP(LEFT(U194,SEARCH("-",U194)-1),'Ceníky Ubytování'!$A$27:$AJ$80,$H194+IF(RIGHT(U194,1)="R",6,RIGHT(U194,1)),0),IF(U194="",0,IF(EXACT(U194,VLOOKUP(U194,U$6:U193,1,0)),0,0)))</f>
        <v>0</v>
      </c>
      <c r="AG194" s="153">
        <f>IF(AND(V194&lt;&gt;"",OR(RIGHT(V194,1)&lt;&gt;"R",ISERROR(VLOOKUP(V194,V$6:V193,1,0)))),VLOOKUP(LEFT(V194,SEARCH("-",V194)-1),'Ceníky Ubytování'!$A$27:$AJ$80,$H194+IF(RIGHT(V194,1)="R",6,RIGHT(V194,1)),0),IF(V194="",0,IF(EXACT(V194,VLOOKUP(V194,V$6:V193,1,0)),0,0)))</f>
        <v>0</v>
      </c>
      <c r="AH194" s="153">
        <f>IF(AND(W194&lt;&gt;"",OR(RIGHT(W194,1)&lt;&gt;"R",ISERROR(VLOOKUP(W194,W$6:W193,1,0)))),VLOOKUP(LEFT(W194,SEARCH("-",W194)-1),'Ceníky Ubytování'!$A$27:$AJ$80,$H194+IF(RIGHT(W194,1)="R",6,RIGHT(W194,1)),0),IF(W194="",0,IF(EXACT(W194,VLOOKUP(W194,W$6:W193,1,0)),0,0)))</f>
        <v>0</v>
      </c>
      <c r="AI194" s="153">
        <f>IF(AND(X194&lt;&gt;"",OR(RIGHT(X194,1)&lt;&gt;"R",ISERROR(VLOOKUP(X194,X$6:X193,1,0)))),VLOOKUP(LEFT(X194,SEARCH("-",X194)-1),'Ceníky Ubytování'!$A$27:$AJ$80,$H194+IF(RIGHT(X194,1)="R",6,RIGHT(X194,1)),0),IF(X194="",0,IF(EXACT(X194,VLOOKUP(X194,X$6:X193,1,0)),0,0)))</f>
        <v>0</v>
      </c>
      <c r="AJ194" s="153">
        <f>IF(AND(Y194&lt;&gt;"",OR(RIGHT(Y194,1)&lt;&gt;"R",ISERROR(VLOOKUP(Y194,Y$6:Y193,1,0)))),VLOOKUP(LEFT(Y194,SEARCH("-",Y194)-1),'Ceníky Ubytování'!$A$27:$AJ$80,$H194+IF(RIGHT(Y194,1)="R",6,RIGHT(Y194,1)),0),IF(Y194="",0,IF(EXACT(Y194,VLOOKUP(Y194,Y$6:Y193,1,0)),0,0)))</f>
        <v>0</v>
      </c>
      <c r="AK194" s="153">
        <f>IF(AND(Z194&lt;&gt;"",OR(RIGHT(Z194,1)&lt;&gt;"R",ISERROR(VLOOKUP(Z194,Z$6:Z193,1,0)))),VLOOKUP(LEFT(Z194,SEARCH("-",Z194)-1),'Ceníky Ubytování'!$A$27:$AJ$80,$H194+IF(RIGHT(Z194,1)="R",6,RIGHT(Z194,1)),0),IF(Z194="",0,IF(EXACT(Z194,VLOOKUP(Z194,Z$6:Z193,1,0)),0,0)))</f>
        <v>0</v>
      </c>
      <c r="AL194" s="153">
        <f>IF(AND(AA194&lt;&gt;"",OR(RIGHT(AA194,1)&lt;&gt;"R",ISERROR(VLOOKUP(AA194,AA$6:AA193,1,0)))),VLOOKUP(LEFT(AA194,SEARCH("-",AA194)-1),'Ceníky Ubytování'!$A$27:$AJ$80,$H194+IF(RIGHT(AA194,1)="R",6,RIGHT(AA194,1)),0),IF(AA194="",0,IF(EXACT(AA194,VLOOKUP(AA194,AA$6:AA193,1,0)),0,0)))</f>
        <v>0</v>
      </c>
      <c r="AM194" s="153">
        <f>IF(AND(AB194&lt;&gt;"",OR(RIGHT(AB194,1)&lt;&gt;"R",ISERROR(VLOOKUP(AB194,AB$6:AB193,1,0)))),VLOOKUP(LEFT(AB194,SEARCH("-",AB194)-1),'Ceníky Ubytování'!$A$27:$AJ$80,$H194+IF(RIGHT(AB194,1)="R",6,RIGHT(AB194,1)),0),IF(AB194="",0,IF(EXACT(AB194,VLOOKUP(AB194,AB$6:AB193,1,0)),0,0)))</f>
        <v>0</v>
      </c>
      <c r="AN194" s="153">
        <f>IF(AND(AC194&lt;&gt;"",OR(RIGHT(AC194,1)&lt;&gt;"R",ISERROR(VLOOKUP(AC194,AC$6:AC193,1,0)))),VLOOKUP(LEFT(AC194,SEARCH("-",AC194)-1),'Ceníky Ubytování'!$A$27:$AJ$80,$H194+IF(RIGHT(AC194,1)="R",6,RIGHT(AC194,1)),0),IF(AC194="",0,IF(EXACT(AC194,VLOOKUP(AC194,AC$6:AC193,1,0)),0,0)))</f>
        <v>0</v>
      </c>
      <c r="AO194" s="152"/>
      <c r="AP194" s="152"/>
      <c r="AQ194" s="152" t="str">
        <f t="shared" ref="AQ194:AZ194" si="582">IF(ISERROR(LEFT(T194,SEARCH("-",T194)-1)),"",LEFT(T194,SEARCH("-",T194)-1))</f>
        <v/>
      </c>
      <c r="AR194" s="152" t="str">
        <f t="shared" si="582"/>
        <v/>
      </c>
      <c r="AS194" s="152" t="str">
        <f t="shared" si="582"/>
        <v/>
      </c>
      <c r="AT194" s="152" t="str">
        <f t="shared" si="582"/>
        <v/>
      </c>
      <c r="AU194" s="152" t="str">
        <f t="shared" si="582"/>
        <v/>
      </c>
      <c r="AV194" s="152" t="str">
        <f t="shared" si="582"/>
        <v/>
      </c>
      <c r="AW194" s="152" t="str">
        <f t="shared" si="582"/>
        <v/>
      </c>
      <c r="AX194" s="152" t="str">
        <f t="shared" si="582"/>
        <v/>
      </c>
      <c r="AY194" s="152" t="str">
        <f t="shared" si="582"/>
        <v/>
      </c>
      <c r="AZ194" s="152" t="str">
        <f t="shared" si="582"/>
        <v/>
      </c>
      <c r="BA194" s="152"/>
      <c r="BB194" s="152"/>
      <c r="BC194" s="152"/>
      <c r="BD194" s="152"/>
      <c r="BE194" s="152"/>
      <c r="BF194" s="152"/>
      <c r="BG194" s="152"/>
      <c r="BH194" s="152"/>
      <c r="BI194" s="152"/>
      <c r="BJ194" s="152"/>
    </row>
    <row r="195" spans="1:62" ht="15.75" customHeight="1">
      <c r="A195" s="8">
        <f>+VSTUP!A199</f>
        <v>190</v>
      </c>
      <c r="B195" s="8">
        <f>+VSTUP!B199</f>
        <v>0</v>
      </c>
      <c r="C195" s="8">
        <f>+VSTUP!C199</f>
        <v>0</v>
      </c>
      <c r="D195" s="8">
        <f>+VSTUP!G199</f>
        <v>0</v>
      </c>
      <c r="E195" s="8" t="str">
        <f>+VSTUP!K199</f>
        <v>nic</v>
      </c>
      <c r="F195" s="8">
        <f t="shared" si="11"/>
        <v>0</v>
      </c>
      <c r="G195" s="8" t="str">
        <f>+IF(VSTUP!$B$6="ANO",IF(F195&gt;5,$F$3,IF(F195&gt;2,$F$4,$F$2)),IF(F195=1,$F$2,$B$1))</f>
        <v>Ceník víkend standard</v>
      </c>
      <c r="H195" s="8">
        <f>+VLOOKUP(G195,'Ceníky Ubytování'!$B$84:$C$88,2,0)</f>
        <v>9</v>
      </c>
      <c r="I195" s="8" t="str">
        <f t="shared" ref="I195:R195" si="583">+IF($D195&gt;=I$3,IF($E195=0,"",$E195),"")</f>
        <v/>
      </c>
      <c r="J195" s="8" t="str">
        <f t="shared" si="583"/>
        <v/>
      </c>
      <c r="K195" s="8" t="str">
        <f t="shared" si="583"/>
        <v/>
      </c>
      <c r="L195" s="8" t="str">
        <f t="shared" si="583"/>
        <v/>
      </c>
      <c r="M195" s="8" t="str">
        <f t="shared" si="583"/>
        <v/>
      </c>
      <c r="N195" s="8" t="str">
        <f t="shared" si="583"/>
        <v/>
      </c>
      <c r="O195" s="8" t="str">
        <f t="shared" si="583"/>
        <v/>
      </c>
      <c r="P195" s="8" t="str">
        <f t="shared" si="583"/>
        <v/>
      </c>
      <c r="Q195" s="8" t="str">
        <f t="shared" si="583"/>
        <v/>
      </c>
      <c r="R195" s="8" t="str">
        <f t="shared" si="583"/>
        <v/>
      </c>
      <c r="S195" s="8"/>
      <c r="T195" s="8" t="str">
        <f t="shared" ref="T195:AC195" si="584">+IF(RIGHT(I195,1)="R",I195,IF(I195="","",IF(OR(I195=$S$1,I195=$S$2,I195=$S$3,I195=$S$4),I195&amp;"-1",I195&amp;"-"&amp;COUNTIF(I$6:I$999,I195))))</f>
        <v/>
      </c>
      <c r="U195" s="8" t="str">
        <f t="shared" si="584"/>
        <v/>
      </c>
      <c r="V195" s="8" t="str">
        <f t="shared" si="584"/>
        <v/>
      </c>
      <c r="W195" s="8" t="str">
        <f t="shared" si="584"/>
        <v/>
      </c>
      <c r="X195" s="8" t="str">
        <f t="shared" si="584"/>
        <v/>
      </c>
      <c r="Y195" s="8" t="str">
        <f t="shared" si="584"/>
        <v/>
      </c>
      <c r="Z195" s="8" t="str">
        <f t="shared" si="584"/>
        <v/>
      </c>
      <c r="AA195" s="8" t="str">
        <f t="shared" si="584"/>
        <v/>
      </c>
      <c r="AB195" s="8" t="str">
        <f t="shared" si="584"/>
        <v/>
      </c>
      <c r="AC195" s="8" t="str">
        <f t="shared" si="584"/>
        <v/>
      </c>
      <c r="AD195" s="31">
        <f t="shared" si="566"/>
        <v>0</v>
      </c>
      <c r="AE195" s="32">
        <f>IF(AND(T195&lt;&gt;"",OR(RIGHT(T195,1)&lt;&gt;"R",ISERROR(VLOOKUP(T195,T$6:T194,1,0)))),VLOOKUP(LEFT(T195,SEARCH("-",T195)-1),'Ceníky Ubytování'!$A$27:$AJ$80,$H195+IF(RIGHT(T195,1)="R",6,RIGHT(T195,1)),0),IF(T195="",0,IF(EXACT(T195,VLOOKUP(T195,T$6:T194,1,0)),0,0)))</f>
        <v>0</v>
      </c>
      <c r="AF195" s="32">
        <f>IF(AND(U195&lt;&gt;"",OR(RIGHT(U195,1)&lt;&gt;"R",ISERROR(VLOOKUP(U195,U$6:U194,1,0)))),VLOOKUP(LEFT(U195,SEARCH("-",U195)-1),'Ceníky Ubytování'!$A$27:$AJ$80,$H195+IF(RIGHT(U195,1)="R",6,RIGHT(U195,1)),0),IF(U195="",0,IF(EXACT(U195,VLOOKUP(U195,U$6:U194,1,0)),0,0)))</f>
        <v>0</v>
      </c>
      <c r="AG195" s="32">
        <f>IF(AND(V195&lt;&gt;"",OR(RIGHT(V195,1)&lt;&gt;"R",ISERROR(VLOOKUP(V195,V$6:V194,1,0)))),VLOOKUP(LEFT(V195,SEARCH("-",V195)-1),'Ceníky Ubytování'!$A$27:$AJ$80,$H195+IF(RIGHT(V195,1)="R",6,RIGHT(V195,1)),0),IF(V195="",0,IF(EXACT(V195,VLOOKUP(V195,V$6:V194,1,0)),0,0)))</f>
        <v>0</v>
      </c>
      <c r="AH195" s="32">
        <f>IF(AND(W195&lt;&gt;"",OR(RIGHT(W195,1)&lt;&gt;"R",ISERROR(VLOOKUP(W195,W$6:W194,1,0)))),VLOOKUP(LEFT(W195,SEARCH("-",W195)-1),'Ceníky Ubytování'!$A$27:$AJ$80,$H195+IF(RIGHT(W195,1)="R",6,RIGHT(W195,1)),0),IF(W195="",0,IF(EXACT(W195,VLOOKUP(W195,W$6:W194,1,0)),0,0)))</f>
        <v>0</v>
      </c>
      <c r="AI195" s="32">
        <f>IF(AND(X195&lt;&gt;"",OR(RIGHT(X195,1)&lt;&gt;"R",ISERROR(VLOOKUP(X195,X$6:X194,1,0)))),VLOOKUP(LEFT(X195,SEARCH("-",X195)-1),'Ceníky Ubytování'!$A$27:$AJ$80,$H195+IF(RIGHT(X195,1)="R",6,RIGHT(X195,1)),0),IF(X195="",0,IF(EXACT(X195,VLOOKUP(X195,X$6:X194,1,0)),0,0)))</f>
        <v>0</v>
      </c>
      <c r="AJ195" s="32">
        <f>IF(AND(Y195&lt;&gt;"",OR(RIGHT(Y195,1)&lt;&gt;"R",ISERROR(VLOOKUP(Y195,Y$6:Y194,1,0)))),VLOOKUP(LEFT(Y195,SEARCH("-",Y195)-1),'Ceníky Ubytování'!$A$27:$AJ$80,$H195+IF(RIGHT(Y195,1)="R",6,RIGHT(Y195,1)),0),IF(Y195="",0,IF(EXACT(Y195,VLOOKUP(Y195,Y$6:Y194,1,0)),0,0)))</f>
        <v>0</v>
      </c>
      <c r="AK195" s="32">
        <f>IF(AND(Z195&lt;&gt;"",OR(RIGHT(Z195,1)&lt;&gt;"R",ISERROR(VLOOKUP(Z195,Z$6:Z194,1,0)))),VLOOKUP(LEFT(Z195,SEARCH("-",Z195)-1),'Ceníky Ubytování'!$A$27:$AJ$80,$H195+IF(RIGHT(Z195,1)="R",6,RIGHT(Z195,1)),0),IF(Z195="",0,IF(EXACT(Z195,VLOOKUP(Z195,Z$6:Z194,1,0)),0,0)))</f>
        <v>0</v>
      </c>
      <c r="AL195" s="32">
        <f>IF(AND(AA195&lt;&gt;"",OR(RIGHT(AA195,1)&lt;&gt;"R",ISERROR(VLOOKUP(AA195,AA$6:AA194,1,0)))),VLOOKUP(LEFT(AA195,SEARCH("-",AA195)-1),'Ceníky Ubytování'!$A$27:$AJ$80,$H195+IF(RIGHT(AA195,1)="R",6,RIGHT(AA195,1)),0),IF(AA195="",0,IF(EXACT(AA195,VLOOKUP(AA195,AA$6:AA194,1,0)),0,0)))</f>
        <v>0</v>
      </c>
      <c r="AM195" s="32">
        <f>IF(AND(AB195&lt;&gt;"",OR(RIGHT(AB195,1)&lt;&gt;"R",ISERROR(VLOOKUP(AB195,AB$6:AB194,1,0)))),VLOOKUP(LEFT(AB195,SEARCH("-",AB195)-1),'Ceníky Ubytování'!$A$27:$AJ$80,$H195+IF(RIGHT(AB195,1)="R",6,RIGHT(AB195,1)),0),IF(AB195="",0,IF(EXACT(AB195,VLOOKUP(AB195,AB$6:AB194,1,0)),0,0)))</f>
        <v>0</v>
      </c>
      <c r="AN195" s="32">
        <f>IF(AND(AC195&lt;&gt;"",OR(RIGHT(AC195,1)&lt;&gt;"R",ISERROR(VLOOKUP(AC195,AC$6:AC194,1,0)))),VLOOKUP(LEFT(AC195,SEARCH("-",AC195)-1),'Ceníky Ubytování'!$A$27:$AJ$80,$H195+IF(RIGHT(AC195,1)="R",6,RIGHT(AC195,1)),0),IF(AC195="",0,IF(EXACT(AC195,VLOOKUP(AC195,AC$6:AC194,1,0)),0,0)))</f>
        <v>0</v>
      </c>
      <c r="AO195" s="8"/>
      <c r="AP195" s="8"/>
      <c r="AQ195" s="8" t="str">
        <f t="shared" ref="AQ195:AZ195" si="585">IF(ISERROR(LEFT(T195,SEARCH("-",T195)-1)),"",LEFT(T195,SEARCH("-",T195)-1))</f>
        <v/>
      </c>
      <c r="AR195" s="8" t="str">
        <f t="shared" si="585"/>
        <v/>
      </c>
      <c r="AS195" s="8" t="str">
        <f t="shared" si="585"/>
        <v/>
      </c>
      <c r="AT195" s="8" t="str">
        <f t="shared" si="585"/>
        <v/>
      </c>
      <c r="AU195" s="8" t="str">
        <f t="shared" si="585"/>
        <v/>
      </c>
      <c r="AV195" s="8" t="str">
        <f t="shared" si="585"/>
        <v/>
      </c>
      <c r="AW195" s="8" t="str">
        <f t="shared" si="585"/>
        <v/>
      </c>
      <c r="AX195" s="8" t="str">
        <f t="shared" si="585"/>
        <v/>
      </c>
      <c r="AY195" s="8" t="str">
        <f t="shared" si="585"/>
        <v/>
      </c>
      <c r="AZ195" s="8" t="str">
        <f t="shared" si="585"/>
        <v/>
      </c>
      <c r="BA195" s="8"/>
      <c r="BB195" s="8"/>
      <c r="BC195" s="8"/>
      <c r="BD195" s="8"/>
      <c r="BE195" s="8"/>
      <c r="BF195" s="8"/>
      <c r="BG195" s="8"/>
      <c r="BH195" s="8"/>
      <c r="BI195" s="8"/>
      <c r="BJ195" s="8"/>
    </row>
    <row r="196" spans="1:62" s="151" customFormat="1" ht="15.75" customHeight="1">
      <c r="A196" s="152">
        <f>+VSTUP!A200</f>
        <v>191</v>
      </c>
      <c r="B196" s="152">
        <f>+VSTUP!B200</f>
        <v>0</v>
      </c>
      <c r="C196" s="152">
        <f>+VSTUP!C200</f>
        <v>0</v>
      </c>
      <c r="D196" s="152">
        <f>+VSTUP!G200</f>
        <v>0</v>
      </c>
      <c r="E196" s="152" t="str">
        <f>+VSTUP!K200</f>
        <v>nic</v>
      </c>
      <c r="F196" s="152">
        <f t="shared" si="11"/>
        <v>0</v>
      </c>
      <c r="G196" s="152" t="str">
        <f>+IF(VSTUP!$B$6="ANO",IF(F196&gt;5,$F$3,IF(F196&gt;2,$F$4,$F$2)),IF(F196=1,$F$2,$B$1))</f>
        <v>Ceník víkend standard</v>
      </c>
      <c r="H196" s="152">
        <f>+VLOOKUP(G196,'Ceníky Ubytování'!$B$84:$C$88,2,0)</f>
        <v>9</v>
      </c>
      <c r="I196" s="152" t="str">
        <f t="shared" ref="I196:R196" si="586">+IF($D196&gt;=I$3,IF($E196=0,"",$E196),"")</f>
        <v/>
      </c>
      <c r="J196" s="152" t="str">
        <f t="shared" si="586"/>
        <v/>
      </c>
      <c r="K196" s="152" t="str">
        <f t="shared" si="586"/>
        <v/>
      </c>
      <c r="L196" s="152" t="str">
        <f t="shared" si="586"/>
        <v/>
      </c>
      <c r="M196" s="152" t="str">
        <f t="shared" si="586"/>
        <v/>
      </c>
      <c r="N196" s="152" t="str">
        <f t="shared" si="586"/>
        <v/>
      </c>
      <c r="O196" s="152" t="str">
        <f t="shared" si="586"/>
        <v/>
      </c>
      <c r="P196" s="152" t="str">
        <f t="shared" si="586"/>
        <v/>
      </c>
      <c r="Q196" s="152" t="str">
        <f t="shared" si="586"/>
        <v/>
      </c>
      <c r="R196" s="152" t="str">
        <f t="shared" si="586"/>
        <v/>
      </c>
      <c r="S196" s="8"/>
      <c r="T196" s="152" t="str">
        <f t="shared" ref="T196:AC196" si="587">+IF(RIGHT(I196,1)="R",I196,IF(I196="","",IF(OR(I196=$S$1,I196=$S$2,I196=$S$3,I196=$S$4),I196&amp;"-1",I196&amp;"-"&amp;COUNTIF(I$6:I$999,I196))))</f>
        <v/>
      </c>
      <c r="U196" s="152" t="str">
        <f t="shared" si="587"/>
        <v/>
      </c>
      <c r="V196" s="152" t="str">
        <f t="shared" si="587"/>
        <v/>
      </c>
      <c r="W196" s="152" t="str">
        <f t="shared" si="587"/>
        <v/>
      </c>
      <c r="X196" s="152" t="str">
        <f t="shared" si="587"/>
        <v/>
      </c>
      <c r="Y196" s="152" t="str">
        <f t="shared" si="587"/>
        <v/>
      </c>
      <c r="Z196" s="152" t="str">
        <f t="shared" si="587"/>
        <v/>
      </c>
      <c r="AA196" s="152" t="str">
        <f t="shared" si="587"/>
        <v/>
      </c>
      <c r="AB196" s="152" t="str">
        <f t="shared" si="587"/>
        <v/>
      </c>
      <c r="AC196" s="152" t="str">
        <f t="shared" si="587"/>
        <v/>
      </c>
      <c r="AD196" s="31">
        <f t="shared" si="566"/>
        <v>0</v>
      </c>
      <c r="AE196" s="153">
        <f>IF(AND(T196&lt;&gt;"",OR(RIGHT(T196,1)&lt;&gt;"R",ISERROR(VLOOKUP(T196,T$6:T195,1,0)))),VLOOKUP(LEFT(T196,SEARCH("-",T196)-1),'Ceníky Ubytování'!$A$27:$AJ$80,$H196+IF(RIGHT(T196,1)="R",6,RIGHT(T196,1)),0),IF(T196="",0,IF(EXACT(T196,VLOOKUP(T196,T$6:T195,1,0)),0,0)))</f>
        <v>0</v>
      </c>
      <c r="AF196" s="153">
        <f>IF(AND(U196&lt;&gt;"",OR(RIGHT(U196,1)&lt;&gt;"R",ISERROR(VLOOKUP(U196,U$6:U195,1,0)))),VLOOKUP(LEFT(U196,SEARCH("-",U196)-1),'Ceníky Ubytování'!$A$27:$AJ$80,$H196+IF(RIGHT(U196,1)="R",6,RIGHT(U196,1)),0),IF(U196="",0,IF(EXACT(U196,VLOOKUP(U196,U$6:U195,1,0)),0,0)))</f>
        <v>0</v>
      </c>
      <c r="AG196" s="153">
        <f>IF(AND(V196&lt;&gt;"",OR(RIGHT(V196,1)&lt;&gt;"R",ISERROR(VLOOKUP(V196,V$6:V195,1,0)))),VLOOKUP(LEFT(V196,SEARCH("-",V196)-1),'Ceníky Ubytování'!$A$27:$AJ$80,$H196+IF(RIGHT(V196,1)="R",6,RIGHT(V196,1)),0),IF(V196="",0,IF(EXACT(V196,VLOOKUP(V196,V$6:V195,1,0)),0,0)))</f>
        <v>0</v>
      </c>
      <c r="AH196" s="153">
        <f>IF(AND(W196&lt;&gt;"",OR(RIGHT(W196,1)&lt;&gt;"R",ISERROR(VLOOKUP(W196,W$6:W195,1,0)))),VLOOKUP(LEFT(W196,SEARCH("-",W196)-1),'Ceníky Ubytování'!$A$27:$AJ$80,$H196+IF(RIGHT(W196,1)="R",6,RIGHT(W196,1)),0),IF(W196="",0,IF(EXACT(W196,VLOOKUP(W196,W$6:W195,1,0)),0,0)))</f>
        <v>0</v>
      </c>
      <c r="AI196" s="153">
        <f>IF(AND(X196&lt;&gt;"",OR(RIGHT(X196,1)&lt;&gt;"R",ISERROR(VLOOKUP(X196,X$6:X195,1,0)))),VLOOKUP(LEFT(X196,SEARCH("-",X196)-1),'Ceníky Ubytování'!$A$27:$AJ$80,$H196+IF(RIGHT(X196,1)="R",6,RIGHT(X196,1)),0),IF(X196="",0,IF(EXACT(X196,VLOOKUP(X196,X$6:X195,1,0)),0,0)))</f>
        <v>0</v>
      </c>
      <c r="AJ196" s="153">
        <f>IF(AND(Y196&lt;&gt;"",OR(RIGHT(Y196,1)&lt;&gt;"R",ISERROR(VLOOKUP(Y196,Y$6:Y195,1,0)))),VLOOKUP(LEFT(Y196,SEARCH("-",Y196)-1),'Ceníky Ubytování'!$A$27:$AJ$80,$H196+IF(RIGHT(Y196,1)="R",6,RIGHT(Y196,1)),0),IF(Y196="",0,IF(EXACT(Y196,VLOOKUP(Y196,Y$6:Y195,1,0)),0,0)))</f>
        <v>0</v>
      </c>
      <c r="AK196" s="153">
        <f>IF(AND(Z196&lt;&gt;"",OR(RIGHT(Z196,1)&lt;&gt;"R",ISERROR(VLOOKUP(Z196,Z$6:Z195,1,0)))),VLOOKUP(LEFT(Z196,SEARCH("-",Z196)-1),'Ceníky Ubytování'!$A$27:$AJ$80,$H196+IF(RIGHT(Z196,1)="R",6,RIGHT(Z196,1)),0),IF(Z196="",0,IF(EXACT(Z196,VLOOKUP(Z196,Z$6:Z195,1,0)),0,0)))</f>
        <v>0</v>
      </c>
      <c r="AL196" s="153">
        <f>IF(AND(AA196&lt;&gt;"",OR(RIGHT(AA196,1)&lt;&gt;"R",ISERROR(VLOOKUP(AA196,AA$6:AA195,1,0)))),VLOOKUP(LEFT(AA196,SEARCH("-",AA196)-1),'Ceníky Ubytování'!$A$27:$AJ$80,$H196+IF(RIGHT(AA196,1)="R",6,RIGHT(AA196,1)),0),IF(AA196="",0,IF(EXACT(AA196,VLOOKUP(AA196,AA$6:AA195,1,0)),0,0)))</f>
        <v>0</v>
      </c>
      <c r="AM196" s="153">
        <f>IF(AND(AB196&lt;&gt;"",OR(RIGHT(AB196,1)&lt;&gt;"R",ISERROR(VLOOKUP(AB196,AB$6:AB195,1,0)))),VLOOKUP(LEFT(AB196,SEARCH("-",AB196)-1),'Ceníky Ubytování'!$A$27:$AJ$80,$H196+IF(RIGHT(AB196,1)="R",6,RIGHT(AB196,1)),0),IF(AB196="",0,IF(EXACT(AB196,VLOOKUP(AB196,AB$6:AB195,1,0)),0,0)))</f>
        <v>0</v>
      </c>
      <c r="AN196" s="153">
        <f>IF(AND(AC196&lt;&gt;"",OR(RIGHT(AC196,1)&lt;&gt;"R",ISERROR(VLOOKUP(AC196,AC$6:AC195,1,0)))),VLOOKUP(LEFT(AC196,SEARCH("-",AC196)-1),'Ceníky Ubytování'!$A$27:$AJ$80,$H196+IF(RIGHT(AC196,1)="R",6,RIGHT(AC196,1)),0),IF(AC196="",0,IF(EXACT(AC196,VLOOKUP(AC196,AC$6:AC195,1,0)),0,0)))</f>
        <v>0</v>
      </c>
      <c r="AO196" s="152"/>
      <c r="AP196" s="152"/>
      <c r="AQ196" s="152" t="str">
        <f t="shared" ref="AQ196:AZ196" si="588">IF(ISERROR(LEFT(T196,SEARCH("-",T196)-1)),"",LEFT(T196,SEARCH("-",T196)-1))</f>
        <v/>
      </c>
      <c r="AR196" s="152" t="str">
        <f t="shared" si="588"/>
        <v/>
      </c>
      <c r="AS196" s="152" t="str">
        <f t="shared" si="588"/>
        <v/>
      </c>
      <c r="AT196" s="152" t="str">
        <f t="shared" si="588"/>
        <v/>
      </c>
      <c r="AU196" s="152" t="str">
        <f t="shared" si="588"/>
        <v/>
      </c>
      <c r="AV196" s="152" t="str">
        <f t="shared" si="588"/>
        <v/>
      </c>
      <c r="AW196" s="152" t="str">
        <f t="shared" si="588"/>
        <v/>
      </c>
      <c r="AX196" s="152" t="str">
        <f t="shared" si="588"/>
        <v/>
      </c>
      <c r="AY196" s="152" t="str">
        <f t="shared" si="588"/>
        <v/>
      </c>
      <c r="AZ196" s="152" t="str">
        <f t="shared" si="588"/>
        <v/>
      </c>
      <c r="BA196" s="152"/>
      <c r="BB196" s="152"/>
      <c r="BC196" s="152"/>
      <c r="BD196" s="152"/>
      <c r="BE196" s="152"/>
      <c r="BF196" s="152"/>
      <c r="BG196" s="152"/>
      <c r="BH196" s="152"/>
      <c r="BI196" s="152"/>
      <c r="BJ196" s="152"/>
    </row>
    <row r="197" spans="1:62" ht="15.75" customHeight="1">
      <c r="A197" s="8">
        <f>+VSTUP!A201</f>
        <v>192</v>
      </c>
      <c r="B197" s="8">
        <f>+VSTUP!B201</f>
        <v>0</v>
      </c>
      <c r="C197" s="8">
        <f>+VSTUP!C201</f>
        <v>0</v>
      </c>
      <c r="D197" s="8">
        <f>+VSTUP!G201</f>
        <v>0</v>
      </c>
      <c r="E197" s="8" t="str">
        <f>+VSTUP!K201</f>
        <v>nic</v>
      </c>
      <c r="F197" s="8">
        <f t="shared" si="11"/>
        <v>0</v>
      </c>
      <c r="G197" s="8" t="str">
        <f>+IF(VSTUP!$B$6="ANO",IF(F197&gt;5,$F$3,IF(F197&gt;2,$F$4,$F$2)),IF(F197=1,$F$2,$B$1))</f>
        <v>Ceník víkend standard</v>
      </c>
      <c r="H197" s="8">
        <f>+VLOOKUP(G197,'Ceníky Ubytování'!$B$84:$C$88,2,0)</f>
        <v>9</v>
      </c>
      <c r="I197" s="8" t="str">
        <f t="shared" ref="I197:R197" si="589">+IF($D197&gt;=I$3,IF($E197=0,"",$E197),"")</f>
        <v/>
      </c>
      <c r="J197" s="8" t="str">
        <f t="shared" si="589"/>
        <v/>
      </c>
      <c r="K197" s="8" t="str">
        <f t="shared" si="589"/>
        <v/>
      </c>
      <c r="L197" s="8" t="str">
        <f t="shared" si="589"/>
        <v/>
      </c>
      <c r="M197" s="8" t="str">
        <f t="shared" si="589"/>
        <v/>
      </c>
      <c r="N197" s="8" t="str">
        <f t="shared" si="589"/>
        <v/>
      </c>
      <c r="O197" s="8" t="str">
        <f t="shared" si="589"/>
        <v/>
      </c>
      <c r="P197" s="8" t="str">
        <f t="shared" si="589"/>
        <v/>
      </c>
      <c r="Q197" s="8" t="str">
        <f t="shared" si="589"/>
        <v/>
      </c>
      <c r="R197" s="8" t="str">
        <f t="shared" si="589"/>
        <v/>
      </c>
      <c r="S197" s="8"/>
      <c r="T197" s="8" t="str">
        <f t="shared" ref="T197:AC197" si="590">+IF(RIGHT(I197,1)="R",I197,IF(I197="","",IF(OR(I197=$S$1,I197=$S$2,I197=$S$3,I197=$S$4),I197&amp;"-1",I197&amp;"-"&amp;COUNTIF(I$6:I$999,I197))))</f>
        <v/>
      </c>
      <c r="U197" s="8" t="str">
        <f t="shared" si="590"/>
        <v/>
      </c>
      <c r="V197" s="8" t="str">
        <f t="shared" si="590"/>
        <v/>
      </c>
      <c r="W197" s="8" t="str">
        <f t="shared" si="590"/>
        <v/>
      </c>
      <c r="X197" s="8" t="str">
        <f t="shared" si="590"/>
        <v/>
      </c>
      <c r="Y197" s="8" t="str">
        <f t="shared" si="590"/>
        <v/>
      </c>
      <c r="Z197" s="8" t="str">
        <f t="shared" si="590"/>
        <v/>
      </c>
      <c r="AA197" s="8" t="str">
        <f t="shared" si="590"/>
        <v/>
      </c>
      <c r="AB197" s="8" t="str">
        <f t="shared" si="590"/>
        <v/>
      </c>
      <c r="AC197" s="8" t="str">
        <f t="shared" si="590"/>
        <v/>
      </c>
      <c r="AD197" s="31">
        <f t="shared" si="566"/>
        <v>0</v>
      </c>
      <c r="AE197" s="32">
        <f>IF(AND(T197&lt;&gt;"",OR(RIGHT(T197,1)&lt;&gt;"R",ISERROR(VLOOKUP(T197,T$6:T196,1,0)))),VLOOKUP(LEFT(T197,SEARCH("-",T197)-1),'Ceníky Ubytování'!$A$27:$AJ$80,$H197+IF(RIGHT(T197,1)="R",6,RIGHT(T197,1)),0),IF(T197="",0,IF(EXACT(T197,VLOOKUP(T197,T$6:T196,1,0)),0,0)))</f>
        <v>0</v>
      </c>
      <c r="AF197" s="32">
        <f>IF(AND(U197&lt;&gt;"",OR(RIGHT(U197,1)&lt;&gt;"R",ISERROR(VLOOKUP(U197,U$6:U196,1,0)))),VLOOKUP(LEFT(U197,SEARCH("-",U197)-1),'Ceníky Ubytování'!$A$27:$AJ$80,$H197+IF(RIGHT(U197,1)="R",6,RIGHT(U197,1)),0),IF(U197="",0,IF(EXACT(U197,VLOOKUP(U197,U$6:U196,1,0)),0,0)))</f>
        <v>0</v>
      </c>
      <c r="AG197" s="32">
        <f>IF(AND(V197&lt;&gt;"",OR(RIGHT(V197,1)&lt;&gt;"R",ISERROR(VLOOKUP(V197,V$6:V196,1,0)))),VLOOKUP(LEFT(V197,SEARCH("-",V197)-1),'Ceníky Ubytování'!$A$27:$AJ$80,$H197+IF(RIGHT(V197,1)="R",6,RIGHT(V197,1)),0),IF(V197="",0,IF(EXACT(V197,VLOOKUP(V197,V$6:V196,1,0)),0,0)))</f>
        <v>0</v>
      </c>
      <c r="AH197" s="32">
        <f>IF(AND(W197&lt;&gt;"",OR(RIGHT(W197,1)&lt;&gt;"R",ISERROR(VLOOKUP(W197,W$6:W196,1,0)))),VLOOKUP(LEFT(W197,SEARCH("-",W197)-1),'Ceníky Ubytování'!$A$27:$AJ$80,$H197+IF(RIGHT(W197,1)="R",6,RIGHT(W197,1)),0),IF(W197="",0,IF(EXACT(W197,VLOOKUP(W197,W$6:W196,1,0)),0,0)))</f>
        <v>0</v>
      </c>
      <c r="AI197" s="32">
        <f>IF(AND(X197&lt;&gt;"",OR(RIGHT(X197,1)&lt;&gt;"R",ISERROR(VLOOKUP(X197,X$6:X196,1,0)))),VLOOKUP(LEFT(X197,SEARCH("-",X197)-1),'Ceníky Ubytování'!$A$27:$AJ$80,$H197+IF(RIGHT(X197,1)="R",6,RIGHT(X197,1)),0),IF(X197="",0,IF(EXACT(X197,VLOOKUP(X197,X$6:X196,1,0)),0,0)))</f>
        <v>0</v>
      </c>
      <c r="AJ197" s="32">
        <f>IF(AND(Y197&lt;&gt;"",OR(RIGHT(Y197,1)&lt;&gt;"R",ISERROR(VLOOKUP(Y197,Y$6:Y196,1,0)))),VLOOKUP(LEFT(Y197,SEARCH("-",Y197)-1),'Ceníky Ubytování'!$A$27:$AJ$80,$H197+IF(RIGHT(Y197,1)="R",6,RIGHT(Y197,1)),0),IF(Y197="",0,IF(EXACT(Y197,VLOOKUP(Y197,Y$6:Y196,1,0)),0,0)))</f>
        <v>0</v>
      </c>
      <c r="AK197" s="32">
        <f>IF(AND(Z197&lt;&gt;"",OR(RIGHT(Z197,1)&lt;&gt;"R",ISERROR(VLOOKUP(Z197,Z$6:Z196,1,0)))),VLOOKUP(LEFT(Z197,SEARCH("-",Z197)-1),'Ceníky Ubytování'!$A$27:$AJ$80,$H197+IF(RIGHT(Z197,1)="R",6,RIGHT(Z197,1)),0),IF(Z197="",0,IF(EXACT(Z197,VLOOKUP(Z197,Z$6:Z196,1,0)),0,0)))</f>
        <v>0</v>
      </c>
      <c r="AL197" s="32">
        <f>IF(AND(AA197&lt;&gt;"",OR(RIGHT(AA197,1)&lt;&gt;"R",ISERROR(VLOOKUP(AA197,AA$6:AA196,1,0)))),VLOOKUP(LEFT(AA197,SEARCH("-",AA197)-1),'Ceníky Ubytování'!$A$27:$AJ$80,$H197+IF(RIGHT(AA197,1)="R",6,RIGHT(AA197,1)),0),IF(AA197="",0,IF(EXACT(AA197,VLOOKUP(AA197,AA$6:AA196,1,0)),0,0)))</f>
        <v>0</v>
      </c>
      <c r="AM197" s="32">
        <f>IF(AND(AB197&lt;&gt;"",OR(RIGHT(AB197,1)&lt;&gt;"R",ISERROR(VLOOKUP(AB197,AB$6:AB196,1,0)))),VLOOKUP(LEFT(AB197,SEARCH("-",AB197)-1),'Ceníky Ubytování'!$A$27:$AJ$80,$H197+IF(RIGHT(AB197,1)="R",6,RIGHT(AB197,1)),0),IF(AB197="",0,IF(EXACT(AB197,VLOOKUP(AB197,AB$6:AB196,1,0)),0,0)))</f>
        <v>0</v>
      </c>
      <c r="AN197" s="32">
        <f>IF(AND(AC197&lt;&gt;"",OR(RIGHT(AC197,1)&lt;&gt;"R",ISERROR(VLOOKUP(AC197,AC$6:AC196,1,0)))),VLOOKUP(LEFT(AC197,SEARCH("-",AC197)-1),'Ceníky Ubytování'!$A$27:$AJ$80,$H197+IF(RIGHT(AC197,1)="R",6,RIGHT(AC197,1)),0),IF(AC197="",0,IF(EXACT(AC197,VLOOKUP(AC197,AC$6:AC196,1,0)),0,0)))</f>
        <v>0</v>
      </c>
      <c r="AO197" s="8"/>
      <c r="AP197" s="8"/>
      <c r="AQ197" s="8" t="str">
        <f t="shared" ref="AQ197:AZ197" si="591">IF(ISERROR(LEFT(T197,SEARCH("-",T197)-1)),"",LEFT(T197,SEARCH("-",T197)-1))</f>
        <v/>
      </c>
      <c r="AR197" s="8" t="str">
        <f t="shared" si="591"/>
        <v/>
      </c>
      <c r="AS197" s="8" t="str">
        <f t="shared" si="591"/>
        <v/>
      </c>
      <c r="AT197" s="8" t="str">
        <f t="shared" si="591"/>
        <v/>
      </c>
      <c r="AU197" s="8" t="str">
        <f t="shared" si="591"/>
        <v/>
      </c>
      <c r="AV197" s="8" t="str">
        <f t="shared" si="591"/>
        <v/>
      </c>
      <c r="AW197" s="8" t="str">
        <f t="shared" si="591"/>
        <v/>
      </c>
      <c r="AX197" s="8" t="str">
        <f t="shared" si="591"/>
        <v/>
      </c>
      <c r="AY197" s="8" t="str">
        <f t="shared" si="591"/>
        <v/>
      </c>
      <c r="AZ197" s="8" t="str">
        <f t="shared" si="591"/>
        <v/>
      </c>
      <c r="BA197" s="8"/>
      <c r="BB197" s="8"/>
      <c r="BC197" s="8"/>
      <c r="BD197" s="8"/>
      <c r="BE197" s="8"/>
      <c r="BF197" s="8"/>
      <c r="BG197" s="8"/>
      <c r="BH197" s="8"/>
      <c r="BI197" s="8"/>
      <c r="BJ197" s="8"/>
    </row>
    <row r="198" spans="1:62" s="151" customFormat="1" ht="15.75" customHeight="1">
      <c r="A198" s="152">
        <f>+VSTUP!A202</f>
        <v>193</v>
      </c>
      <c r="B198" s="152">
        <f>+VSTUP!B202</f>
        <v>0</v>
      </c>
      <c r="C198" s="152">
        <f>+VSTUP!C202</f>
        <v>0</v>
      </c>
      <c r="D198" s="152">
        <f>+VSTUP!G202</f>
        <v>0</v>
      </c>
      <c r="E198" s="152" t="str">
        <f>+VSTUP!K202</f>
        <v>nic</v>
      </c>
      <c r="F198" s="152">
        <f t="shared" si="11"/>
        <v>0</v>
      </c>
      <c r="G198" s="152" t="str">
        <f>+IF(VSTUP!$B$6="ANO",IF(F198&gt;5,$F$3,IF(F198&gt;2,$F$4,$F$2)),IF(F198=1,$F$2,$B$1))</f>
        <v>Ceník víkend standard</v>
      </c>
      <c r="H198" s="152">
        <f>+VLOOKUP(G198,'Ceníky Ubytování'!$B$84:$C$88,2,0)</f>
        <v>9</v>
      </c>
      <c r="I198" s="152" t="str">
        <f t="shared" ref="I198:R198" si="592">+IF($D198&gt;=I$3,IF($E198=0,"",$E198),"")</f>
        <v/>
      </c>
      <c r="J198" s="152" t="str">
        <f t="shared" si="592"/>
        <v/>
      </c>
      <c r="K198" s="152" t="str">
        <f t="shared" si="592"/>
        <v/>
      </c>
      <c r="L198" s="152" t="str">
        <f t="shared" si="592"/>
        <v/>
      </c>
      <c r="M198" s="152" t="str">
        <f t="shared" si="592"/>
        <v/>
      </c>
      <c r="N198" s="152" t="str">
        <f t="shared" si="592"/>
        <v/>
      </c>
      <c r="O198" s="152" t="str">
        <f t="shared" si="592"/>
        <v/>
      </c>
      <c r="P198" s="152" t="str">
        <f t="shared" si="592"/>
        <v/>
      </c>
      <c r="Q198" s="152" t="str">
        <f t="shared" si="592"/>
        <v/>
      </c>
      <c r="R198" s="152" t="str">
        <f t="shared" si="592"/>
        <v/>
      </c>
      <c r="S198" s="8"/>
      <c r="T198" s="152" t="str">
        <f t="shared" ref="T198:AC198" si="593">+IF(RIGHT(I198,1)="R",I198,IF(I198="","",IF(OR(I198=$S$1,I198=$S$2,I198=$S$3,I198=$S$4),I198&amp;"-1",I198&amp;"-"&amp;COUNTIF(I$6:I$999,I198))))</f>
        <v/>
      </c>
      <c r="U198" s="152" t="str">
        <f t="shared" si="593"/>
        <v/>
      </c>
      <c r="V198" s="152" t="str">
        <f t="shared" si="593"/>
        <v/>
      </c>
      <c r="W198" s="152" t="str">
        <f t="shared" si="593"/>
        <v/>
      </c>
      <c r="X198" s="152" t="str">
        <f t="shared" si="593"/>
        <v/>
      </c>
      <c r="Y198" s="152" t="str">
        <f t="shared" si="593"/>
        <v/>
      </c>
      <c r="Z198" s="152" t="str">
        <f t="shared" si="593"/>
        <v/>
      </c>
      <c r="AA198" s="152" t="str">
        <f t="shared" si="593"/>
        <v/>
      </c>
      <c r="AB198" s="152" t="str">
        <f t="shared" si="593"/>
        <v/>
      </c>
      <c r="AC198" s="152" t="str">
        <f t="shared" si="593"/>
        <v/>
      </c>
      <c r="AD198" s="31">
        <f t="shared" si="566"/>
        <v>0</v>
      </c>
      <c r="AE198" s="153">
        <f>IF(AND(T198&lt;&gt;"",OR(RIGHT(T198,1)&lt;&gt;"R",ISERROR(VLOOKUP(T198,T$6:T197,1,0)))),VLOOKUP(LEFT(T198,SEARCH("-",T198)-1),'Ceníky Ubytování'!$A$27:$AJ$80,$H198+IF(RIGHT(T198,1)="R",6,RIGHT(T198,1)),0),IF(T198="",0,IF(EXACT(T198,VLOOKUP(T198,T$6:T197,1,0)),0,0)))</f>
        <v>0</v>
      </c>
      <c r="AF198" s="153">
        <f>IF(AND(U198&lt;&gt;"",OR(RIGHT(U198,1)&lt;&gt;"R",ISERROR(VLOOKUP(U198,U$6:U197,1,0)))),VLOOKUP(LEFT(U198,SEARCH("-",U198)-1),'Ceníky Ubytování'!$A$27:$AJ$80,$H198+IF(RIGHT(U198,1)="R",6,RIGHT(U198,1)),0),IF(U198="",0,IF(EXACT(U198,VLOOKUP(U198,U$6:U197,1,0)),0,0)))</f>
        <v>0</v>
      </c>
      <c r="AG198" s="153">
        <f>IF(AND(V198&lt;&gt;"",OR(RIGHT(V198,1)&lt;&gt;"R",ISERROR(VLOOKUP(V198,V$6:V197,1,0)))),VLOOKUP(LEFT(V198,SEARCH("-",V198)-1),'Ceníky Ubytování'!$A$27:$AJ$80,$H198+IF(RIGHT(V198,1)="R",6,RIGHT(V198,1)),0),IF(V198="",0,IF(EXACT(V198,VLOOKUP(V198,V$6:V197,1,0)),0,0)))</f>
        <v>0</v>
      </c>
      <c r="AH198" s="153">
        <f>IF(AND(W198&lt;&gt;"",OR(RIGHT(W198,1)&lt;&gt;"R",ISERROR(VLOOKUP(W198,W$6:W197,1,0)))),VLOOKUP(LEFT(W198,SEARCH("-",W198)-1),'Ceníky Ubytování'!$A$27:$AJ$80,$H198+IF(RIGHT(W198,1)="R",6,RIGHT(W198,1)),0),IF(W198="",0,IF(EXACT(W198,VLOOKUP(W198,W$6:W197,1,0)),0,0)))</f>
        <v>0</v>
      </c>
      <c r="AI198" s="153">
        <f>IF(AND(X198&lt;&gt;"",OR(RIGHT(X198,1)&lt;&gt;"R",ISERROR(VLOOKUP(X198,X$6:X197,1,0)))),VLOOKUP(LEFT(X198,SEARCH("-",X198)-1),'Ceníky Ubytování'!$A$27:$AJ$80,$H198+IF(RIGHT(X198,1)="R",6,RIGHT(X198,1)),0),IF(X198="",0,IF(EXACT(X198,VLOOKUP(X198,X$6:X197,1,0)),0,0)))</f>
        <v>0</v>
      </c>
      <c r="AJ198" s="153">
        <f>IF(AND(Y198&lt;&gt;"",OR(RIGHT(Y198,1)&lt;&gt;"R",ISERROR(VLOOKUP(Y198,Y$6:Y197,1,0)))),VLOOKUP(LEFT(Y198,SEARCH("-",Y198)-1),'Ceníky Ubytování'!$A$27:$AJ$80,$H198+IF(RIGHT(Y198,1)="R",6,RIGHT(Y198,1)),0),IF(Y198="",0,IF(EXACT(Y198,VLOOKUP(Y198,Y$6:Y197,1,0)),0,0)))</f>
        <v>0</v>
      </c>
      <c r="AK198" s="153">
        <f>IF(AND(Z198&lt;&gt;"",OR(RIGHT(Z198,1)&lt;&gt;"R",ISERROR(VLOOKUP(Z198,Z$6:Z197,1,0)))),VLOOKUP(LEFT(Z198,SEARCH("-",Z198)-1),'Ceníky Ubytování'!$A$27:$AJ$80,$H198+IF(RIGHT(Z198,1)="R",6,RIGHT(Z198,1)),0),IF(Z198="",0,IF(EXACT(Z198,VLOOKUP(Z198,Z$6:Z197,1,0)),0,0)))</f>
        <v>0</v>
      </c>
      <c r="AL198" s="153">
        <f>IF(AND(AA198&lt;&gt;"",OR(RIGHT(AA198,1)&lt;&gt;"R",ISERROR(VLOOKUP(AA198,AA$6:AA197,1,0)))),VLOOKUP(LEFT(AA198,SEARCH("-",AA198)-1),'Ceníky Ubytování'!$A$27:$AJ$80,$H198+IF(RIGHT(AA198,1)="R",6,RIGHT(AA198,1)),0),IF(AA198="",0,IF(EXACT(AA198,VLOOKUP(AA198,AA$6:AA197,1,0)),0,0)))</f>
        <v>0</v>
      </c>
      <c r="AM198" s="153">
        <f>IF(AND(AB198&lt;&gt;"",OR(RIGHT(AB198,1)&lt;&gt;"R",ISERROR(VLOOKUP(AB198,AB$6:AB197,1,0)))),VLOOKUP(LEFT(AB198,SEARCH("-",AB198)-1),'Ceníky Ubytování'!$A$27:$AJ$80,$H198+IF(RIGHT(AB198,1)="R",6,RIGHT(AB198,1)),0),IF(AB198="",0,IF(EXACT(AB198,VLOOKUP(AB198,AB$6:AB197,1,0)),0,0)))</f>
        <v>0</v>
      </c>
      <c r="AN198" s="153">
        <f>IF(AND(AC198&lt;&gt;"",OR(RIGHT(AC198,1)&lt;&gt;"R",ISERROR(VLOOKUP(AC198,AC$6:AC197,1,0)))),VLOOKUP(LEFT(AC198,SEARCH("-",AC198)-1),'Ceníky Ubytování'!$A$27:$AJ$80,$H198+IF(RIGHT(AC198,1)="R",6,RIGHT(AC198,1)),0),IF(AC198="",0,IF(EXACT(AC198,VLOOKUP(AC198,AC$6:AC197,1,0)),0,0)))</f>
        <v>0</v>
      </c>
      <c r="AO198" s="152"/>
      <c r="AP198" s="152"/>
      <c r="AQ198" s="152" t="str">
        <f t="shared" ref="AQ198:AZ198" si="594">IF(ISERROR(LEFT(T198,SEARCH("-",T198)-1)),"",LEFT(T198,SEARCH("-",T198)-1))</f>
        <v/>
      </c>
      <c r="AR198" s="152" t="str">
        <f t="shared" si="594"/>
        <v/>
      </c>
      <c r="AS198" s="152" t="str">
        <f t="shared" si="594"/>
        <v/>
      </c>
      <c r="AT198" s="152" t="str">
        <f t="shared" si="594"/>
        <v/>
      </c>
      <c r="AU198" s="152" t="str">
        <f t="shared" si="594"/>
        <v/>
      </c>
      <c r="AV198" s="152" t="str">
        <f t="shared" si="594"/>
        <v/>
      </c>
      <c r="AW198" s="152" t="str">
        <f t="shared" si="594"/>
        <v/>
      </c>
      <c r="AX198" s="152" t="str">
        <f t="shared" si="594"/>
        <v/>
      </c>
      <c r="AY198" s="152" t="str">
        <f t="shared" si="594"/>
        <v/>
      </c>
      <c r="AZ198" s="152" t="str">
        <f t="shared" si="594"/>
        <v/>
      </c>
      <c r="BA198" s="152"/>
      <c r="BB198" s="152"/>
      <c r="BC198" s="152"/>
      <c r="BD198" s="152"/>
      <c r="BE198" s="152"/>
      <c r="BF198" s="152"/>
      <c r="BG198" s="152"/>
      <c r="BH198" s="152"/>
      <c r="BI198" s="152"/>
      <c r="BJ198" s="152"/>
    </row>
    <row r="199" spans="1:62" ht="15.75" customHeight="1">
      <c r="A199" s="8">
        <f>+VSTUP!A203</f>
        <v>194</v>
      </c>
      <c r="B199" s="8">
        <f>+VSTUP!B203</f>
        <v>0</v>
      </c>
      <c r="C199" s="8">
        <f>+VSTUP!C203</f>
        <v>0</v>
      </c>
      <c r="D199" s="8">
        <f>+VSTUP!G203</f>
        <v>0</v>
      </c>
      <c r="E199" s="8" t="str">
        <f>+VSTUP!K203</f>
        <v>nic</v>
      </c>
      <c r="F199" s="8">
        <f t="shared" si="11"/>
        <v>0</v>
      </c>
      <c r="G199" s="8" t="str">
        <f>+IF(VSTUP!$B$6="ANO",IF(F199&gt;5,$F$3,IF(F199&gt;2,$F$4,$F$2)),IF(F199=1,$F$2,$B$1))</f>
        <v>Ceník víkend standard</v>
      </c>
      <c r="H199" s="8">
        <f>+VLOOKUP(G199,'Ceníky Ubytování'!$B$84:$C$88,2,0)</f>
        <v>9</v>
      </c>
      <c r="I199" s="8" t="str">
        <f t="shared" ref="I199:R199" si="595">+IF($D199&gt;=I$3,IF($E199=0,"",$E199),"")</f>
        <v/>
      </c>
      <c r="J199" s="8" t="str">
        <f t="shared" si="595"/>
        <v/>
      </c>
      <c r="K199" s="8" t="str">
        <f t="shared" si="595"/>
        <v/>
      </c>
      <c r="L199" s="8" t="str">
        <f t="shared" si="595"/>
        <v/>
      </c>
      <c r="M199" s="8" t="str">
        <f t="shared" si="595"/>
        <v/>
      </c>
      <c r="N199" s="8" t="str">
        <f t="shared" si="595"/>
        <v/>
      </c>
      <c r="O199" s="8" t="str">
        <f t="shared" si="595"/>
        <v/>
      </c>
      <c r="P199" s="8" t="str">
        <f t="shared" si="595"/>
        <v/>
      </c>
      <c r="Q199" s="8" t="str">
        <f t="shared" si="595"/>
        <v/>
      </c>
      <c r="R199" s="8" t="str">
        <f t="shared" si="595"/>
        <v/>
      </c>
      <c r="S199" s="8"/>
      <c r="T199" s="8" t="str">
        <f t="shared" ref="T199:AC199" si="596">+IF(RIGHT(I199,1)="R",I199,IF(I199="","",IF(OR(I199=$S$1,I199=$S$2,I199=$S$3,I199=$S$4),I199&amp;"-1",I199&amp;"-"&amp;COUNTIF(I$6:I$999,I199))))</f>
        <v/>
      </c>
      <c r="U199" s="8" t="str">
        <f t="shared" si="596"/>
        <v/>
      </c>
      <c r="V199" s="8" t="str">
        <f t="shared" si="596"/>
        <v/>
      </c>
      <c r="W199" s="8" t="str">
        <f t="shared" si="596"/>
        <v/>
      </c>
      <c r="X199" s="8" t="str">
        <f t="shared" si="596"/>
        <v/>
      </c>
      <c r="Y199" s="8" t="str">
        <f t="shared" si="596"/>
        <v/>
      </c>
      <c r="Z199" s="8" t="str">
        <f t="shared" si="596"/>
        <v/>
      </c>
      <c r="AA199" s="8" t="str">
        <f t="shared" si="596"/>
        <v/>
      </c>
      <c r="AB199" s="8" t="str">
        <f t="shared" si="596"/>
        <v/>
      </c>
      <c r="AC199" s="8" t="str">
        <f t="shared" si="596"/>
        <v/>
      </c>
      <c r="AD199" s="31">
        <f t="shared" si="566"/>
        <v>0</v>
      </c>
      <c r="AE199" s="32">
        <f>IF(AND(T199&lt;&gt;"",OR(RIGHT(T199,1)&lt;&gt;"R",ISERROR(VLOOKUP(T199,T$6:T198,1,0)))),VLOOKUP(LEFT(T199,SEARCH("-",T199)-1),'Ceníky Ubytování'!$A$27:$AJ$80,$H199+IF(RIGHT(T199,1)="R",6,RIGHT(T199,1)),0),IF(T199="",0,IF(EXACT(T199,VLOOKUP(T199,T$6:T198,1,0)),0,0)))</f>
        <v>0</v>
      </c>
      <c r="AF199" s="32">
        <f>IF(AND(U199&lt;&gt;"",OR(RIGHT(U199,1)&lt;&gt;"R",ISERROR(VLOOKUP(U199,U$6:U198,1,0)))),VLOOKUP(LEFT(U199,SEARCH("-",U199)-1),'Ceníky Ubytování'!$A$27:$AJ$80,$H199+IF(RIGHT(U199,1)="R",6,RIGHT(U199,1)),0),IF(U199="",0,IF(EXACT(U199,VLOOKUP(U199,U$6:U198,1,0)),0,0)))</f>
        <v>0</v>
      </c>
      <c r="AG199" s="32">
        <f>IF(AND(V199&lt;&gt;"",OR(RIGHT(V199,1)&lt;&gt;"R",ISERROR(VLOOKUP(V199,V$6:V198,1,0)))),VLOOKUP(LEFT(V199,SEARCH("-",V199)-1),'Ceníky Ubytování'!$A$27:$AJ$80,$H199+IF(RIGHT(V199,1)="R",6,RIGHT(V199,1)),0),IF(V199="",0,IF(EXACT(V199,VLOOKUP(V199,V$6:V198,1,0)),0,0)))</f>
        <v>0</v>
      </c>
      <c r="AH199" s="32">
        <f>IF(AND(W199&lt;&gt;"",OR(RIGHT(W199,1)&lt;&gt;"R",ISERROR(VLOOKUP(W199,W$6:W198,1,0)))),VLOOKUP(LEFT(W199,SEARCH("-",W199)-1),'Ceníky Ubytování'!$A$27:$AJ$80,$H199+IF(RIGHT(W199,1)="R",6,RIGHT(W199,1)),0),IF(W199="",0,IF(EXACT(W199,VLOOKUP(W199,W$6:W198,1,0)),0,0)))</f>
        <v>0</v>
      </c>
      <c r="AI199" s="32">
        <f>IF(AND(X199&lt;&gt;"",OR(RIGHT(X199,1)&lt;&gt;"R",ISERROR(VLOOKUP(X199,X$6:X198,1,0)))),VLOOKUP(LEFT(X199,SEARCH("-",X199)-1),'Ceníky Ubytování'!$A$27:$AJ$80,$H199+IF(RIGHT(X199,1)="R",6,RIGHT(X199,1)),0),IF(X199="",0,IF(EXACT(X199,VLOOKUP(X199,X$6:X198,1,0)),0,0)))</f>
        <v>0</v>
      </c>
      <c r="AJ199" s="32">
        <f>IF(AND(Y199&lt;&gt;"",OR(RIGHT(Y199,1)&lt;&gt;"R",ISERROR(VLOOKUP(Y199,Y$6:Y198,1,0)))),VLOOKUP(LEFT(Y199,SEARCH("-",Y199)-1),'Ceníky Ubytování'!$A$27:$AJ$80,$H199+IF(RIGHT(Y199,1)="R",6,RIGHT(Y199,1)),0),IF(Y199="",0,IF(EXACT(Y199,VLOOKUP(Y199,Y$6:Y198,1,0)),0,0)))</f>
        <v>0</v>
      </c>
      <c r="AK199" s="32">
        <f>IF(AND(Z199&lt;&gt;"",OR(RIGHT(Z199,1)&lt;&gt;"R",ISERROR(VLOOKUP(Z199,Z$6:Z198,1,0)))),VLOOKUP(LEFT(Z199,SEARCH("-",Z199)-1),'Ceníky Ubytování'!$A$27:$AJ$80,$H199+IF(RIGHT(Z199,1)="R",6,RIGHT(Z199,1)),0),IF(Z199="",0,IF(EXACT(Z199,VLOOKUP(Z199,Z$6:Z198,1,0)),0,0)))</f>
        <v>0</v>
      </c>
      <c r="AL199" s="32">
        <f>IF(AND(AA199&lt;&gt;"",OR(RIGHT(AA199,1)&lt;&gt;"R",ISERROR(VLOOKUP(AA199,AA$6:AA198,1,0)))),VLOOKUP(LEFT(AA199,SEARCH("-",AA199)-1),'Ceníky Ubytování'!$A$27:$AJ$80,$H199+IF(RIGHT(AA199,1)="R",6,RIGHT(AA199,1)),0),IF(AA199="",0,IF(EXACT(AA199,VLOOKUP(AA199,AA$6:AA198,1,0)),0,0)))</f>
        <v>0</v>
      </c>
      <c r="AM199" s="32">
        <f>IF(AND(AB199&lt;&gt;"",OR(RIGHT(AB199,1)&lt;&gt;"R",ISERROR(VLOOKUP(AB199,AB$6:AB198,1,0)))),VLOOKUP(LEFT(AB199,SEARCH("-",AB199)-1),'Ceníky Ubytování'!$A$27:$AJ$80,$H199+IF(RIGHT(AB199,1)="R",6,RIGHT(AB199,1)),0),IF(AB199="",0,IF(EXACT(AB199,VLOOKUP(AB199,AB$6:AB198,1,0)),0,0)))</f>
        <v>0</v>
      </c>
      <c r="AN199" s="32">
        <f>IF(AND(AC199&lt;&gt;"",OR(RIGHT(AC199,1)&lt;&gt;"R",ISERROR(VLOOKUP(AC199,AC$6:AC198,1,0)))),VLOOKUP(LEFT(AC199,SEARCH("-",AC199)-1),'Ceníky Ubytování'!$A$27:$AJ$80,$H199+IF(RIGHT(AC199,1)="R",6,RIGHT(AC199,1)),0),IF(AC199="",0,IF(EXACT(AC199,VLOOKUP(AC199,AC$6:AC198,1,0)),0,0)))</f>
        <v>0</v>
      </c>
      <c r="AO199" s="8"/>
      <c r="AP199" s="8"/>
      <c r="AQ199" s="8" t="str">
        <f t="shared" ref="AQ199:AZ199" si="597">IF(ISERROR(LEFT(T199,SEARCH("-",T199)-1)),"",LEFT(T199,SEARCH("-",T199)-1))</f>
        <v/>
      </c>
      <c r="AR199" s="8" t="str">
        <f t="shared" si="597"/>
        <v/>
      </c>
      <c r="AS199" s="8" t="str">
        <f t="shared" si="597"/>
        <v/>
      </c>
      <c r="AT199" s="8" t="str">
        <f t="shared" si="597"/>
        <v/>
      </c>
      <c r="AU199" s="8" t="str">
        <f t="shared" si="597"/>
        <v/>
      </c>
      <c r="AV199" s="8" t="str">
        <f t="shared" si="597"/>
        <v/>
      </c>
      <c r="AW199" s="8" t="str">
        <f t="shared" si="597"/>
        <v/>
      </c>
      <c r="AX199" s="8" t="str">
        <f t="shared" si="597"/>
        <v/>
      </c>
      <c r="AY199" s="8" t="str">
        <f t="shared" si="597"/>
        <v/>
      </c>
      <c r="AZ199" s="8" t="str">
        <f t="shared" si="597"/>
        <v/>
      </c>
      <c r="BA199" s="8"/>
      <c r="BB199" s="8"/>
      <c r="BC199" s="8"/>
      <c r="BD199" s="8"/>
      <c r="BE199" s="8"/>
      <c r="BF199" s="8"/>
      <c r="BG199" s="8"/>
      <c r="BH199" s="8"/>
      <c r="BI199" s="8"/>
      <c r="BJ199" s="8"/>
    </row>
    <row r="200" spans="1:62" s="151" customFormat="1" ht="15.75" customHeight="1">
      <c r="A200" s="152">
        <f>+VSTUP!A204</f>
        <v>195</v>
      </c>
      <c r="B200" s="152">
        <f>+VSTUP!B204</f>
        <v>0</v>
      </c>
      <c r="C200" s="152">
        <f>+VSTUP!C204</f>
        <v>0</v>
      </c>
      <c r="D200" s="152">
        <f>+VSTUP!G204</f>
        <v>0</v>
      </c>
      <c r="E200" s="152" t="str">
        <f>+VSTUP!K204</f>
        <v>nic</v>
      </c>
      <c r="F200" s="152">
        <f t="shared" si="11"/>
        <v>0</v>
      </c>
      <c r="G200" s="152" t="str">
        <f>+IF(VSTUP!$B$6="ANO",IF(F200&gt;5,$F$3,IF(F200&gt;2,$F$4,$F$2)),IF(F200=1,$F$2,$B$1))</f>
        <v>Ceník víkend standard</v>
      </c>
      <c r="H200" s="152">
        <f>+VLOOKUP(G200,'Ceníky Ubytování'!$B$84:$C$88,2,0)</f>
        <v>9</v>
      </c>
      <c r="I200" s="152" t="str">
        <f t="shared" ref="I200:R200" si="598">+IF($D200&gt;=I$3,IF($E200=0,"",$E200),"")</f>
        <v/>
      </c>
      <c r="J200" s="152" t="str">
        <f t="shared" si="598"/>
        <v/>
      </c>
      <c r="K200" s="152" t="str">
        <f t="shared" si="598"/>
        <v/>
      </c>
      <c r="L200" s="152" t="str">
        <f t="shared" si="598"/>
        <v/>
      </c>
      <c r="M200" s="152" t="str">
        <f t="shared" si="598"/>
        <v/>
      </c>
      <c r="N200" s="152" t="str">
        <f t="shared" si="598"/>
        <v/>
      </c>
      <c r="O200" s="152" t="str">
        <f t="shared" si="598"/>
        <v/>
      </c>
      <c r="P200" s="152" t="str">
        <f t="shared" si="598"/>
        <v/>
      </c>
      <c r="Q200" s="152" t="str">
        <f t="shared" si="598"/>
        <v/>
      </c>
      <c r="R200" s="152" t="str">
        <f t="shared" si="598"/>
        <v/>
      </c>
      <c r="S200" s="8"/>
      <c r="T200" s="152" t="str">
        <f t="shared" ref="T200:AC200" si="599">+IF(RIGHT(I200,1)="R",I200,IF(I200="","",IF(OR(I200=$S$1,I200=$S$2,I200=$S$3,I200=$S$4),I200&amp;"-1",I200&amp;"-"&amp;COUNTIF(I$6:I$999,I200))))</f>
        <v/>
      </c>
      <c r="U200" s="152" t="str">
        <f t="shared" si="599"/>
        <v/>
      </c>
      <c r="V200" s="152" t="str">
        <f t="shared" si="599"/>
        <v/>
      </c>
      <c r="W200" s="152" t="str">
        <f t="shared" si="599"/>
        <v/>
      </c>
      <c r="X200" s="152" t="str">
        <f t="shared" si="599"/>
        <v/>
      </c>
      <c r="Y200" s="152" t="str">
        <f t="shared" si="599"/>
        <v/>
      </c>
      <c r="Z200" s="152" t="str">
        <f t="shared" si="599"/>
        <v/>
      </c>
      <c r="AA200" s="152" t="str">
        <f t="shared" si="599"/>
        <v/>
      </c>
      <c r="AB200" s="152" t="str">
        <f t="shared" si="599"/>
        <v/>
      </c>
      <c r="AC200" s="152" t="str">
        <f t="shared" si="599"/>
        <v/>
      </c>
      <c r="AD200" s="31">
        <f t="shared" si="566"/>
        <v>0</v>
      </c>
      <c r="AE200" s="153">
        <f>IF(AND(T200&lt;&gt;"",OR(RIGHT(T200,1)&lt;&gt;"R",ISERROR(VLOOKUP(T200,T$6:T199,1,0)))),VLOOKUP(LEFT(T200,SEARCH("-",T200)-1),'Ceníky Ubytování'!$A$27:$AJ$80,$H200+IF(RIGHT(T200,1)="R",6,RIGHT(T200,1)),0),IF(T200="",0,IF(EXACT(T200,VLOOKUP(T200,T$6:T199,1,0)),0,0)))</f>
        <v>0</v>
      </c>
      <c r="AF200" s="153">
        <f>IF(AND(U200&lt;&gt;"",OR(RIGHT(U200,1)&lt;&gt;"R",ISERROR(VLOOKUP(U200,U$6:U199,1,0)))),VLOOKUP(LEFT(U200,SEARCH("-",U200)-1),'Ceníky Ubytování'!$A$27:$AJ$80,$H200+IF(RIGHT(U200,1)="R",6,RIGHT(U200,1)),0),IF(U200="",0,IF(EXACT(U200,VLOOKUP(U200,U$6:U199,1,0)),0,0)))</f>
        <v>0</v>
      </c>
      <c r="AG200" s="153">
        <f>IF(AND(V200&lt;&gt;"",OR(RIGHT(V200,1)&lt;&gt;"R",ISERROR(VLOOKUP(V200,V$6:V199,1,0)))),VLOOKUP(LEFT(V200,SEARCH("-",V200)-1),'Ceníky Ubytování'!$A$27:$AJ$80,$H200+IF(RIGHT(V200,1)="R",6,RIGHT(V200,1)),0),IF(V200="",0,IF(EXACT(V200,VLOOKUP(V200,V$6:V199,1,0)),0,0)))</f>
        <v>0</v>
      </c>
      <c r="AH200" s="153">
        <f>IF(AND(W200&lt;&gt;"",OR(RIGHT(W200,1)&lt;&gt;"R",ISERROR(VLOOKUP(W200,W$6:W199,1,0)))),VLOOKUP(LEFT(W200,SEARCH("-",W200)-1),'Ceníky Ubytování'!$A$27:$AJ$80,$H200+IF(RIGHT(W200,1)="R",6,RIGHT(W200,1)),0),IF(W200="",0,IF(EXACT(W200,VLOOKUP(W200,W$6:W199,1,0)),0,0)))</f>
        <v>0</v>
      </c>
      <c r="AI200" s="153">
        <f>IF(AND(X200&lt;&gt;"",OR(RIGHT(X200,1)&lt;&gt;"R",ISERROR(VLOOKUP(X200,X$6:X199,1,0)))),VLOOKUP(LEFT(X200,SEARCH("-",X200)-1),'Ceníky Ubytování'!$A$27:$AJ$80,$H200+IF(RIGHT(X200,1)="R",6,RIGHT(X200,1)),0),IF(X200="",0,IF(EXACT(X200,VLOOKUP(X200,X$6:X199,1,0)),0,0)))</f>
        <v>0</v>
      </c>
      <c r="AJ200" s="153">
        <f>IF(AND(Y200&lt;&gt;"",OR(RIGHT(Y200,1)&lt;&gt;"R",ISERROR(VLOOKUP(Y200,Y$6:Y199,1,0)))),VLOOKUP(LEFT(Y200,SEARCH("-",Y200)-1),'Ceníky Ubytování'!$A$27:$AJ$80,$H200+IF(RIGHT(Y200,1)="R",6,RIGHT(Y200,1)),0),IF(Y200="",0,IF(EXACT(Y200,VLOOKUP(Y200,Y$6:Y199,1,0)),0,0)))</f>
        <v>0</v>
      </c>
      <c r="AK200" s="153">
        <f>IF(AND(Z200&lt;&gt;"",OR(RIGHT(Z200,1)&lt;&gt;"R",ISERROR(VLOOKUP(Z200,Z$6:Z199,1,0)))),VLOOKUP(LEFT(Z200,SEARCH("-",Z200)-1),'Ceníky Ubytování'!$A$27:$AJ$80,$H200+IF(RIGHT(Z200,1)="R",6,RIGHT(Z200,1)),0),IF(Z200="",0,IF(EXACT(Z200,VLOOKUP(Z200,Z$6:Z199,1,0)),0,0)))</f>
        <v>0</v>
      </c>
      <c r="AL200" s="153">
        <f>IF(AND(AA200&lt;&gt;"",OR(RIGHT(AA200,1)&lt;&gt;"R",ISERROR(VLOOKUP(AA200,AA$6:AA199,1,0)))),VLOOKUP(LEFT(AA200,SEARCH("-",AA200)-1),'Ceníky Ubytování'!$A$27:$AJ$80,$H200+IF(RIGHT(AA200,1)="R",6,RIGHT(AA200,1)),0),IF(AA200="",0,IF(EXACT(AA200,VLOOKUP(AA200,AA$6:AA199,1,0)),0,0)))</f>
        <v>0</v>
      </c>
      <c r="AM200" s="153">
        <f>IF(AND(AB200&lt;&gt;"",OR(RIGHT(AB200,1)&lt;&gt;"R",ISERROR(VLOOKUP(AB200,AB$6:AB199,1,0)))),VLOOKUP(LEFT(AB200,SEARCH("-",AB200)-1),'Ceníky Ubytování'!$A$27:$AJ$80,$H200+IF(RIGHT(AB200,1)="R",6,RIGHT(AB200,1)),0),IF(AB200="",0,IF(EXACT(AB200,VLOOKUP(AB200,AB$6:AB199,1,0)),0,0)))</f>
        <v>0</v>
      </c>
      <c r="AN200" s="153">
        <f>IF(AND(AC200&lt;&gt;"",OR(RIGHT(AC200,1)&lt;&gt;"R",ISERROR(VLOOKUP(AC200,AC$6:AC199,1,0)))),VLOOKUP(LEFT(AC200,SEARCH("-",AC200)-1),'Ceníky Ubytování'!$A$27:$AJ$80,$H200+IF(RIGHT(AC200,1)="R",6,RIGHT(AC200,1)),0),IF(AC200="",0,IF(EXACT(AC200,VLOOKUP(AC200,AC$6:AC199,1,0)),0,0)))</f>
        <v>0</v>
      </c>
      <c r="AO200" s="152"/>
      <c r="AP200" s="152"/>
      <c r="AQ200" s="152" t="str">
        <f t="shared" ref="AQ200:AZ200" si="600">IF(ISERROR(LEFT(T200,SEARCH("-",T200)-1)),"",LEFT(T200,SEARCH("-",T200)-1))</f>
        <v/>
      </c>
      <c r="AR200" s="152" t="str">
        <f t="shared" si="600"/>
        <v/>
      </c>
      <c r="AS200" s="152" t="str">
        <f t="shared" si="600"/>
        <v/>
      </c>
      <c r="AT200" s="152" t="str">
        <f t="shared" si="600"/>
        <v/>
      </c>
      <c r="AU200" s="152" t="str">
        <f t="shared" si="600"/>
        <v/>
      </c>
      <c r="AV200" s="152" t="str">
        <f t="shared" si="600"/>
        <v/>
      </c>
      <c r="AW200" s="152" t="str">
        <f t="shared" si="600"/>
        <v/>
      </c>
      <c r="AX200" s="152" t="str">
        <f t="shared" si="600"/>
        <v/>
      </c>
      <c r="AY200" s="152" t="str">
        <f t="shared" si="600"/>
        <v/>
      </c>
      <c r="AZ200" s="152" t="str">
        <f t="shared" si="600"/>
        <v/>
      </c>
      <c r="BA200" s="152"/>
      <c r="BB200" s="152"/>
      <c r="BC200" s="152"/>
      <c r="BD200" s="152"/>
      <c r="BE200" s="152"/>
      <c r="BF200" s="152"/>
      <c r="BG200" s="152"/>
      <c r="BH200" s="152"/>
      <c r="BI200" s="152"/>
      <c r="BJ200" s="152"/>
    </row>
    <row r="201" spans="1:62" ht="15.75" customHeight="1">
      <c r="A201" s="8">
        <f>+VSTUP!A205</f>
        <v>196</v>
      </c>
      <c r="B201" s="8">
        <f>+VSTUP!B205</f>
        <v>0</v>
      </c>
      <c r="C201" s="8">
        <f>+VSTUP!C205</f>
        <v>0</v>
      </c>
      <c r="D201" s="8">
        <f>+VSTUP!G205</f>
        <v>0</v>
      </c>
      <c r="E201" s="8" t="str">
        <f>+VSTUP!K205</f>
        <v>nic</v>
      </c>
      <c r="F201" s="8">
        <f t="shared" si="11"/>
        <v>0</v>
      </c>
      <c r="G201" s="8" t="str">
        <f>+IF(VSTUP!$B$6="ANO",IF(F201&gt;5,$F$3,IF(F201&gt;2,$F$4,$F$2)),IF(F201=1,$F$2,$B$1))</f>
        <v>Ceník víkend standard</v>
      </c>
      <c r="H201" s="8">
        <f>+VLOOKUP(G201,'Ceníky Ubytování'!$B$84:$C$88,2,0)</f>
        <v>9</v>
      </c>
      <c r="I201" s="8" t="str">
        <f t="shared" ref="I201:R201" si="601">+IF($D201&gt;=I$3,IF($E201=0,"",$E201),"")</f>
        <v/>
      </c>
      <c r="J201" s="8" t="str">
        <f t="shared" si="601"/>
        <v/>
      </c>
      <c r="K201" s="8" t="str">
        <f t="shared" si="601"/>
        <v/>
      </c>
      <c r="L201" s="8" t="str">
        <f t="shared" si="601"/>
        <v/>
      </c>
      <c r="M201" s="8" t="str">
        <f t="shared" si="601"/>
        <v/>
      </c>
      <c r="N201" s="8" t="str">
        <f t="shared" si="601"/>
        <v/>
      </c>
      <c r="O201" s="8" t="str">
        <f t="shared" si="601"/>
        <v/>
      </c>
      <c r="P201" s="8" t="str">
        <f t="shared" si="601"/>
        <v/>
      </c>
      <c r="Q201" s="8" t="str">
        <f t="shared" si="601"/>
        <v/>
      </c>
      <c r="R201" s="8" t="str">
        <f t="shared" si="601"/>
        <v/>
      </c>
      <c r="S201" s="8"/>
      <c r="T201" s="8" t="str">
        <f t="shared" ref="T201:AC201" si="602">+IF(RIGHT(I201,1)="R",I201,IF(I201="","",IF(OR(I201=$S$1,I201=$S$2,I201=$S$3,I201=$S$4),I201&amp;"-1",I201&amp;"-"&amp;COUNTIF(I$6:I$999,I201))))</f>
        <v/>
      </c>
      <c r="U201" s="8" t="str">
        <f t="shared" si="602"/>
        <v/>
      </c>
      <c r="V201" s="8" t="str">
        <f t="shared" si="602"/>
        <v/>
      </c>
      <c r="W201" s="8" t="str">
        <f t="shared" si="602"/>
        <v/>
      </c>
      <c r="X201" s="8" t="str">
        <f t="shared" si="602"/>
        <v/>
      </c>
      <c r="Y201" s="8" t="str">
        <f t="shared" si="602"/>
        <v/>
      </c>
      <c r="Z201" s="8" t="str">
        <f t="shared" si="602"/>
        <v/>
      </c>
      <c r="AA201" s="8" t="str">
        <f t="shared" si="602"/>
        <v/>
      </c>
      <c r="AB201" s="8" t="str">
        <f t="shared" si="602"/>
        <v/>
      </c>
      <c r="AC201" s="8" t="str">
        <f t="shared" si="602"/>
        <v/>
      </c>
      <c r="AD201" s="31">
        <f t="shared" si="566"/>
        <v>0</v>
      </c>
      <c r="AE201" s="32">
        <f>IF(AND(T201&lt;&gt;"",OR(RIGHT(T201,1)&lt;&gt;"R",ISERROR(VLOOKUP(T201,T$6:T200,1,0)))),VLOOKUP(LEFT(T201,SEARCH("-",T201)-1),'Ceníky Ubytování'!$A$27:$AJ$80,$H201+IF(RIGHT(T201,1)="R",6,RIGHT(T201,1)),0),IF(T201="",0,IF(EXACT(T201,VLOOKUP(T201,T$6:T200,1,0)),0,0)))</f>
        <v>0</v>
      </c>
      <c r="AF201" s="32">
        <f>IF(AND(U201&lt;&gt;"",OR(RIGHT(U201,1)&lt;&gt;"R",ISERROR(VLOOKUP(U201,U$6:U200,1,0)))),VLOOKUP(LEFT(U201,SEARCH("-",U201)-1),'Ceníky Ubytování'!$A$27:$AJ$80,$H201+IF(RIGHT(U201,1)="R",6,RIGHT(U201,1)),0),IF(U201="",0,IF(EXACT(U201,VLOOKUP(U201,U$6:U200,1,0)),0,0)))</f>
        <v>0</v>
      </c>
      <c r="AG201" s="32">
        <f>IF(AND(V201&lt;&gt;"",OR(RIGHT(V201,1)&lt;&gt;"R",ISERROR(VLOOKUP(V201,V$6:V200,1,0)))),VLOOKUP(LEFT(V201,SEARCH("-",V201)-1),'Ceníky Ubytování'!$A$27:$AJ$80,$H201+IF(RIGHT(V201,1)="R",6,RIGHT(V201,1)),0),IF(V201="",0,IF(EXACT(V201,VLOOKUP(V201,V$6:V200,1,0)),0,0)))</f>
        <v>0</v>
      </c>
      <c r="AH201" s="32">
        <f>IF(AND(W201&lt;&gt;"",OR(RIGHT(W201,1)&lt;&gt;"R",ISERROR(VLOOKUP(W201,W$6:W200,1,0)))),VLOOKUP(LEFT(W201,SEARCH("-",W201)-1),'Ceníky Ubytování'!$A$27:$AJ$80,$H201+IF(RIGHT(W201,1)="R",6,RIGHT(W201,1)),0),IF(W201="",0,IF(EXACT(W201,VLOOKUP(W201,W$6:W200,1,0)),0,0)))</f>
        <v>0</v>
      </c>
      <c r="AI201" s="32">
        <f>IF(AND(X201&lt;&gt;"",OR(RIGHT(X201,1)&lt;&gt;"R",ISERROR(VLOOKUP(X201,X$6:X200,1,0)))),VLOOKUP(LEFT(X201,SEARCH("-",X201)-1),'Ceníky Ubytování'!$A$27:$AJ$80,$H201+IF(RIGHT(X201,1)="R",6,RIGHT(X201,1)),0),IF(X201="",0,IF(EXACT(X201,VLOOKUP(X201,X$6:X200,1,0)),0,0)))</f>
        <v>0</v>
      </c>
      <c r="AJ201" s="32">
        <f>IF(AND(Y201&lt;&gt;"",OR(RIGHT(Y201,1)&lt;&gt;"R",ISERROR(VLOOKUP(Y201,Y$6:Y200,1,0)))),VLOOKUP(LEFT(Y201,SEARCH("-",Y201)-1),'Ceníky Ubytování'!$A$27:$AJ$80,$H201+IF(RIGHT(Y201,1)="R",6,RIGHT(Y201,1)),0),IF(Y201="",0,IF(EXACT(Y201,VLOOKUP(Y201,Y$6:Y200,1,0)),0,0)))</f>
        <v>0</v>
      </c>
      <c r="AK201" s="32">
        <f>IF(AND(Z201&lt;&gt;"",OR(RIGHT(Z201,1)&lt;&gt;"R",ISERROR(VLOOKUP(Z201,Z$6:Z200,1,0)))),VLOOKUP(LEFT(Z201,SEARCH("-",Z201)-1),'Ceníky Ubytování'!$A$27:$AJ$80,$H201+IF(RIGHT(Z201,1)="R",6,RIGHT(Z201,1)),0),IF(Z201="",0,IF(EXACT(Z201,VLOOKUP(Z201,Z$6:Z200,1,0)),0,0)))</f>
        <v>0</v>
      </c>
      <c r="AL201" s="32">
        <f>IF(AND(AA201&lt;&gt;"",OR(RIGHT(AA201,1)&lt;&gt;"R",ISERROR(VLOOKUP(AA201,AA$6:AA200,1,0)))),VLOOKUP(LEFT(AA201,SEARCH("-",AA201)-1),'Ceníky Ubytování'!$A$27:$AJ$80,$H201+IF(RIGHT(AA201,1)="R",6,RIGHT(AA201,1)),0),IF(AA201="",0,IF(EXACT(AA201,VLOOKUP(AA201,AA$6:AA200,1,0)),0,0)))</f>
        <v>0</v>
      </c>
      <c r="AM201" s="32">
        <f>IF(AND(AB201&lt;&gt;"",OR(RIGHT(AB201,1)&lt;&gt;"R",ISERROR(VLOOKUP(AB201,AB$6:AB200,1,0)))),VLOOKUP(LEFT(AB201,SEARCH("-",AB201)-1),'Ceníky Ubytování'!$A$27:$AJ$80,$H201+IF(RIGHT(AB201,1)="R",6,RIGHT(AB201,1)),0),IF(AB201="",0,IF(EXACT(AB201,VLOOKUP(AB201,AB$6:AB200,1,0)),0,0)))</f>
        <v>0</v>
      </c>
      <c r="AN201" s="32">
        <f>IF(AND(AC201&lt;&gt;"",OR(RIGHT(AC201,1)&lt;&gt;"R",ISERROR(VLOOKUP(AC201,AC$6:AC200,1,0)))),VLOOKUP(LEFT(AC201,SEARCH("-",AC201)-1),'Ceníky Ubytování'!$A$27:$AJ$80,$H201+IF(RIGHT(AC201,1)="R",6,RIGHT(AC201,1)),0),IF(AC201="",0,IF(EXACT(AC201,VLOOKUP(AC201,AC$6:AC200,1,0)),0,0)))</f>
        <v>0</v>
      </c>
      <c r="AO201" s="8"/>
      <c r="AP201" s="8"/>
      <c r="AQ201" s="8" t="str">
        <f t="shared" ref="AQ201:AZ201" si="603">IF(ISERROR(LEFT(T201,SEARCH("-",T201)-1)),"",LEFT(T201,SEARCH("-",T201)-1))</f>
        <v/>
      </c>
      <c r="AR201" s="8" t="str">
        <f t="shared" si="603"/>
        <v/>
      </c>
      <c r="AS201" s="8" t="str">
        <f t="shared" si="603"/>
        <v/>
      </c>
      <c r="AT201" s="8" t="str">
        <f t="shared" si="603"/>
        <v/>
      </c>
      <c r="AU201" s="8" t="str">
        <f t="shared" si="603"/>
        <v/>
      </c>
      <c r="AV201" s="8" t="str">
        <f t="shared" si="603"/>
        <v/>
      </c>
      <c r="AW201" s="8" t="str">
        <f t="shared" si="603"/>
        <v/>
      </c>
      <c r="AX201" s="8" t="str">
        <f t="shared" si="603"/>
        <v/>
      </c>
      <c r="AY201" s="8" t="str">
        <f t="shared" si="603"/>
        <v/>
      </c>
      <c r="AZ201" s="8" t="str">
        <f t="shared" si="603"/>
        <v/>
      </c>
      <c r="BA201" s="8"/>
      <c r="BB201" s="8"/>
      <c r="BC201" s="8"/>
      <c r="BD201" s="8"/>
      <c r="BE201" s="8"/>
      <c r="BF201" s="8"/>
      <c r="BG201" s="8"/>
      <c r="BH201" s="8"/>
      <c r="BI201" s="8"/>
      <c r="BJ201" s="8"/>
    </row>
    <row r="202" spans="1:62" s="151" customFormat="1" ht="15.75" customHeight="1">
      <c r="A202" s="152">
        <f>+VSTUP!A206</f>
        <v>197</v>
      </c>
      <c r="B202" s="152">
        <f>+VSTUP!B206</f>
        <v>0</v>
      </c>
      <c r="C202" s="152">
        <f>+VSTUP!C206</f>
        <v>0</v>
      </c>
      <c r="D202" s="152">
        <f>+VSTUP!G206</f>
        <v>0</v>
      </c>
      <c r="E202" s="152" t="str">
        <f>+VSTUP!K206</f>
        <v>nic</v>
      </c>
      <c r="F202" s="152">
        <f t="shared" si="11"/>
        <v>0</v>
      </c>
      <c r="G202" s="152" t="str">
        <f>+IF(VSTUP!$B$6="ANO",IF(F202&gt;5,$F$3,IF(F202&gt;2,$F$4,$F$2)),IF(F202=1,$F$2,$B$1))</f>
        <v>Ceník víkend standard</v>
      </c>
      <c r="H202" s="152">
        <f>+VLOOKUP(G202,'Ceníky Ubytování'!$B$84:$C$88,2,0)</f>
        <v>9</v>
      </c>
      <c r="I202" s="152" t="str">
        <f t="shared" ref="I202:R202" si="604">+IF($D202&gt;=I$3,IF($E202=0,"",$E202),"")</f>
        <v/>
      </c>
      <c r="J202" s="152" t="str">
        <f t="shared" si="604"/>
        <v/>
      </c>
      <c r="K202" s="152" t="str">
        <f t="shared" si="604"/>
        <v/>
      </c>
      <c r="L202" s="152" t="str">
        <f t="shared" si="604"/>
        <v/>
      </c>
      <c r="M202" s="152" t="str">
        <f t="shared" si="604"/>
        <v/>
      </c>
      <c r="N202" s="152" t="str">
        <f t="shared" si="604"/>
        <v/>
      </c>
      <c r="O202" s="152" t="str">
        <f t="shared" si="604"/>
        <v/>
      </c>
      <c r="P202" s="152" t="str">
        <f t="shared" si="604"/>
        <v/>
      </c>
      <c r="Q202" s="152" t="str">
        <f t="shared" si="604"/>
        <v/>
      </c>
      <c r="R202" s="152" t="str">
        <f t="shared" si="604"/>
        <v/>
      </c>
      <c r="S202" s="8"/>
      <c r="T202" s="152" t="str">
        <f t="shared" ref="T202:AC202" si="605">+IF(RIGHT(I202,1)="R",I202,IF(I202="","",IF(OR(I202=$S$1,I202=$S$2,I202=$S$3,I202=$S$4),I202&amp;"-1",I202&amp;"-"&amp;COUNTIF(I$6:I$999,I202))))</f>
        <v/>
      </c>
      <c r="U202" s="152" t="str">
        <f t="shared" si="605"/>
        <v/>
      </c>
      <c r="V202" s="152" t="str">
        <f t="shared" si="605"/>
        <v/>
      </c>
      <c r="W202" s="152" t="str">
        <f t="shared" si="605"/>
        <v/>
      </c>
      <c r="X202" s="152" t="str">
        <f t="shared" si="605"/>
        <v/>
      </c>
      <c r="Y202" s="152" t="str">
        <f t="shared" si="605"/>
        <v/>
      </c>
      <c r="Z202" s="152" t="str">
        <f t="shared" si="605"/>
        <v/>
      </c>
      <c r="AA202" s="152" t="str">
        <f t="shared" si="605"/>
        <v/>
      </c>
      <c r="AB202" s="152" t="str">
        <f t="shared" si="605"/>
        <v/>
      </c>
      <c r="AC202" s="152" t="str">
        <f t="shared" si="605"/>
        <v/>
      </c>
      <c r="AD202" s="31">
        <f t="shared" si="566"/>
        <v>0</v>
      </c>
      <c r="AE202" s="153">
        <f>IF(AND(T202&lt;&gt;"",OR(RIGHT(T202,1)&lt;&gt;"R",ISERROR(VLOOKUP(T202,T$6:T201,1,0)))),VLOOKUP(LEFT(T202,SEARCH("-",T202)-1),'Ceníky Ubytování'!$A$27:$AJ$80,$H202+IF(RIGHT(T202,1)="R",6,RIGHT(T202,1)),0),IF(T202="",0,IF(EXACT(T202,VLOOKUP(T202,T$6:T201,1,0)),0,0)))</f>
        <v>0</v>
      </c>
      <c r="AF202" s="153">
        <f>IF(AND(U202&lt;&gt;"",OR(RIGHT(U202,1)&lt;&gt;"R",ISERROR(VLOOKUP(U202,U$6:U201,1,0)))),VLOOKUP(LEFT(U202,SEARCH("-",U202)-1),'Ceníky Ubytování'!$A$27:$AJ$80,$H202+IF(RIGHT(U202,1)="R",6,RIGHT(U202,1)),0),IF(U202="",0,IF(EXACT(U202,VLOOKUP(U202,U$6:U201,1,0)),0,0)))</f>
        <v>0</v>
      </c>
      <c r="AG202" s="153">
        <f>IF(AND(V202&lt;&gt;"",OR(RIGHT(V202,1)&lt;&gt;"R",ISERROR(VLOOKUP(V202,V$6:V201,1,0)))),VLOOKUP(LEFT(V202,SEARCH("-",V202)-1),'Ceníky Ubytování'!$A$27:$AJ$80,$H202+IF(RIGHT(V202,1)="R",6,RIGHT(V202,1)),0),IF(V202="",0,IF(EXACT(V202,VLOOKUP(V202,V$6:V201,1,0)),0,0)))</f>
        <v>0</v>
      </c>
      <c r="AH202" s="153">
        <f>IF(AND(W202&lt;&gt;"",OR(RIGHT(W202,1)&lt;&gt;"R",ISERROR(VLOOKUP(W202,W$6:W201,1,0)))),VLOOKUP(LEFT(W202,SEARCH("-",W202)-1),'Ceníky Ubytování'!$A$27:$AJ$80,$H202+IF(RIGHT(W202,1)="R",6,RIGHT(W202,1)),0),IF(W202="",0,IF(EXACT(W202,VLOOKUP(W202,W$6:W201,1,0)),0,0)))</f>
        <v>0</v>
      </c>
      <c r="AI202" s="153">
        <f>IF(AND(X202&lt;&gt;"",OR(RIGHT(X202,1)&lt;&gt;"R",ISERROR(VLOOKUP(X202,X$6:X201,1,0)))),VLOOKUP(LEFT(X202,SEARCH("-",X202)-1),'Ceníky Ubytování'!$A$27:$AJ$80,$H202+IF(RIGHT(X202,1)="R",6,RIGHT(X202,1)),0),IF(X202="",0,IF(EXACT(X202,VLOOKUP(X202,X$6:X201,1,0)),0,0)))</f>
        <v>0</v>
      </c>
      <c r="AJ202" s="153">
        <f>IF(AND(Y202&lt;&gt;"",OR(RIGHT(Y202,1)&lt;&gt;"R",ISERROR(VLOOKUP(Y202,Y$6:Y201,1,0)))),VLOOKUP(LEFT(Y202,SEARCH("-",Y202)-1),'Ceníky Ubytování'!$A$27:$AJ$80,$H202+IF(RIGHT(Y202,1)="R",6,RIGHT(Y202,1)),0),IF(Y202="",0,IF(EXACT(Y202,VLOOKUP(Y202,Y$6:Y201,1,0)),0,0)))</f>
        <v>0</v>
      </c>
      <c r="AK202" s="153">
        <f>IF(AND(Z202&lt;&gt;"",OR(RIGHT(Z202,1)&lt;&gt;"R",ISERROR(VLOOKUP(Z202,Z$6:Z201,1,0)))),VLOOKUP(LEFT(Z202,SEARCH("-",Z202)-1),'Ceníky Ubytování'!$A$27:$AJ$80,$H202+IF(RIGHT(Z202,1)="R",6,RIGHT(Z202,1)),0),IF(Z202="",0,IF(EXACT(Z202,VLOOKUP(Z202,Z$6:Z201,1,0)),0,0)))</f>
        <v>0</v>
      </c>
      <c r="AL202" s="153">
        <f>IF(AND(AA202&lt;&gt;"",OR(RIGHT(AA202,1)&lt;&gt;"R",ISERROR(VLOOKUP(AA202,AA$6:AA201,1,0)))),VLOOKUP(LEFT(AA202,SEARCH("-",AA202)-1),'Ceníky Ubytování'!$A$27:$AJ$80,$H202+IF(RIGHT(AA202,1)="R",6,RIGHT(AA202,1)),0),IF(AA202="",0,IF(EXACT(AA202,VLOOKUP(AA202,AA$6:AA201,1,0)),0,0)))</f>
        <v>0</v>
      </c>
      <c r="AM202" s="153">
        <f>IF(AND(AB202&lt;&gt;"",OR(RIGHT(AB202,1)&lt;&gt;"R",ISERROR(VLOOKUP(AB202,AB$6:AB201,1,0)))),VLOOKUP(LEFT(AB202,SEARCH("-",AB202)-1),'Ceníky Ubytování'!$A$27:$AJ$80,$H202+IF(RIGHT(AB202,1)="R",6,RIGHT(AB202,1)),0),IF(AB202="",0,IF(EXACT(AB202,VLOOKUP(AB202,AB$6:AB201,1,0)),0,0)))</f>
        <v>0</v>
      </c>
      <c r="AN202" s="153">
        <f>IF(AND(AC202&lt;&gt;"",OR(RIGHT(AC202,1)&lt;&gt;"R",ISERROR(VLOOKUP(AC202,AC$6:AC201,1,0)))),VLOOKUP(LEFT(AC202,SEARCH("-",AC202)-1),'Ceníky Ubytování'!$A$27:$AJ$80,$H202+IF(RIGHT(AC202,1)="R",6,RIGHT(AC202,1)),0),IF(AC202="",0,IF(EXACT(AC202,VLOOKUP(AC202,AC$6:AC201,1,0)),0,0)))</f>
        <v>0</v>
      </c>
      <c r="AO202" s="152"/>
      <c r="AP202" s="152"/>
      <c r="AQ202" s="152" t="str">
        <f t="shared" ref="AQ202:AZ202" si="606">IF(ISERROR(LEFT(T202,SEARCH("-",T202)-1)),"",LEFT(T202,SEARCH("-",T202)-1))</f>
        <v/>
      </c>
      <c r="AR202" s="152" t="str">
        <f t="shared" si="606"/>
        <v/>
      </c>
      <c r="AS202" s="152" t="str">
        <f t="shared" si="606"/>
        <v/>
      </c>
      <c r="AT202" s="152" t="str">
        <f t="shared" si="606"/>
        <v/>
      </c>
      <c r="AU202" s="152" t="str">
        <f t="shared" si="606"/>
        <v/>
      </c>
      <c r="AV202" s="152" t="str">
        <f t="shared" si="606"/>
        <v/>
      </c>
      <c r="AW202" s="152" t="str">
        <f t="shared" si="606"/>
        <v/>
      </c>
      <c r="AX202" s="152" t="str">
        <f t="shared" si="606"/>
        <v/>
      </c>
      <c r="AY202" s="152" t="str">
        <f t="shared" si="606"/>
        <v/>
      </c>
      <c r="AZ202" s="152" t="str">
        <f t="shared" si="606"/>
        <v/>
      </c>
      <c r="BA202" s="152"/>
      <c r="BB202" s="152"/>
      <c r="BC202" s="152"/>
      <c r="BD202" s="152"/>
      <c r="BE202" s="152"/>
      <c r="BF202" s="152"/>
      <c r="BG202" s="152"/>
      <c r="BH202" s="152"/>
      <c r="BI202" s="152"/>
      <c r="BJ202" s="152"/>
    </row>
    <row r="203" spans="1:62" ht="15.75" customHeight="1">
      <c r="A203" s="8">
        <f>+VSTUP!A207</f>
        <v>198</v>
      </c>
      <c r="B203" s="8">
        <f>+VSTUP!B207</f>
        <v>0</v>
      </c>
      <c r="C203" s="8">
        <f>+VSTUP!C207</f>
        <v>0</v>
      </c>
      <c r="D203" s="8">
        <f>+VSTUP!G207</f>
        <v>0</v>
      </c>
      <c r="E203" s="8" t="str">
        <f>+VSTUP!K207</f>
        <v>nic</v>
      </c>
      <c r="F203" s="8">
        <f t="shared" si="11"/>
        <v>0</v>
      </c>
      <c r="G203" s="8" t="str">
        <f>+IF(VSTUP!$B$6="ANO",IF(F203&gt;5,$F$3,IF(F203&gt;2,$F$4,$F$2)),IF(F203=1,$F$2,$B$1))</f>
        <v>Ceník víkend standard</v>
      </c>
      <c r="H203" s="8">
        <f>+VLOOKUP(G203,'Ceníky Ubytování'!$B$84:$C$88,2,0)</f>
        <v>9</v>
      </c>
      <c r="I203" s="8" t="str">
        <f t="shared" ref="I203:R203" si="607">+IF($D203&gt;=I$3,IF($E203=0,"",$E203),"")</f>
        <v/>
      </c>
      <c r="J203" s="8" t="str">
        <f t="shared" si="607"/>
        <v/>
      </c>
      <c r="K203" s="8" t="str">
        <f t="shared" si="607"/>
        <v/>
      </c>
      <c r="L203" s="8" t="str">
        <f t="shared" si="607"/>
        <v/>
      </c>
      <c r="M203" s="8" t="str">
        <f t="shared" si="607"/>
        <v/>
      </c>
      <c r="N203" s="8" t="str">
        <f t="shared" si="607"/>
        <v/>
      </c>
      <c r="O203" s="8" t="str">
        <f t="shared" si="607"/>
        <v/>
      </c>
      <c r="P203" s="8" t="str">
        <f t="shared" si="607"/>
        <v/>
      </c>
      <c r="Q203" s="8" t="str">
        <f t="shared" si="607"/>
        <v/>
      </c>
      <c r="R203" s="8" t="str">
        <f t="shared" si="607"/>
        <v/>
      </c>
      <c r="S203" s="8"/>
      <c r="T203" s="8" t="str">
        <f t="shared" ref="T203:AC203" si="608">+IF(RIGHT(I203,1)="R",I203,IF(I203="","",IF(OR(I203=$S$1,I203=$S$2,I203=$S$3,I203=$S$4),I203&amp;"-1",I203&amp;"-"&amp;COUNTIF(I$6:I$999,I203))))</f>
        <v/>
      </c>
      <c r="U203" s="8" t="str">
        <f t="shared" si="608"/>
        <v/>
      </c>
      <c r="V203" s="8" t="str">
        <f t="shared" si="608"/>
        <v/>
      </c>
      <c r="W203" s="8" t="str">
        <f t="shared" si="608"/>
        <v/>
      </c>
      <c r="X203" s="8" t="str">
        <f t="shared" si="608"/>
        <v/>
      </c>
      <c r="Y203" s="8" t="str">
        <f t="shared" si="608"/>
        <v/>
      </c>
      <c r="Z203" s="8" t="str">
        <f t="shared" si="608"/>
        <v/>
      </c>
      <c r="AA203" s="8" t="str">
        <f t="shared" si="608"/>
        <v/>
      </c>
      <c r="AB203" s="8" t="str">
        <f t="shared" si="608"/>
        <v/>
      </c>
      <c r="AC203" s="8" t="str">
        <f t="shared" si="608"/>
        <v/>
      </c>
      <c r="AD203" s="31">
        <f t="shared" si="566"/>
        <v>0</v>
      </c>
      <c r="AE203" s="32">
        <f>IF(AND(T203&lt;&gt;"",OR(RIGHT(T203,1)&lt;&gt;"R",ISERROR(VLOOKUP(T203,T$6:T202,1,0)))),VLOOKUP(LEFT(T203,SEARCH("-",T203)-1),'Ceníky Ubytování'!$A$27:$AJ$80,$H203+IF(RIGHT(T203,1)="R",6,RIGHT(T203,1)),0),IF(T203="",0,IF(EXACT(T203,VLOOKUP(T203,T$6:T202,1,0)),0,0)))</f>
        <v>0</v>
      </c>
      <c r="AF203" s="32">
        <f>IF(AND(U203&lt;&gt;"",OR(RIGHT(U203,1)&lt;&gt;"R",ISERROR(VLOOKUP(U203,U$6:U202,1,0)))),VLOOKUP(LEFT(U203,SEARCH("-",U203)-1),'Ceníky Ubytování'!$A$27:$AJ$80,$H203+IF(RIGHT(U203,1)="R",6,RIGHT(U203,1)),0),IF(U203="",0,IF(EXACT(U203,VLOOKUP(U203,U$6:U202,1,0)),0,0)))</f>
        <v>0</v>
      </c>
      <c r="AG203" s="32">
        <f>IF(AND(V203&lt;&gt;"",OR(RIGHT(V203,1)&lt;&gt;"R",ISERROR(VLOOKUP(V203,V$6:V202,1,0)))),VLOOKUP(LEFT(V203,SEARCH("-",V203)-1),'Ceníky Ubytování'!$A$27:$AJ$80,$H203+IF(RIGHT(V203,1)="R",6,RIGHT(V203,1)),0),IF(V203="",0,IF(EXACT(V203,VLOOKUP(V203,V$6:V202,1,0)),0,0)))</f>
        <v>0</v>
      </c>
      <c r="AH203" s="32">
        <f>IF(AND(W203&lt;&gt;"",OR(RIGHT(W203,1)&lt;&gt;"R",ISERROR(VLOOKUP(W203,W$6:W202,1,0)))),VLOOKUP(LEFT(W203,SEARCH("-",W203)-1),'Ceníky Ubytování'!$A$27:$AJ$80,$H203+IF(RIGHT(W203,1)="R",6,RIGHT(W203,1)),0),IF(W203="",0,IF(EXACT(W203,VLOOKUP(W203,W$6:W202,1,0)),0,0)))</f>
        <v>0</v>
      </c>
      <c r="AI203" s="32">
        <f>IF(AND(X203&lt;&gt;"",OR(RIGHT(X203,1)&lt;&gt;"R",ISERROR(VLOOKUP(X203,X$6:X202,1,0)))),VLOOKUP(LEFT(X203,SEARCH("-",X203)-1),'Ceníky Ubytování'!$A$27:$AJ$80,$H203+IF(RIGHT(X203,1)="R",6,RIGHT(X203,1)),0),IF(X203="",0,IF(EXACT(X203,VLOOKUP(X203,X$6:X202,1,0)),0,0)))</f>
        <v>0</v>
      </c>
      <c r="AJ203" s="32">
        <f>IF(AND(Y203&lt;&gt;"",OR(RIGHT(Y203,1)&lt;&gt;"R",ISERROR(VLOOKUP(Y203,Y$6:Y202,1,0)))),VLOOKUP(LEFT(Y203,SEARCH("-",Y203)-1),'Ceníky Ubytování'!$A$27:$AJ$80,$H203+IF(RIGHT(Y203,1)="R",6,RIGHT(Y203,1)),0),IF(Y203="",0,IF(EXACT(Y203,VLOOKUP(Y203,Y$6:Y202,1,0)),0,0)))</f>
        <v>0</v>
      </c>
      <c r="AK203" s="32">
        <f>IF(AND(Z203&lt;&gt;"",OR(RIGHT(Z203,1)&lt;&gt;"R",ISERROR(VLOOKUP(Z203,Z$6:Z202,1,0)))),VLOOKUP(LEFT(Z203,SEARCH("-",Z203)-1),'Ceníky Ubytování'!$A$27:$AJ$80,$H203+IF(RIGHT(Z203,1)="R",6,RIGHT(Z203,1)),0),IF(Z203="",0,IF(EXACT(Z203,VLOOKUP(Z203,Z$6:Z202,1,0)),0,0)))</f>
        <v>0</v>
      </c>
      <c r="AL203" s="32">
        <f>IF(AND(AA203&lt;&gt;"",OR(RIGHT(AA203,1)&lt;&gt;"R",ISERROR(VLOOKUP(AA203,AA$6:AA202,1,0)))),VLOOKUP(LEFT(AA203,SEARCH("-",AA203)-1),'Ceníky Ubytování'!$A$27:$AJ$80,$H203+IF(RIGHT(AA203,1)="R",6,RIGHT(AA203,1)),0),IF(AA203="",0,IF(EXACT(AA203,VLOOKUP(AA203,AA$6:AA202,1,0)),0,0)))</f>
        <v>0</v>
      </c>
      <c r="AM203" s="32">
        <f>IF(AND(AB203&lt;&gt;"",OR(RIGHT(AB203,1)&lt;&gt;"R",ISERROR(VLOOKUP(AB203,AB$6:AB202,1,0)))),VLOOKUP(LEFT(AB203,SEARCH("-",AB203)-1),'Ceníky Ubytování'!$A$27:$AJ$80,$H203+IF(RIGHT(AB203,1)="R",6,RIGHT(AB203,1)),0),IF(AB203="",0,IF(EXACT(AB203,VLOOKUP(AB203,AB$6:AB202,1,0)),0,0)))</f>
        <v>0</v>
      </c>
      <c r="AN203" s="32">
        <f>IF(AND(AC203&lt;&gt;"",OR(RIGHT(AC203,1)&lt;&gt;"R",ISERROR(VLOOKUP(AC203,AC$6:AC202,1,0)))),VLOOKUP(LEFT(AC203,SEARCH("-",AC203)-1),'Ceníky Ubytování'!$A$27:$AJ$80,$H203+IF(RIGHT(AC203,1)="R",6,RIGHT(AC203,1)),0),IF(AC203="",0,IF(EXACT(AC203,VLOOKUP(AC203,AC$6:AC202,1,0)),0,0)))</f>
        <v>0</v>
      </c>
      <c r="AO203" s="8"/>
      <c r="AP203" s="8"/>
      <c r="AQ203" s="8" t="str">
        <f t="shared" ref="AQ203:AZ203" si="609">IF(ISERROR(LEFT(T203,SEARCH("-",T203)-1)),"",LEFT(T203,SEARCH("-",T203)-1))</f>
        <v/>
      </c>
      <c r="AR203" s="8" t="str">
        <f t="shared" si="609"/>
        <v/>
      </c>
      <c r="AS203" s="8" t="str">
        <f t="shared" si="609"/>
        <v/>
      </c>
      <c r="AT203" s="8" t="str">
        <f t="shared" si="609"/>
        <v/>
      </c>
      <c r="AU203" s="8" t="str">
        <f t="shared" si="609"/>
        <v/>
      </c>
      <c r="AV203" s="8" t="str">
        <f t="shared" si="609"/>
        <v/>
      </c>
      <c r="AW203" s="8" t="str">
        <f t="shared" si="609"/>
        <v/>
      </c>
      <c r="AX203" s="8" t="str">
        <f t="shared" si="609"/>
        <v/>
      </c>
      <c r="AY203" s="8" t="str">
        <f t="shared" si="609"/>
        <v/>
      </c>
      <c r="AZ203" s="8" t="str">
        <f t="shared" si="609"/>
        <v/>
      </c>
      <c r="BA203" s="8"/>
      <c r="BB203" s="8"/>
      <c r="BC203" s="8"/>
      <c r="BD203" s="8"/>
      <c r="BE203" s="8"/>
      <c r="BF203" s="8"/>
      <c r="BG203" s="8"/>
      <c r="BH203" s="8"/>
      <c r="BI203" s="8"/>
      <c r="BJ203" s="8"/>
    </row>
    <row r="204" spans="1:62" s="151" customFormat="1" ht="15.75" customHeight="1">
      <c r="A204" s="152">
        <f>+VSTUP!A208</f>
        <v>199</v>
      </c>
      <c r="B204" s="152">
        <f>+VSTUP!B208</f>
        <v>0</v>
      </c>
      <c r="C204" s="152">
        <f>+VSTUP!C208</f>
        <v>0</v>
      </c>
      <c r="D204" s="152">
        <f>+VSTUP!G208</f>
        <v>0</v>
      </c>
      <c r="E204" s="152" t="str">
        <f>+VSTUP!K208</f>
        <v>nic</v>
      </c>
      <c r="F204" s="152">
        <f t="shared" si="11"/>
        <v>0</v>
      </c>
      <c r="G204" s="152" t="str">
        <f>+IF(VSTUP!$B$6="ANO",IF(F204&gt;5,$F$3,IF(F204&gt;2,$F$4,$F$2)),IF(F204=1,$F$2,$B$1))</f>
        <v>Ceník víkend standard</v>
      </c>
      <c r="H204" s="152">
        <f>+VLOOKUP(G204,'Ceníky Ubytování'!$B$84:$C$88,2,0)</f>
        <v>9</v>
      </c>
      <c r="I204" s="152" t="str">
        <f t="shared" ref="I204:R204" si="610">+IF($D204&gt;=I$3,IF($E204=0,"",$E204),"")</f>
        <v/>
      </c>
      <c r="J204" s="152" t="str">
        <f t="shared" si="610"/>
        <v/>
      </c>
      <c r="K204" s="152" t="str">
        <f t="shared" si="610"/>
        <v/>
      </c>
      <c r="L204" s="152" t="str">
        <f t="shared" si="610"/>
        <v/>
      </c>
      <c r="M204" s="152" t="str">
        <f t="shared" si="610"/>
        <v/>
      </c>
      <c r="N204" s="152" t="str">
        <f t="shared" si="610"/>
        <v/>
      </c>
      <c r="O204" s="152" t="str">
        <f t="shared" si="610"/>
        <v/>
      </c>
      <c r="P204" s="152" t="str">
        <f t="shared" si="610"/>
        <v/>
      </c>
      <c r="Q204" s="152" t="str">
        <f t="shared" si="610"/>
        <v/>
      </c>
      <c r="R204" s="152" t="str">
        <f t="shared" si="610"/>
        <v/>
      </c>
      <c r="S204" s="8"/>
      <c r="T204" s="152" t="str">
        <f t="shared" ref="T204:AC204" si="611">+IF(RIGHT(I204,1)="R",I204,IF(I204="","",IF(OR(I204=$S$1,I204=$S$2,I204=$S$3,I204=$S$4),I204&amp;"-1",I204&amp;"-"&amp;COUNTIF(I$6:I$999,I204))))</f>
        <v/>
      </c>
      <c r="U204" s="152" t="str">
        <f t="shared" si="611"/>
        <v/>
      </c>
      <c r="V204" s="152" t="str">
        <f t="shared" si="611"/>
        <v/>
      </c>
      <c r="W204" s="152" t="str">
        <f t="shared" si="611"/>
        <v/>
      </c>
      <c r="X204" s="152" t="str">
        <f t="shared" si="611"/>
        <v/>
      </c>
      <c r="Y204" s="152" t="str">
        <f t="shared" si="611"/>
        <v/>
      </c>
      <c r="Z204" s="152" t="str">
        <f t="shared" si="611"/>
        <v/>
      </c>
      <c r="AA204" s="152" t="str">
        <f t="shared" si="611"/>
        <v/>
      </c>
      <c r="AB204" s="152" t="str">
        <f t="shared" si="611"/>
        <v/>
      </c>
      <c r="AC204" s="152" t="str">
        <f t="shared" si="611"/>
        <v/>
      </c>
      <c r="AD204" s="31">
        <f t="shared" si="566"/>
        <v>0</v>
      </c>
      <c r="AE204" s="153">
        <f>IF(AND(T204&lt;&gt;"",OR(RIGHT(T204,1)&lt;&gt;"R",ISERROR(VLOOKUP(T204,T$6:T203,1,0)))),VLOOKUP(LEFT(T204,SEARCH("-",T204)-1),'Ceníky Ubytování'!$A$27:$AJ$80,$H204+IF(RIGHT(T204,1)="R",6,RIGHT(T204,1)),0),IF(T204="",0,IF(EXACT(T204,VLOOKUP(T204,T$6:T203,1,0)),0,0)))</f>
        <v>0</v>
      </c>
      <c r="AF204" s="153">
        <f>IF(AND(U204&lt;&gt;"",OR(RIGHT(U204,1)&lt;&gt;"R",ISERROR(VLOOKUP(U204,U$6:U203,1,0)))),VLOOKUP(LEFT(U204,SEARCH("-",U204)-1),'Ceníky Ubytování'!$A$27:$AJ$80,$H204+IF(RIGHT(U204,1)="R",6,RIGHT(U204,1)),0),IF(U204="",0,IF(EXACT(U204,VLOOKUP(U204,U$6:U203,1,0)),0,0)))</f>
        <v>0</v>
      </c>
      <c r="AG204" s="153">
        <f>IF(AND(V204&lt;&gt;"",OR(RIGHT(V204,1)&lt;&gt;"R",ISERROR(VLOOKUP(V204,V$6:V203,1,0)))),VLOOKUP(LEFT(V204,SEARCH("-",V204)-1),'Ceníky Ubytování'!$A$27:$AJ$80,$H204+IF(RIGHT(V204,1)="R",6,RIGHT(V204,1)),0),IF(V204="",0,IF(EXACT(V204,VLOOKUP(V204,V$6:V203,1,0)),0,0)))</f>
        <v>0</v>
      </c>
      <c r="AH204" s="153">
        <f>IF(AND(W204&lt;&gt;"",OR(RIGHT(W204,1)&lt;&gt;"R",ISERROR(VLOOKUP(W204,W$6:W203,1,0)))),VLOOKUP(LEFT(W204,SEARCH("-",W204)-1),'Ceníky Ubytování'!$A$27:$AJ$80,$H204+IF(RIGHT(W204,1)="R",6,RIGHT(W204,1)),0),IF(W204="",0,IF(EXACT(W204,VLOOKUP(W204,W$6:W203,1,0)),0,0)))</f>
        <v>0</v>
      </c>
      <c r="AI204" s="153">
        <f>IF(AND(X204&lt;&gt;"",OR(RIGHT(X204,1)&lt;&gt;"R",ISERROR(VLOOKUP(X204,X$6:X203,1,0)))),VLOOKUP(LEFT(X204,SEARCH("-",X204)-1),'Ceníky Ubytování'!$A$27:$AJ$80,$H204+IF(RIGHT(X204,1)="R",6,RIGHT(X204,1)),0),IF(X204="",0,IF(EXACT(X204,VLOOKUP(X204,X$6:X203,1,0)),0,0)))</f>
        <v>0</v>
      </c>
      <c r="AJ204" s="153">
        <f>IF(AND(Y204&lt;&gt;"",OR(RIGHT(Y204,1)&lt;&gt;"R",ISERROR(VLOOKUP(Y204,Y$6:Y203,1,0)))),VLOOKUP(LEFT(Y204,SEARCH("-",Y204)-1),'Ceníky Ubytování'!$A$27:$AJ$80,$H204+IF(RIGHT(Y204,1)="R",6,RIGHT(Y204,1)),0),IF(Y204="",0,IF(EXACT(Y204,VLOOKUP(Y204,Y$6:Y203,1,0)),0,0)))</f>
        <v>0</v>
      </c>
      <c r="AK204" s="153">
        <f>IF(AND(Z204&lt;&gt;"",OR(RIGHT(Z204,1)&lt;&gt;"R",ISERROR(VLOOKUP(Z204,Z$6:Z203,1,0)))),VLOOKUP(LEFT(Z204,SEARCH("-",Z204)-1),'Ceníky Ubytování'!$A$27:$AJ$80,$H204+IF(RIGHT(Z204,1)="R",6,RIGHT(Z204,1)),0),IF(Z204="",0,IF(EXACT(Z204,VLOOKUP(Z204,Z$6:Z203,1,0)),0,0)))</f>
        <v>0</v>
      </c>
      <c r="AL204" s="153">
        <f>IF(AND(AA204&lt;&gt;"",OR(RIGHT(AA204,1)&lt;&gt;"R",ISERROR(VLOOKUP(AA204,AA$6:AA203,1,0)))),VLOOKUP(LEFT(AA204,SEARCH("-",AA204)-1),'Ceníky Ubytování'!$A$27:$AJ$80,$H204+IF(RIGHT(AA204,1)="R",6,RIGHT(AA204,1)),0),IF(AA204="",0,IF(EXACT(AA204,VLOOKUP(AA204,AA$6:AA203,1,0)),0,0)))</f>
        <v>0</v>
      </c>
      <c r="AM204" s="153">
        <f>IF(AND(AB204&lt;&gt;"",OR(RIGHT(AB204,1)&lt;&gt;"R",ISERROR(VLOOKUP(AB204,AB$6:AB203,1,0)))),VLOOKUP(LEFT(AB204,SEARCH("-",AB204)-1),'Ceníky Ubytování'!$A$27:$AJ$80,$H204+IF(RIGHT(AB204,1)="R",6,RIGHT(AB204,1)),0),IF(AB204="",0,IF(EXACT(AB204,VLOOKUP(AB204,AB$6:AB203,1,0)),0,0)))</f>
        <v>0</v>
      </c>
      <c r="AN204" s="153">
        <f>IF(AND(AC204&lt;&gt;"",OR(RIGHT(AC204,1)&lt;&gt;"R",ISERROR(VLOOKUP(AC204,AC$6:AC203,1,0)))),VLOOKUP(LEFT(AC204,SEARCH("-",AC204)-1),'Ceníky Ubytování'!$A$27:$AJ$80,$H204+IF(RIGHT(AC204,1)="R",6,RIGHT(AC204,1)),0),IF(AC204="",0,IF(EXACT(AC204,VLOOKUP(AC204,AC$6:AC203,1,0)),0,0)))</f>
        <v>0</v>
      </c>
      <c r="AO204" s="152"/>
      <c r="AP204" s="152"/>
      <c r="AQ204" s="152" t="str">
        <f t="shared" ref="AQ204:AZ204" si="612">IF(ISERROR(LEFT(T204,SEARCH("-",T204)-1)),"",LEFT(T204,SEARCH("-",T204)-1))</f>
        <v/>
      </c>
      <c r="AR204" s="152" t="str">
        <f t="shared" si="612"/>
        <v/>
      </c>
      <c r="AS204" s="152" t="str">
        <f t="shared" si="612"/>
        <v/>
      </c>
      <c r="AT204" s="152" t="str">
        <f t="shared" si="612"/>
        <v/>
      </c>
      <c r="AU204" s="152" t="str">
        <f t="shared" si="612"/>
        <v/>
      </c>
      <c r="AV204" s="152" t="str">
        <f t="shared" si="612"/>
        <v/>
      </c>
      <c r="AW204" s="152" t="str">
        <f t="shared" si="612"/>
        <v/>
      </c>
      <c r="AX204" s="152" t="str">
        <f t="shared" si="612"/>
        <v/>
      </c>
      <c r="AY204" s="152" t="str">
        <f t="shared" si="612"/>
        <v/>
      </c>
      <c r="AZ204" s="152" t="str">
        <f t="shared" si="612"/>
        <v/>
      </c>
      <c r="BA204" s="152"/>
      <c r="BB204" s="152"/>
      <c r="BC204" s="152"/>
      <c r="BD204" s="152"/>
      <c r="BE204" s="152"/>
      <c r="BF204" s="152"/>
      <c r="BG204" s="152"/>
      <c r="BH204" s="152"/>
      <c r="BI204" s="152"/>
      <c r="BJ204" s="152"/>
    </row>
    <row r="205" spans="1:62" ht="15.75" customHeight="1">
      <c r="A205" s="8">
        <f>+VSTUP!A209</f>
        <v>200</v>
      </c>
      <c r="B205" s="8">
        <f>+VSTUP!B209</f>
        <v>0</v>
      </c>
      <c r="C205" s="8">
        <f>+VSTUP!C209</f>
        <v>0</v>
      </c>
      <c r="D205" s="8">
        <f>+VSTUP!G209</f>
        <v>0</v>
      </c>
      <c r="E205" s="8" t="str">
        <f>+VSTUP!K209</f>
        <v>nic</v>
      </c>
      <c r="F205" s="8">
        <f t="shared" si="11"/>
        <v>0</v>
      </c>
      <c r="G205" s="8" t="str">
        <f>+IF(VSTUP!$B$6="ANO",IF(F205&gt;5,$F$3,IF(F205&gt;2,$F$4,$F$2)),IF(F205=1,$F$2,$B$1))</f>
        <v>Ceník víkend standard</v>
      </c>
      <c r="H205" s="8">
        <f>+VLOOKUP(G205,'Ceníky Ubytování'!$B$84:$C$88,2,0)</f>
        <v>9</v>
      </c>
      <c r="I205" s="8" t="str">
        <f t="shared" ref="I205:R205" si="613">+IF($D205&gt;=I$3,IF($E205=0,"",$E205),"")</f>
        <v/>
      </c>
      <c r="J205" s="8" t="str">
        <f t="shared" si="613"/>
        <v/>
      </c>
      <c r="K205" s="8" t="str">
        <f t="shared" si="613"/>
        <v/>
      </c>
      <c r="L205" s="8" t="str">
        <f t="shared" si="613"/>
        <v/>
      </c>
      <c r="M205" s="8" t="str">
        <f t="shared" si="613"/>
        <v/>
      </c>
      <c r="N205" s="8" t="str">
        <f t="shared" si="613"/>
        <v/>
      </c>
      <c r="O205" s="8" t="str">
        <f t="shared" si="613"/>
        <v/>
      </c>
      <c r="P205" s="8" t="str">
        <f t="shared" si="613"/>
        <v/>
      </c>
      <c r="Q205" s="8" t="str">
        <f t="shared" si="613"/>
        <v/>
      </c>
      <c r="R205" s="8" t="str">
        <f t="shared" si="613"/>
        <v/>
      </c>
      <c r="S205" s="8"/>
      <c r="T205" s="8" t="str">
        <f t="shared" ref="T205:AC205" si="614">+IF(RIGHT(I205,1)="R",I205,IF(I205="","",IF(OR(I205=$S$1,I205=$S$2,I205=$S$3,I205=$S$4),I205&amp;"-1",I205&amp;"-"&amp;COUNTIF(I$6:I$999,I205))))</f>
        <v/>
      </c>
      <c r="U205" s="8" t="str">
        <f t="shared" si="614"/>
        <v/>
      </c>
      <c r="V205" s="8" t="str">
        <f t="shared" si="614"/>
        <v/>
      </c>
      <c r="W205" s="8" t="str">
        <f t="shared" si="614"/>
        <v/>
      </c>
      <c r="X205" s="8" t="str">
        <f t="shared" si="614"/>
        <v/>
      </c>
      <c r="Y205" s="8" t="str">
        <f t="shared" si="614"/>
        <v/>
      </c>
      <c r="Z205" s="8" t="str">
        <f t="shared" si="614"/>
        <v/>
      </c>
      <c r="AA205" s="8" t="str">
        <f t="shared" si="614"/>
        <v/>
      </c>
      <c r="AB205" s="8" t="str">
        <f t="shared" si="614"/>
        <v/>
      </c>
      <c r="AC205" s="8" t="str">
        <f t="shared" si="614"/>
        <v/>
      </c>
      <c r="AD205" s="31"/>
      <c r="AE205" s="32">
        <f>IF(AND(T205&lt;&gt;"",OR(RIGHT(T205,1)&lt;&gt;"R",ISERROR(VLOOKUP(T205,T$6:T204,1,0)))),VLOOKUP(LEFT(T205,SEARCH("-",T205)-1),'Ceníky Ubytování'!$A$27:$AJ$80,$H205+IF(RIGHT(T205,1)="R",6,RIGHT(T205,1)),0),IF(T205="",0,IF(EXACT(T205,VLOOKUP(T205,T$6:T204,1,0)),0,0)))</f>
        <v>0</v>
      </c>
      <c r="AF205" s="32">
        <f>IF(AND(U205&lt;&gt;"",OR(RIGHT(U205,1)&lt;&gt;"R",ISERROR(VLOOKUP(U205,U$6:U204,1,0)))),VLOOKUP(LEFT(U205,SEARCH("-",U205)-1),'Ceníky Ubytování'!$A$27:$AJ$80,$H205+IF(RIGHT(U205,1)="R",6,RIGHT(U205,1)),0),IF(U205="",0,IF(EXACT(U205,VLOOKUP(U205,U$6:U204,1,0)),0,0)))</f>
        <v>0</v>
      </c>
      <c r="AG205" s="32">
        <f>IF(AND(V205&lt;&gt;"",OR(RIGHT(V205,1)&lt;&gt;"R",ISERROR(VLOOKUP(V205,V$6:V204,1,0)))),VLOOKUP(LEFT(V205,SEARCH("-",V205)-1),'Ceníky Ubytování'!$A$27:$AJ$80,$H205+IF(RIGHT(V205,1)="R",6,RIGHT(V205,1)),0),IF(V205="",0,IF(EXACT(V205,VLOOKUP(V205,V$6:V204,1,0)),0,0)))</f>
        <v>0</v>
      </c>
      <c r="AH205" s="32">
        <f>IF(AND(W205&lt;&gt;"",OR(RIGHT(W205,1)&lt;&gt;"R",ISERROR(VLOOKUP(W205,W$6:W204,1,0)))),VLOOKUP(LEFT(W205,SEARCH("-",W205)-1),'Ceníky Ubytování'!$A$27:$AJ$80,$H205+IF(RIGHT(W205,1)="R",6,RIGHT(W205,1)),0),IF(W205="",0,IF(EXACT(W205,VLOOKUP(W205,W$6:W204,1,0)),0,0)))</f>
        <v>0</v>
      </c>
      <c r="AI205" s="32">
        <f>IF(AND(X205&lt;&gt;"",OR(RIGHT(X205,1)&lt;&gt;"R",ISERROR(VLOOKUP(X205,X$6:X204,1,0)))),VLOOKUP(LEFT(X205,SEARCH("-",X205)-1),'Ceníky Ubytování'!$A$27:$AJ$80,$H205+IF(RIGHT(X205,1)="R",6,RIGHT(X205,1)),0),IF(X205="",0,IF(EXACT(X205,VLOOKUP(X205,X$6:X204,1,0)),0,0)))</f>
        <v>0</v>
      </c>
      <c r="AJ205" s="32">
        <f>IF(AND(Y205&lt;&gt;"",OR(RIGHT(Y205,1)&lt;&gt;"R",ISERROR(VLOOKUP(Y205,Y$6:Y204,1,0)))),VLOOKUP(LEFT(Y205,SEARCH("-",Y205)-1),'Ceníky Ubytování'!$A$27:$AJ$80,$H205+IF(RIGHT(Y205,1)="R",6,RIGHT(Y205,1)),0),IF(Y205="",0,IF(EXACT(Y205,VLOOKUP(Y205,Y$6:Y204,1,0)),0,0)))</f>
        <v>0</v>
      </c>
      <c r="AK205" s="32">
        <f>IF(AND(Z205&lt;&gt;"",OR(RIGHT(Z205,1)&lt;&gt;"R",ISERROR(VLOOKUP(Z205,Z$6:Z204,1,0)))),VLOOKUP(LEFT(Z205,SEARCH("-",Z205)-1),'Ceníky Ubytování'!$A$27:$AJ$80,$H205+IF(RIGHT(Z205,1)="R",6,RIGHT(Z205,1)),0),IF(Z205="",0,IF(EXACT(Z205,VLOOKUP(Z205,Z$6:Z204,1,0)),0,0)))</f>
        <v>0</v>
      </c>
      <c r="AL205" s="32">
        <f>IF(AND(AA205&lt;&gt;"",OR(RIGHT(AA205,1)&lt;&gt;"R",ISERROR(VLOOKUP(AA205,AA$6:AA204,1,0)))),VLOOKUP(LEFT(AA205,SEARCH("-",AA205)-1),'Ceníky Ubytování'!$A$27:$AJ$80,$H205+IF(RIGHT(AA205,1)="R",6,RIGHT(AA205,1)),0),IF(AA205="",0,IF(EXACT(AA205,VLOOKUP(AA205,AA$6:AA204,1,0)),0,0)))</f>
        <v>0</v>
      </c>
      <c r="AM205" s="32">
        <f>IF(AND(AB205&lt;&gt;"",OR(RIGHT(AB205,1)&lt;&gt;"R",ISERROR(VLOOKUP(AB205,AB$6:AB204,1,0)))),VLOOKUP(LEFT(AB205,SEARCH("-",AB205)-1),'Ceníky Ubytování'!$A$27:$AJ$80,$H205+IF(RIGHT(AB205,1)="R",6,RIGHT(AB205,1)),0),IF(AB205="",0,IF(EXACT(AB205,VLOOKUP(AB205,AB$6:AB204,1,0)),0,0)))</f>
        <v>0</v>
      </c>
      <c r="AN205" s="32">
        <f>IF(AND(AC205&lt;&gt;"",OR(RIGHT(AC205,1)&lt;&gt;"R",ISERROR(VLOOKUP(AC205,AC$6:AC204,1,0)))),VLOOKUP(LEFT(AC205,SEARCH("-",AC205)-1),'Ceníky Ubytování'!$A$27:$AJ$80,$H205+IF(RIGHT(AC205,1)="R",6,RIGHT(AC205,1)),0),IF(AC205="",0,IF(EXACT(AC205,VLOOKUP(AC205,AC$6:AC204,1,0)),0,0)))</f>
        <v>0</v>
      </c>
      <c r="AO205" s="8"/>
      <c r="AP205" s="8"/>
      <c r="AQ205" s="8" t="str">
        <f t="shared" ref="AQ205:AZ205" si="615">IF(ISERROR(LEFT(T205,SEARCH("-",T205)-1)),"",LEFT(T205,SEARCH("-",T205)-1))</f>
        <v/>
      </c>
      <c r="AR205" s="8" t="str">
        <f t="shared" si="615"/>
        <v/>
      </c>
      <c r="AS205" s="8" t="str">
        <f t="shared" si="615"/>
        <v/>
      </c>
      <c r="AT205" s="8" t="str">
        <f t="shared" si="615"/>
        <v/>
      </c>
      <c r="AU205" s="8" t="str">
        <f t="shared" si="615"/>
        <v/>
      </c>
      <c r="AV205" s="8" t="str">
        <f t="shared" si="615"/>
        <v/>
      </c>
      <c r="AW205" s="8" t="str">
        <f t="shared" si="615"/>
        <v/>
      </c>
      <c r="AX205" s="8" t="str">
        <f t="shared" si="615"/>
        <v/>
      </c>
      <c r="AY205" s="8" t="str">
        <f t="shared" si="615"/>
        <v/>
      </c>
      <c r="AZ205" s="8" t="str">
        <f t="shared" si="615"/>
        <v/>
      </c>
      <c r="BA205" s="8"/>
      <c r="BB205" s="8"/>
      <c r="BC205" s="8"/>
      <c r="BD205" s="8"/>
      <c r="BE205" s="8"/>
      <c r="BF205" s="8"/>
      <c r="BG205" s="8"/>
      <c r="BH205" s="8"/>
      <c r="BI205" s="8"/>
      <c r="BJ205" s="8"/>
    </row>
    <row r="206" spans="1:62" ht="15.75" customHeight="1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</row>
    <row r="207" spans="1:62" ht="15.75" customHeight="1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</row>
    <row r="208" spans="1:62" ht="15.75" customHeight="1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</row>
    <row r="209" spans="1:62" ht="15.75" customHeight="1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</row>
    <row r="210" spans="1:62" ht="15.75" customHeight="1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</row>
    <row r="211" spans="1:62" ht="15.75" customHeight="1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</row>
    <row r="212" spans="1:62" ht="15.75" customHeight="1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</row>
    <row r="213" spans="1:62" ht="15.75" customHeight="1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</row>
    <row r="214" spans="1:62" ht="15.75" customHeight="1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</row>
    <row r="215" spans="1:62" ht="15.75" customHeight="1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</row>
    <row r="216" spans="1:62" ht="15.75" customHeight="1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</row>
    <row r="217" spans="1:62" ht="15.75" customHeight="1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</row>
    <row r="218" spans="1:62" ht="15.75" customHeight="1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</row>
    <row r="219" spans="1:62" ht="15.75" customHeight="1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</row>
    <row r="220" spans="1:62" ht="15.75" customHeight="1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</row>
    <row r="221" spans="1:62" ht="15.75" customHeight="1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</row>
    <row r="222" spans="1:62" ht="15.75" customHeight="1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</row>
    <row r="223" spans="1:62" ht="15.75" customHeight="1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</row>
    <row r="224" spans="1:62" ht="15.75" customHeight="1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</row>
    <row r="225" spans="1:62" ht="15.75" customHeight="1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</row>
    <row r="226" spans="1:62" ht="15.75" customHeight="1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</row>
    <row r="227" spans="1:62" ht="15.75" customHeight="1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</row>
    <row r="228" spans="1:62" ht="15.75" customHeight="1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</row>
    <row r="229" spans="1:62" ht="15.75" customHeight="1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</row>
    <row r="230" spans="1:62" ht="15.75" customHeight="1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</row>
    <row r="231" spans="1:62" ht="15.75" customHeight="1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</row>
    <row r="232" spans="1:62" ht="15.75" customHeight="1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</row>
    <row r="233" spans="1:62" ht="15.75" customHeight="1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</row>
    <row r="234" spans="1:62" ht="15.75" customHeight="1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</row>
    <row r="235" spans="1:62" ht="15.75" customHeight="1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</row>
    <row r="236" spans="1:62" ht="15.75" customHeight="1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</row>
    <row r="237" spans="1:62" ht="15.75" customHeight="1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</row>
    <row r="238" spans="1:62" ht="15.75" customHeight="1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</row>
    <row r="239" spans="1:62" ht="15.75" customHeight="1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</row>
    <row r="240" spans="1:62" ht="15.75" customHeight="1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</row>
    <row r="241" spans="1:62" ht="15.75" customHeight="1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</row>
    <row r="242" spans="1:62" ht="15.75" customHeight="1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</row>
    <row r="243" spans="1:62" ht="15.75" customHeight="1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</row>
    <row r="244" spans="1:62" ht="15.75" customHeight="1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</row>
    <row r="245" spans="1:62" ht="15.75" customHeight="1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</row>
    <row r="246" spans="1:62" ht="15.75" customHeight="1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</row>
    <row r="247" spans="1:62" ht="15.75" customHeight="1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</row>
    <row r="248" spans="1:62" ht="15.75" customHeight="1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</row>
    <row r="249" spans="1:62" ht="15.75" customHeight="1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</row>
    <row r="250" spans="1:62" ht="15.75" customHeight="1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</row>
    <row r="251" spans="1:62" ht="15.75" customHeight="1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</row>
    <row r="252" spans="1:62" ht="15.75" customHeight="1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</row>
    <row r="253" spans="1:62" ht="15.75" customHeight="1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</row>
    <row r="254" spans="1:62" ht="15.75" customHeight="1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</row>
    <row r="255" spans="1:62" ht="15.75" customHeight="1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</row>
    <row r="256" spans="1:62" ht="15.75" customHeight="1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</row>
    <row r="257" spans="1:62" ht="15.75" customHeight="1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</row>
    <row r="258" spans="1:62" ht="15.75" customHeight="1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</row>
    <row r="259" spans="1:62" ht="15.75" customHeight="1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</row>
    <row r="260" spans="1:62" ht="15.75" customHeight="1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</row>
    <row r="261" spans="1:62" ht="15.75" customHeight="1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</row>
    <row r="262" spans="1:62" ht="15.75" customHeight="1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</row>
    <row r="263" spans="1:62" ht="15.75" customHeight="1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</row>
    <row r="264" spans="1:62" ht="15.75" customHeight="1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</row>
    <row r="265" spans="1:62" ht="15.75" customHeight="1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</row>
    <row r="266" spans="1:62" ht="15.75" customHeight="1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</row>
    <row r="267" spans="1:62" ht="15.75" customHeight="1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</row>
    <row r="268" spans="1:62" ht="15.75" customHeight="1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</row>
    <row r="269" spans="1:62" ht="15.75" customHeight="1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</row>
    <row r="270" spans="1:62" ht="15.75" customHeight="1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</row>
    <row r="271" spans="1:62" ht="15.75" customHeight="1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</row>
    <row r="272" spans="1:62" ht="15.75" customHeight="1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</row>
    <row r="273" spans="1:62" ht="15.75" customHeight="1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</row>
    <row r="274" spans="1:62" ht="15.75" customHeight="1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</row>
    <row r="275" spans="1:62" ht="15.75" customHeight="1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</row>
    <row r="276" spans="1:62" ht="15.75" customHeight="1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</row>
    <row r="277" spans="1:62" ht="15.75" customHeight="1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</row>
    <row r="278" spans="1:62" ht="15.75" customHeight="1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</row>
    <row r="279" spans="1:62" ht="15.75" customHeight="1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</row>
    <row r="280" spans="1:62" ht="15.75" customHeight="1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</row>
    <row r="281" spans="1:62" ht="15.75" customHeight="1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</row>
    <row r="282" spans="1:62" ht="15.75" customHeight="1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</row>
    <row r="283" spans="1:62" ht="15.75" customHeight="1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</row>
    <row r="284" spans="1:62" ht="15.75" customHeight="1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</row>
    <row r="285" spans="1:62" ht="15.75" customHeight="1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</row>
    <row r="286" spans="1:62" ht="15.75" customHeight="1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</row>
    <row r="287" spans="1:62" ht="15.75" customHeight="1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</row>
    <row r="288" spans="1:62" ht="15.75" customHeight="1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</row>
    <row r="289" spans="1:62" ht="15.75" customHeight="1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  <c r="AY289" s="8"/>
      <c r="AZ289" s="8"/>
      <c r="BA289" s="8"/>
      <c r="BB289" s="8"/>
      <c r="BC289" s="8"/>
      <c r="BD289" s="8"/>
      <c r="BE289" s="8"/>
      <c r="BF289" s="8"/>
      <c r="BG289" s="8"/>
      <c r="BH289" s="8"/>
      <c r="BI289" s="8"/>
      <c r="BJ289" s="8"/>
    </row>
    <row r="290" spans="1:62" ht="15.75" customHeight="1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  <c r="BJ290" s="8"/>
    </row>
    <row r="291" spans="1:62" ht="15.75" customHeight="1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8"/>
      <c r="BE291" s="8"/>
      <c r="BF291" s="8"/>
      <c r="BG291" s="8"/>
      <c r="BH291" s="8"/>
      <c r="BI291" s="8"/>
      <c r="BJ291" s="8"/>
    </row>
    <row r="292" spans="1:62" ht="15.75" customHeight="1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  <c r="BD292" s="8"/>
      <c r="BE292" s="8"/>
      <c r="BF292" s="8"/>
      <c r="BG292" s="8"/>
      <c r="BH292" s="8"/>
      <c r="BI292" s="8"/>
      <c r="BJ292" s="8"/>
    </row>
    <row r="293" spans="1:62" ht="15.75" customHeight="1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8"/>
      <c r="AN293" s="8"/>
      <c r="AO293" s="8"/>
      <c r="AP293" s="8"/>
      <c r="AQ293" s="8"/>
      <c r="AR293" s="8"/>
      <c r="AS293" s="8"/>
      <c r="AT293" s="8"/>
      <c r="AU293" s="8"/>
      <c r="AV293" s="8"/>
      <c r="AW293" s="8"/>
      <c r="AX293" s="8"/>
      <c r="AY293" s="8"/>
      <c r="AZ293" s="8"/>
      <c r="BA293" s="8"/>
      <c r="BB293" s="8"/>
      <c r="BC293" s="8"/>
      <c r="BD293" s="8"/>
      <c r="BE293" s="8"/>
      <c r="BF293" s="8"/>
      <c r="BG293" s="8"/>
      <c r="BH293" s="8"/>
      <c r="BI293" s="8"/>
      <c r="BJ293" s="8"/>
    </row>
    <row r="294" spans="1:62" ht="15.75" customHeight="1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  <c r="AR294" s="8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  <c r="BD294" s="8"/>
      <c r="BE294" s="8"/>
      <c r="BF294" s="8"/>
      <c r="BG294" s="8"/>
      <c r="BH294" s="8"/>
      <c r="BI294" s="8"/>
      <c r="BJ294" s="8"/>
    </row>
    <row r="295" spans="1:62" ht="15.75" customHeight="1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  <c r="AM295" s="8"/>
      <c r="AN295" s="8"/>
      <c r="AO295" s="8"/>
      <c r="AP295" s="8"/>
      <c r="AQ295" s="8"/>
      <c r="AR295" s="8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  <c r="BD295" s="8"/>
      <c r="BE295" s="8"/>
      <c r="BF295" s="8"/>
      <c r="BG295" s="8"/>
      <c r="BH295" s="8"/>
      <c r="BI295" s="8"/>
      <c r="BJ295" s="8"/>
    </row>
    <row r="296" spans="1:62" ht="15.75" customHeight="1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  <c r="AM296" s="8"/>
      <c r="AN296" s="8"/>
      <c r="AO296" s="8"/>
      <c r="AP296" s="8"/>
      <c r="AQ296" s="8"/>
      <c r="AR296" s="8"/>
      <c r="AS296" s="8"/>
      <c r="AT296" s="8"/>
      <c r="AU296" s="8"/>
      <c r="AV296" s="8"/>
      <c r="AW296" s="8"/>
      <c r="AX296" s="8"/>
      <c r="AY296" s="8"/>
      <c r="AZ296" s="8"/>
      <c r="BA296" s="8"/>
      <c r="BB296" s="8"/>
      <c r="BC296" s="8"/>
      <c r="BD296" s="8"/>
      <c r="BE296" s="8"/>
      <c r="BF296" s="8"/>
      <c r="BG296" s="8"/>
      <c r="BH296" s="8"/>
      <c r="BI296" s="8"/>
      <c r="BJ296" s="8"/>
    </row>
    <row r="297" spans="1:62" ht="15.75" customHeight="1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  <c r="AM297" s="8"/>
      <c r="AN297" s="8"/>
      <c r="AO297" s="8"/>
      <c r="AP297" s="8"/>
      <c r="AQ297" s="8"/>
      <c r="AR297" s="8"/>
      <c r="AS297" s="8"/>
      <c r="AT297" s="8"/>
      <c r="AU297" s="8"/>
      <c r="AV297" s="8"/>
      <c r="AW297" s="8"/>
      <c r="AX297" s="8"/>
      <c r="AY297" s="8"/>
      <c r="AZ297" s="8"/>
      <c r="BA297" s="8"/>
      <c r="BB297" s="8"/>
      <c r="BC297" s="8"/>
      <c r="BD297" s="8"/>
      <c r="BE297" s="8"/>
      <c r="BF297" s="8"/>
      <c r="BG297" s="8"/>
      <c r="BH297" s="8"/>
      <c r="BI297" s="8"/>
      <c r="BJ297" s="8"/>
    </row>
    <row r="298" spans="1:62" ht="15.75" customHeight="1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8"/>
      <c r="AN298" s="8"/>
      <c r="AO298" s="8"/>
      <c r="AP298" s="8"/>
      <c r="AQ298" s="8"/>
      <c r="AR298" s="8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  <c r="BD298" s="8"/>
      <c r="BE298" s="8"/>
      <c r="BF298" s="8"/>
      <c r="BG298" s="8"/>
      <c r="BH298" s="8"/>
      <c r="BI298" s="8"/>
      <c r="BJ298" s="8"/>
    </row>
    <row r="299" spans="1:62" ht="15.75" customHeight="1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  <c r="AR299" s="8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  <c r="BD299" s="8"/>
      <c r="BE299" s="8"/>
      <c r="BF299" s="8"/>
      <c r="BG299" s="8"/>
      <c r="BH299" s="8"/>
      <c r="BI299" s="8"/>
      <c r="BJ299" s="8"/>
    </row>
    <row r="300" spans="1:62" ht="15.75" customHeight="1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  <c r="AM300" s="8"/>
      <c r="AN300" s="8"/>
      <c r="AO300" s="8"/>
      <c r="AP300" s="8"/>
      <c r="AQ300" s="8"/>
      <c r="AR300" s="8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  <c r="BD300" s="8"/>
      <c r="BE300" s="8"/>
      <c r="BF300" s="8"/>
      <c r="BG300" s="8"/>
      <c r="BH300" s="8"/>
      <c r="BI300" s="8"/>
      <c r="BJ300" s="8"/>
    </row>
    <row r="301" spans="1:62" ht="15.75" customHeight="1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  <c r="BD301" s="8"/>
      <c r="BE301" s="8"/>
      <c r="BF301" s="8"/>
      <c r="BG301" s="8"/>
      <c r="BH301" s="8"/>
      <c r="BI301" s="8"/>
      <c r="BJ301" s="8"/>
    </row>
    <row r="302" spans="1:62" ht="15.75" customHeight="1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  <c r="AM302" s="8"/>
      <c r="AN302" s="8"/>
      <c r="AO302" s="8"/>
      <c r="AP302" s="8"/>
      <c r="AQ302" s="8"/>
      <c r="AR302" s="8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  <c r="BD302" s="8"/>
      <c r="BE302" s="8"/>
      <c r="BF302" s="8"/>
      <c r="BG302" s="8"/>
      <c r="BH302" s="8"/>
      <c r="BI302" s="8"/>
      <c r="BJ302" s="8"/>
    </row>
    <row r="303" spans="1:62" ht="15.75" customHeight="1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  <c r="BD303" s="8"/>
      <c r="BE303" s="8"/>
      <c r="BF303" s="8"/>
      <c r="BG303" s="8"/>
      <c r="BH303" s="8"/>
      <c r="BI303" s="8"/>
      <c r="BJ303" s="8"/>
    </row>
    <row r="304" spans="1:62" ht="15.75" customHeight="1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  <c r="BD304" s="8"/>
      <c r="BE304" s="8"/>
      <c r="BF304" s="8"/>
      <c r="BG304" s="8"/>
      <c r="BH304" s="8"/>
      <c r="BI304" s="8"/>
      <c r="BJ304" s="8"/>
    </row>
    <row r="305" spans="1:62" ht="15.75" customHeight="1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8"/>
      <c r="AN305" s="8"/>
      <c r="AO305" s="8"/>
      <c r="AP305" s="8"/>
      <c r="AQ305" s="8"/>
      <c r="AR305" s="8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  <c r="BD305" s="8"/>
      <c r="BE305" s="8"/>
      <c r="BF305" s="8"/>
      <c r="BG305" s="8"/>
      <c r="BH305" s="8"/>
      <c r="BI305" s="8"/>
      <c r="BJ305" s="8"/>
    </row>
    <row r="306" spans="1:62" ht="15.75" customHeight="1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  <c r="BD306" s="8"/>
      <c r="BE306" s="8"/>
      <c r="BF306" s="8"/>
      <c r="BG306" s="8"/>
      <c r="BH306" s="8"/>
      <c r="BI306" s="8"/>
      <c r="BJ306" s="8"/>
    </row>
    <row r="307" spans="1:62" ht="15.75" customHeight="1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</row>
    <row r="308" spans="1:62" ht="15.75" customHeight="1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  <c r="AM308" s="8"/>
      <c r="AN308" s="8"/>
      <c r="AO308" s="8"/>
      <c r="AP308" s="8"/>
      <c r="AQ308" s="8"/>
      <c r="AR308" s="8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  <c r="BD308" s="8"/>
      <c r="BE308" s="8"/>
      <c r="BF308" s="8"/>
      <c r="BG308" s="8"/>
      <c r="BH308" s="8"/>
      <c r="BI308" s="8"/>
      <c r="BJ308" s="8"/>
    </row>
    <row r="309" spans="1:62" ht="15.75" customHeight="1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  <c r="AY309" s="8"/>
      <c r="AZ309" s="8"/>
      <c r="BA309" s="8"/>
      <c r="BB309" s="8"/>
      <c r="BC309" s="8"/>
      <c r="BD309" s="8"/>
      <c r="BE309" s="8"/>
      <c r="BF309" s="8"/>
      <c r="BG309" s="8"/>
      <c r="BH309" s="8"/>
      <c r="BI309" s="8"/>
      <c r="BJ309" s="8"/>
    </row>
    <row r="310" spans="1:62" ht="15.75" customHeight="1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  <c r="AN310" s="8"/>
      <c r="AO310" s="8"/>
      <c r="AP310" s="8"/>
      <c r="AQ310" s="8"/>
      <c r="AR310" s="8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  <c r="BD310" s="8"/>
      <c r="BE310" s="8"/>
      <c r="BF310" s="8"/>
      <c r="BG310" s="8"/>
      <c r="BH310" s="8"/>
      <c r="BI310" s="8"/>
      <c r="BJ310" s="8"/>
    </row>
    <row r="311" spans="1:62" ht="15.75" customHeight="1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</row>
    <row r="312" spans="1:62" ht="15.75" customHeight="1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  <c r="BD312" s="8"/>
      <c r="BE312" s="8"/>
      <c r="BF312" s="8"/>
      <c r="BG312" s="8"/>
      <c r="BH312" s="8"/>
      <c r="BI312" s="8"/>
      <c r="BJ312" s="8"/>
    </row>
    <row r="313" spans="1:62" ht="15.75" customHeight="1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  <c r="AN313" s="8"/>
      <c r="AO313" s="8"/>
      <c r="AP313" s="8"/>
      <c r="AQ313" s="8"/>
      <c r="AR313" s="8"/>
      <c r="AS313" s="8"/>
      <c r="AT313" s="8"/>
      <c r="AU313" s="8"/>
      <c r="AV313" s="8"/>
      <c r="AW313" s="8"/>
      <c r="AX313" s="8"/>
      <c r="AY313" s="8"/>
      <c r="AZ313" s="8"/>
      <c r="BA313" s="8"/>
      <c r="BB313" s="8"/>
      <c r="BC313" s="8"/>
      <c r="BD313" s="8"/>
      <c r="BE313" s="8"/>
      <c r="BF313" s="8"/>
      <c r="BG313" s="8"/>
      <c r="BH313" s="8"/>
      <c r="BI313" s="8"/>
      <c r="BJ313" s="8"/>
    </row>
    <row r="314" spans="1:62" ht="15.75" customHeight="1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  <c r="AR314" s="8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  <c r="BD314" s="8"/>
      <c r="BE314" s="8"/>
      <c r="BF314" s="8"/>
      <c r="BG314" s="8"/>
      <c r="BH314" s="8"/>
      <c r="BI314" s="8"/>
      <c r="BJ314" s="8"/>
    </row>
    <row r="315" spans="1:62" ht="15.75" customHeight="1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8"/>
      <c r="AN315" s="8"/>
      <c r="AO315" s="8"/>
      <c r="AP315" s="8"/>
      <c r="AQ315" s="8"/>
      <c r="AR315" s="8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  <c r="BD315" s="8"/>
      <c r="BE315" s="8"/>
      <c r="BF315" s="8"/>
      <c r="BG315" s="8"/>
      <c r="BH315" s="8"/>
      <c r="BI315" s="8"/>
      <c r="BJ315" s="8"/>
    </row>
    <row r="316" spans="1:62" ht="15.75" customHeight="1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  <c r="BD316" s="8"/>
      <c r="BE316" s="8"/>
      <c r="BF316" s="8"/>
      <c r="BG316" s="8"/>
      <c r="BH316" s="8"/>
      <c r="BI316" s="8"/>
      <c r="BJ316" s="8"/>
    </row>
    <row r="317" spans="1:62" ht="15.75" customHeight="1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8"/>
      <c r="BE317" s="8"/>
      <c r="BF317" s="8"/>
      <c r="BG317" s="8"/>
      <c r="BH317" s="8"/>
      <c r="BI317" s="8"/>
      <c r="BJ317" s="8"/>
    </row>
    <row r="318" spans="1:62" ht="15.75" customHeight="1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  <c r="BD318" s="8"/>
      <c r="BE318" s="8"/>
      <c r="BF318" s="8"/>
      <c r="BG318" s="8"/>
      <c r="BH318" s="8"/>
      <c r="BI318" s="8"/>
      <c r="BJ318" s="8"/>
    </row>
    <row r="319" spans="1:62" ht="15.75" customHeight="1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8"/>
      <c r="AN319" s="8"/>
      <c r="AO319" s="8"/>
      <c r="AP319" s="8"/>
      <c r="AQ319" s="8"/>
      <c r="AR319" s="8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  <c r="BD319" s="8"/>
      <c r="BE319" s="8"/>
      <c r="BF319" s="8"/>
      <c r="BG319" s="8"/>
      <c r="BH319" s="8"/>
      <c r="BI319" s="8"/>
      <c r="BJ319" s="8"/>
    </row>
    <row r="320" spans="1:62" ht="15.75" customHeight="1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  <c r="AM320" s="8"/>
      <c r="AN320" s="8"/>
      <c r="AO320" s="8"/>
      <c r="AP320" s="8"/>
      <c r="AQ320" s="8"/>
      <c r="AR320" s="8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8"/>
      <c r="BD320" s="8"/>
      <c r="BE320" s="8"/>
      <c r="BF320" s="8"/>
      <c r="BG320" s="8"/>
      <c r="BH320" s="8"/>
      <c r="BI320" s="8"/>
      <c r="BJ320" s="8"/>
    </row>
    <row r="321" spans="1:62" ht="15.75" customHeight="1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  <c r="AM321" s="8"/>
      <c r="AN321" s="8"/>
      <c r="AO321" s="8"/>
      <c r="AP321" s="8"/>
      <c r="AQ321" s="8"/>
      <c r="AR321" s="8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  <c r="BD321" s="8"/>
      <c r="BE321" s="8"/>
      <c r="BF321" s="8"/>
      <c r="BG321" s="8"/>
      <c r="BH321" s="8"/>
      <c r="BI321" s="8"/>
      <c r="BJ321" s="8"/>
    </row>
    <row r="322" spans="1:62" ht="15.75" customHeight="1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8"/>
      <c r="AN322" s="8"/>
      <c r="AO322" s="8"/>
      <c r="AP322" s="8"/>
      <c r="AQ322" s="8"/>
      <c r="AR322" s="8"/>
      <c r="AS322" s="8"/>
      <c r="AT322" s="8"/>
      <c r="AU322" s="8"/>
      <c r="AV322" s="8"/>
      <c r="AW322" s="8"/>
      <c r="AX322" s="8"/>
      <c r="AY322" s="8"/>
      <c r="AZ322" s="8"/>
      <c r="BA322" s="8"/>
      <c r="BB322" s="8"/>
      <c r="BC322" s="8"/>
      <c r="BD322" s="8"/>
      <c r="BE322" s="8"/>
      <c r="BF322" s="8"/>
      <c r="BG322" s="8"/>
      <c r="BH322" s="8"/>
      <c r="BI322" s="8"/>
      <c r="BJ322" s="8"/>
    </row>
    <row r="323" spans="1:62" ht="15.75" customHeight="1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</row>
    <row r="324" spans="1:62" ht="15.75" customHeight="1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  <c r="AM324" s="8"/>
      <c r="AN324" s="8"/>
      <c r="AO324" s="8"/>
      <c r="AP324" s="8"/>
      <c r="AQ324" s="8"/>
      <c r="AR324" s="8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8"/>
      <c r="BD324" s="8"/>
      <c r="BE324" s="8"/>
      <c r="BF324" s="8"/>
      <c r="BG324" s="8"/>
      <c r="BH324" s="8"/>
      <c r="BI324" s="8"/>
      <c r="BJ324" s="8"/>
    </row>
    <row r="325" spans="1:62" ht="15.75" customHeight="1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8"/>
      <c r="BE325" s="8"/>
      <c r="BF325" s="8"/>
      <c r="BG325" s="8"/>
      <c r="BH325" s="8"/>
      <c r="BI325" s="8"/>
      <c r="BJ325" s="8"/>
    </row>
    <row r="326" spans="1:62" ht="15.75" customHeight="1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  <c r="BD326" s="8"/>
      <c r="BE326" s="8"/>
      <c r="BF326" s="8"/>
      <c r="BG326" s="8"/>
      <c r="BH326" s="8"/>
      <c r="BI326" s="8"/>
      <c r="BJ326" s="8"/>
    </row>
    <row r="327" spans="1:62" ht="15.75" customHeight="1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8"/>
      <c r="AN327" s="8"/>
      <c r="AO327" s="8"/>
      <c r="AP327" s="8"/>
      <c r="AQ327" s="8"/>
      <c r="AR327" s="8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  <c r="BD327" s="8"/>
      <c r="BE327" s="8"/>
      <c r="BF327" s="8"/>
      <c r="BG327" s="8"/>
      <c r="BH327" s="8"/>
      <c r="BI327" s="8"/>
      <c r="BJ327" s="8"/>
    </row>
    <row r="328" spans="1:62" ht="15.75" customHeight="1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  <c r="BD328" s="8"/>
      <c r="BE328" s="8"/>
      <c r="BF328" s="8"/>
      <c r="BG328" s="8"/>
      <c r="BH328" s="8"/>
      <c r="BI328" s="8"/>
      <c r="BJ328" s="8"/>
    </row>
    <row r="329" spans="1:62" ht="15.75" customHeight="1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</row>
    <row r="330" spans="1:62" ht="15.75" customHeight="1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8"/>
      <c r="AQ330" s="8"/>
      <c r="AR330" s="8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  <c r="BD330" s="8"/>
      <c r="BE330" s="8"/>
      <c r="BF330" s="8"/>
      <c r="BG330" s="8"/>
      <c r="BH330" s="8"/>
      <c r="BI330" s="8"/>
      <c r="BJ330" s="8"/>
    </row>
    <row r="331" spans="1:62" ht="15.75" customHeight="1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  <c r="AM331" s="8"/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  <c r="BD331" s="8"/>
      <c r="BE331" s="8"/>
      <c r="BF331" s="8"/>
      <c r="BG331" s="8"/>
      <c r="BH331" s="8"/>
      <c r="BI331" s="8"/>
      <c r="BJ331" s="8"/>
    </row>
    <row r="332" spans="1:62" ht="15.75" customHeight="1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  <c r="AY332" s="8"/>
      <c r="AZ332" s="8"/>
      <c r="BA332" s="8"/>
      <c r="BB332" s="8"/>
      <c r="BC332" s="8"/>
      <c r="BD332" s="8"/>
      <c r="BE332" s="8"/>
      <c r="BF332" s="8"/>
      <c r="BG332" s="8"/>
      <c r="BH332" s="8"/>
      <c r="BI332" s="8"/>
      <c r="BJ332" s="8"/>
    </row>
    <row r="333" spans="1:62" ht="15.75" customHeight="1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  <c r="AY333" s="8"/>
      <c r="AZ333" s="8"/>
      <c r="BA333" s="8"/>
      <c r="BB333" s="8"/>
      <c r="BC333" s="8"/>
      <c r="BD333" s="8"/>
      <c r="BE333" s="8"/>
      <c r="BF333" s="8"/>
      <c r="BG333" s="8"/>
      <c r="BH333" s="8"/>
      <c r="BI333" s="8"/>
      <c r="BJ333" s="8"/>
    </row>
    <row r="334" spans="1:62" ht="15.75" customHeight="1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  <c r="AM334" s="8"/>
      <c r="AN334" s="8"/>
      <c r="AO334" s="8"/>
      <c r="AP334" s="8"/>
      <c r="AQ334" s="8"/>
      <c r="AR334" s="8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  <c r="BD334" s="8"/>
      <c r="BE334" s="8"/>
      <c r="BF334" s="8"/>
      <c r="BG334" s="8"/>
      <c r="BH334" s="8"/>
      <c r="BI334" s="8"/>
      <c r="BJ334" s="8"/>
    </row>
    <row r="335" spans="1:62" ht="15.75" customHeight="1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  <c r="AM335" s="8"/>
      <c r="AN335" s="8"/>
      <c r="AO335" s="8"/>
      <c r="AP335" s="8"/>
      <c r="AQ335" s="8"/>
      <c r="AR335" s="8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  <c r="BD335" s="8"/>
      <c r="BE335" s="8"/>
      <c r="BF335" s="8"/>
      <c r="BG335" s="8"/>
      <c r="BH335" s="8"/>
      <c r="BI335" s="8"/>
      <c r="BJ335" s="8"/>
    </row>
    <row r="336" spans="1:62" ht="15.75" customHeight="1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  <c r="AM336" s="8"/>
      <c r="AN336" s="8"/>
      <c r="AO336" s="8"/>
      <c r="AP336" s="8"/>
      <c r="AQ336" s="8"/>
      <c r="AR336" s="8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  <c r="BD336" s="8"/>
      <c r="BE336" s="8"/>
      <c r="BF336" s="8"/>
      <c r="BG336" s="8"/>
      <c r="BH336" s="8"/>
      <c r="BI336" s="8"/>
      <c r="BJ336" s="8"/>
    </row>
    <row r="337" spans="1:62" ht="15.75" customHeight="1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  <c r="AM337" s="8"/>
      <c r="AN337" s="8"/>
      <c r="AO337" s="8"/>
      <c r="AP337" s="8"/>
      <c r="AQ337" s="8"/>
      <c r="AR337" s="8"/>
      <c r="AS337" s="8"/>
      <c r="AT337" s="8"/>
      <c r="AU337" s="8"/>
      <c r="AV337" s="8"/>
      <c r="AW337" s="8"/>
      <c r="AX337" s="8"/>
      <c r="AY337" s="8"/>
      <c r="AZ337" s="8"/>
      <c r="BA337" s="8"/>
      <c r="BB337" s="8"/>
      <c r="BC337" s="8"/>
      <c r="BD337" s="8"/>
      <c r="BE337" s="8"/>
      <c r="BF337" s="8"/>
      <c r="BG337" s="8"/>
      <c r="BH337" s="8"/>
      <c r="BI337" s="8"/>
      <c r="BJ337" s="8"/>
    </row>
    <row r="338" spans="1:62" ht="15.75" customHeight="1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  <c r="AM338" s="8"/>
      <c r="AN338" s="8"/>
      <c r="AO338" s="8"/>
      <c r="AP338" s="8"/>
      <c r="AQ338" s="8"/>
      <c r="AR338" s="8"/>
      <c r="AS338" s="8"/>
      <c r="AT338" s="8"/>
      <c r="AU338" s="8"/>
      <c r="AV338" s="8"/>
      <c r="AW338" s="8"/>
      <c r="AX338" s="8"/>
      <c r="AY338" s="8"/>
      <c r="AZ338" s="8"/>
      <c r="BA338" s="8"/>
      <c r="BB338" s="8"/>
      <c r="BC338" s="8"/>
      <c r="BD338" s="8"/>
      <c r="BE338" s="8"/>
      <c r="BF338" s="8"/>
      <c r="BG338" s="8"/>
      <c r="BH338" s="8"/>
      <c r="BI338" s="8"/>
      <c r="BJ338" s="8"/>
    </row>
    <row r="339" spans="1:62" ht="15.75" customHeight="1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  <c r="AM339" s="8"/>
      <c r="AN339" s="8"/>
      <c r="AO339" s="8"/>
      <c r="AP339" s="8"/>
      <c r="AQ339" s="8"/>
      <c r="AR339" s="8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  <c r="BD339" s="8"/>
      <c r="BE339" s="8"/>
      <c r="BF339" s="8"/>
      <c r="BG339" s="8"/>
      <c r="BH339" s="8"/>
      <c r="BI339" s="8"/>
      <c r="BJ339" s="8"/>
    </row>
    <row r="340" spans="1:62" ht="15.75" customHeight="1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  <c r="AN340" s="8"/>
      <c r="AO340" s="8"/>
      <c r="AP340" s="8"/>
      <c r="AQ340" s="8"/>
      <c r="AR340" s="8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  <c r="BD340" s="8"/>
      <c r="BE340" s="8"/>
      <c r="BF340" s="8"/>
      <c r="BG340" s="8"/>
      <c r="BH340" s="8"/>
      <c r="BI340" s="8"/>
      <c r="BJ340" s="8"/>
    </row>
    <row r="341" spans="1:62" ht="15.75" customHeight="1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  <c r="AM341" s="8"/>
      <c r="AN341" s="8"/>
      <c r="AO341" s="8"/>
      <c r="AP341" s="8"/>
      <c r="AQ341" s="8"/>
      <c r="AR341" s="8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  <c r="BD341" s="8"/>
      <c r="BE341" s="8"/>
      <c r="BF341" s="8"/>
      <c r="BG341" s="8"/>
      <c r="BH341" s="8"/>
      <c r="BI341" s="8"/>
      <c r="BJ341" s="8"/>
    </row>
    <row r="342" spans="1:62" ht="15.75" customHeight="1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  <c r="AM342" s="8"/>
      <c r="AN342" s="8"/>
      <c r="AO342" s="8"/>
      <c r="AP342" s="8"/>
      <c r="AQ342" s="8"/>
      <c r="AR342" s="8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  <c r="BD342" s="8"/>
      <c r="BE342" s="8"/>
      <c r="BF342" s="8"/>
      <c r="BG342" s="8"/>
      <c r="BH342" s="8"/>
      <c r="BI342" s="8"/>
      <c r="BJ342" s="8"/>
    </row>
    <row r="343" spans="1:62" ht="15.75" customHeight="1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  <c r="AM343" s="8"/>
      <c r="AN343" s="8"/>
      <c r="AO343" s="8"/>
      <c r="AP343" s="8"/>
      <c r="AQ343" s="8"/>
      <c r="AR343" s="8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  <c r="BD343" s="8"/>
      <c r="BE343" s="8"/>
      <c r="BF343" s="8"/>
      <c r="BG343" s="8"/>
      <c r="BH343" s="8"/>
      <c r="BI343" s="8"/>
      <c r="BJ343" s="8"/>
    </row>
    <row r="344" spans="1:62" ht="15.75" customHeight="1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  <c r="AM344" s="8"/>
      <c r="AN344" s="8"/>
      <c r="AO344" s="8"/>
      <c r="AP344" s="8"/>
      <c r="AQ344" s="8"/>
      <c r="AR344" s="8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</row>
    <row r="345" spans="1:62" ht="15.75" customHeight="1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  <c r="AM345" s="8"/>
      <c r="AN345" s="8"/>
      <c r="AO345" s="8"/>
      <c r="AP345" s="8"/>
      <c r="AQ345" s="8"/>
      <c r="AR345" s="8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8"/>
      <c r="BD345" s="8"/>
      <c r="BE345" s="8"/>
      <c r="BF345" s="8"/>
      <c r="BG345" s="8"/>
      <c r="BH345" s="8"/>
      <c r="BI345" s="8"/>
      <c r="BJ345" s="8"/>
    </row>
    <row r="346" spans="1:62" ht="15.75" customHeight="1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  <c r="AM346" s="8"/>
      <c r="AN346" s="8"/>
      <c r="AO346" s="8"/>
      <c r="AP346" s="8"/>
      <c r="AQ346" s="8"/>
      <c r="AR346" s="8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  <c r="BD346" s="8"/>
      <c r="BE346" s="8"/>
      <c r="BF346" s="8"/>
      <c r="BG346" s="8"/>
      <c r="BH346" s="8"/>
      <c r="BI346" s="8"/>
      <c r="BJ346" s="8"/>
    </row>
    <row r="347" spans="1:62" ht="15.75" customHeight="1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  <c r="AM347" s="8"/>
      <c r="AN347" s="8"/>
      <c r="AO347" s="8"/>
      <c r="AP347" s="8"/>
      <c r="AQ347" s="8"/>
      <c r="AR347" s="8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  <c r="BD347" s="8"/>
      <c r="BE347" s="8"/>
      <c r="BF347" s="8"/>
      <c r="BG347" s="8"/>
      <c r="BH347" s="8"/>
      <c r="BI347" s="8"/>
      <c r="BJ347" s="8"/>
    </row>
    <row r="348" spans="1:62" ht="15.75" customHeight="1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  <c r="AM348" s="8"/>
      <c r="AN348" s="8"/>
      <c r="AO348" s="8"/>
      <c r="AP348" s="8"/>
      <c r="AQ348" s="8"/>
      <c r="AR348" s="8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  <c r="BD348" s="8"/>
      <c r="BE348" s="8"/>
      <c r="BF348" s="8"/>
      <c r="BG348" s="8"/>
      <c r="BH348" s="8"/>
      <c r="BI348" s="8"/>
      <c r="BJ348" s="8"/>
    </row>
    <row r="349" spans="1:62" ht="15.75" customHeight="1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  <c r="AM349" s="8"/>
      <c r="AN349" s="8"/>
      <c r="AO349" s="8"/>
      <c r="AP349" s="8"/>
      <c r="AQ349" s="8"/>
      <c r="AR349" s="8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  <c r="BD349" s="8"/>
      <c r="BE349" s="8"/>
      <c r="BF349" s="8"/>
      <c r="BG349" s="8"/>
      <c r="BH349" s="8"/>
      <c r="BI349" s="8"/>
      <c r="BJ349" s="8"/>
    </row>
    <row r="350" spans="1:62" ht="15.75" customHeight="1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  <c r="AM350" s="8"/>
      <c r="AN350" s="8"/>
      <c r="AO350" s="8"/>
      <c r="AP350" s="8"/>
      <c r="AQ350" s="8"/>
      <c r="AR350" s="8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  <c r="BD350" s="8"/>
      <c r="BE350" s="8"/>
      <c r="BF350" s="8"/>
      <c r="BG350" s="8"/>
      <c r="BH350" s="8"/>
      <c r="BI350" s="8"/>
      <c r="BJ350" s="8"/>
    </row>
    <row r="351" spans="1:62" ht="15.75" customHeight="1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  <c r="AL351" s="8"/>
      <c r="AM351" s="8"/>
      <c r="AN351" s="8"/>
      <c r="AO351" s="8"/>
      <c r="AP351" s="8"/>
      <c r="AQ351" s="8"/>
      <c r="AR351" s="8"/>
      <c r="AS351" s="8"/>
      <c r="AT351" s="8"/>
      <c r="AU351" s="8"/>
      <c r="AV351" s="8"/>
      <c r="AW351" s="8"/>
      <c r="AX351" s="8"/>
      <c r="AY351" s="8"/>
      <c r="AZ351" s="8"/>
      <c r="BA351" s="8"/>
      <c r="BB351" s="8"/>
      <c r="BC351" s="8"/>
      <c r="BD351" s="8"/>
      <c r="BE351" s="8"/>
      <c r="BF351" s="8"/>
      <c r="BG351" s="8"/>
      <c r="BH351" s="8"/>
      <c r="BI351" s="8"/>
      <c r="BJ351" s="8"/>
    </row>
    <row r="352" spans="1:62" ht="15.75" customHeight="1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  <c r="AM352" s="8"/>
      <c r="AN352" s="8"/>
      <c r="AO352" s="8"/>
      <c r="AP352" s="8"/>
      <c r="AQ352" s="8"/>
      <c r="AR352" s="8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  <c r="BD352" s="8"/>
      <c r="BE352" s="8"/>
      <c r="BF352" s="8"/>
      <c r="BG352" s="8"/>
      <c r="BH352" s="8"/>
      <c r="BI352" s="8"/>
      <c r="BJ352" s="8"/>
    </row>
    <row r="353" spans="1:62" ht="15.75" customHeight="1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  <c r="AM353" s="8"/>
      <c r="AN353" s="8"/>
      <c r="AO353" s="8"/>
      <c r="AP353" s="8"/>
      <c r="AQ353" s="8"/>
      <c r="AR353" s="8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  <c r="BD353" s="8"/>
      <c r="BE353" s="8"/>
      <c r="BF353" s="8"/>
      <c r="BG353" s="8"/>
      <c r="BH353" s="8"/>
      <c r="BI353" s="8"/>
      <c r="BJ353" s="8"/>
    </row>
    <row r="354" spans="1:62" ht="15.75" customHeight="1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8"/>
      <c r="AN354" s="8"/>
      <c r="AO354" s="8"/>
      <c r="AP354" s="8"/>
      <c r="AQ354" s="8"/>
      <c r="AR354" s="8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</row>
    <row r="355" spans="1:62" ht="15.75" customHeight="1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8"/>
      <c r="AN355" s="8"/>
      <c r="AO355" s="8"/>
      <c r="AP355" s="8"/>
      <c r="AQ355" s="8"/>
      <c r="AR355" s="8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  <c r="BD355" s="8"/>
      <c r="BE355" s="8"/>
      <c r="BF355" s="8"/>
      <c r="BG355" s="8"/>
      <c r="BH355" s="8"/>
      <c r="BI355" s="8"/>
      <c r="BJ355" s="8"/>
    </row>
    <row r="356" spans="1:62" ht="15.75" customHeight="1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  <c r="AM356" s="8"/>
      <c r="AN356" s="8"/>
      <c r="AO356" s="8"/>
      <c r="AP356" s="8"/>
      <c r="AQ356" s="8"/>
      <c r="AR356" s="8"/>
      <c r="AS356" s="8"/>
      <c r="AT356" s="8"/>
      <c r="AU356" s="8"/>
      <c r="AV356" s="8"/>
      <c r="AW356" s="8"/>
      <c r="AX356" s="8"/>
      <c r="AY356" s="8"/>
      <c r="AZ356" s="8"/>
      <c r="BA356" s="8"/>
      <c r="BB356" s="8"/>
      <c r="BC356" s="8"/>
      <c r="BD356" s="8"/>
      <c r="BE356" s="8"/>
      <c r="BF356" s="8"/>
      <c r="BG356" s="8"/>
      <c r="BH356" s="8"/>
      <c r="BI356" s="8"/>
      <c r="BJ356" s="8"/>
    </row>
    <row r="357" spans="1:62" ht="15.75" customHeight="1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  <c r="AL357" s="8"/>
      <c r="AM357" s="8"/>
      <c r="AN357" s="8"/>
      <c r="AO357" s="8"/>
      <c r="AP357" s="8"/>
      <c r="AQ357" s="8"/>
      <c r="AR357" s="8"/>
      <c r="AS357" s="8"/>
      <c r="AT357" s="8"/>
      <c r="AU357" s="8"/>
      <c r="AV357" s="8"/>
      <c r="AW357" s="8"/>
      <c r="AX357" s="8"/>
      <c r="AY357" s="8"/>
      <c r="AZ357" s="8"/>
      <c r="BA357" s="8"/>
      <c r="BB357" s="8"/>
      <c r="BC357" s="8"/>
      <c r="BD357" s="8"/>
      <c r="BE357" s="8"/>
      <c r="BF357" s="8"/>
      <c r="BG357" s="8"/>
      <c r="BH357" s="8"/>
      <c r="BI357" s="8"/>
      <c r="BJ357" s="8"/>
    </row>
    <row r="358" spans="1:62" ht="15.75" customHeight="1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  <c r="AM358" s="8"/>
      <c r="AN358" s="8"/>
      <c r="AO358" s="8"/>
      <c r="AP358" s="8"/>
      <c r="AQ358" s="8"/>
      <c r="AR358" s="8"/>
      <c r="AS358" s="8"/>
      <c r="AT358" s="8"/>
      <c r="AU358" s="8"/>
      <c r="AV358" s="8"/>
      <c r="AW358" s="8"/>
      <c r="AX358" s="8"/>
      <c r="AY358" s="8"/>
      <c r="AZ358" s="8"/>
      <c r="BA358" s="8"/>
      <c r="BB358" s="8"/>
      <c r="BC358" s="8"/>
      <c r="BD358" s="8"/>
      <c r="BE358" s="8"/>
      <c r="BF358" s="8"/>
      <c r="BG358" s="8"/>
      <c r="BH358" s="8"/>
      <c r="BI358" s="8"/>
      <c r="BJ358" s="8"/>
    </row>
    <row r="359" spans="1:62" ht="15.75" customHeight="1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  <c r="AM359" s="8"/>
      <c r="AN359" s="8"/>
      <c r="AO359" s="8"/>
      <c r="AP359" s="8"/>
      <c r="AQ359" s="8"/>
      <c r="AR359" s="8"/>
      <c r="AS359" s="8"/>
      <c r="AT359" s="8"/>
      <c r="AU359" s="8"/>
      <c r="AV359" s="8"/>
      <c r="AW359" s="8"/>
      <c r="AX359" s="8"/>
      <c r="AY359" s="8"/>
      <c r="AZ359" s="8"/>
      <c r="BA359" s="8"/>
      <c r="BB359" s="8"/>
      <c r="BC359" s="8"/>
      <c r="BD359" s="8"/>
      <c r="BE359" s="8"/>
      <c r="BF359" s="8"/>
      <c r="BG359" s="8"/>
      <c r="BH359" s="8"/>
      <c r="BI359" s="8"/>
      <c r="BJ359" s="8"/>
    </row>
    <row r="360" spans="1:62" ht="15.75" customHeight="1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  <c r="AM360" s="8"/>
      <c r="AN360" s="8"/>
      <c r="AO360" s="8"/>
      <c r="AP360" s="8"/>
      <c r="AQ360" s="8"/>
      <c r="AR360" s="8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  <c r="BD360" s="8"/>
      <c r="BE360" s="8"/>
      <c r="BF360" s="8"/>
      <c r="BG360" s="8"/>
      <c r="BH360" s="8"/>
      <c r="BI360" s="8"/>
      <c r="BJ360" s="8"/>
    </row>
    <row r="361" spans="1:62" ht="15.75" customHeight="1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  <c r="AM361" s="8"/>
      <c r="AN361" s="8"/>
      <c r="AO361" s="8"/>
      <c r="AP361" s="8"/>
      <c r="AQ361" s="8"/>
      <c r="AR361" s="8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8"/>
      <c r="BD361" s="8"/>
      <c r="BE361" s="8"/>
      <c r="BF361" s="8"/>
      <c r="BG361" s="8"/>
      <c r="BH361" s="8"/>
      <c r="BI361" s="8"/>
      <c r="BJ361" s="8"/>
    </row>
    <row r="362" spans="1:62" ht="15.75" customHeight="1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  <c r="AL362" s="8"/>
      <c r="AM362" s="8"/>
      <c r="AN362" s="8"/>
      <c r="AO362" s="8"/>
      <c r="AP362" s="8"/>
      <c r="AQ362" s="8"/>
      <c r="AR362" s="8"/>
      <c r="AS362" s="8"/>
      <c r="AT362" s="8"/>
      <c r="AU362" s="8"/>
      <c r="AV362" s="8"/>
      <c r="AW362" s="8"/>
      <c r="AX362" s="8"/>
      <c r="AY362" s="8"/>
      <c r="AZ362" s="8"/>
      <c r="BA362" s="8"/>
      <c r="BB362" s="8"/>
      <c r="BC362" s="8"/>
      <c r="BD362" s="8"/>
      <c r="BE362" s="8"/>
      <c r="BF362" s="8"/>
      <c r="BG362" s="8"/>
      <c r="BH362" s="8"/>
      <c r="BI362" s="8"/>
      <c r="BJ362" s="8"/>
    </row>
    <row r="363" spans="1:62" ht="15.75" customHeight="1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  <c r="AM363" s="8"/>
      <c r="AN363" s="8"/>
      <c r="AO363" s="8"/>
      <c r="AP363" s="8"/>
      <c r="AQ363" s="8"/>
      <c r="AR363" s="8"/>
      <c r="AS363" s="8"/>
      <c r="AT363" s="8"/>
      <c r="AU363" s="8"/>
      <c r="AV363" s="8"/>
      <c r="AW363" s="8"/>
      <c r="AX363" s="8"/>
      <c r="AY363" s="8"/>
      <c r="AZ363" s="8"/>
      <c r="BA363" s="8"/>
      <c r="BB363" s="8"/>
      <c r="BC363" s="8"/>
      <c r="BD363" s="8"/>
      <c r="BE363" s="8"/>
      <c r="BF363" s="8"/>
      <c r="BG363" s="8"/>
      <c r="BH363" s="8"/>
      <c r="BI363" s="8"/>
      <c r="BJ363" s="8"/>
    </row>
    <row r="364" spans="1:62" ht="15.75" customHeight="1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  <c r="AM364" s="8"/>
      <c r="AN364" s="8"/>
      <c r="AO364" s="8"/>
      <c r="AP364" s="8"/>
      <c r="AQ364" s="8"/>
      <c r="AR364" s="8"/>
      <c r="AS364" s="8"/>
      <c r="AT364" s="8"/>
      <c r="AU364" s="8"/>
      <c r="AV364" s="8"/>
      <c r="AW364" s="8"/>
      <c r="AX364" s="8"/>
      <c r="AY364" s="8"/>
      <c r="AZ364" s="8"/>
      <c r="BA364" s="8"/>
      <c r="BB364" s="8"/>
      <c r="BC364" s="8"/>
      <c r="BD364" s="8"/>
      <c r="BE364" s="8"/>
      <c r="BF364" s="8"/>
      <c r="BG364" s="8"/>
      <c r="BH364" s="8"/>
      <c r="BI364" s="8"/>
      <c r="BJ364" s="8"/>
    </row>
    <row r="365" spans="1:62" ht="15.75" customHeight="1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  <c r="AM365" s="8"/>
      <c r="AN365" s="8"/>
      <c r="AO365" s="8"/>
      <c r="AP365" s="8"/>
      <c r="AQ365" s="8"/>
      <c r="AR365" s="8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8"/>
      <c r="BD365" s="8"/>
      <c r="BE365" s="8"/>
      <c r="BF365" s="8"/>
      <c r="BG365" s="8"/>
      <c r="BH365" s="8"/>
      <c r="BI365" s="8"/>
      <c r="BJ365" s="8"/>
    </row>
    <row r="366" spans="1:62" ht="15.75" customHeight="1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  <c r="AM366" s="8"/>
      <c r="AN366" s="8"/>
      <c r="AO366" s="8"/>
      <c r="AP366" s="8"/>
      <c r="AQ366" s="8"/>
      <c r="AR366" s="8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  <c r="BD366" s="8"/>
      <c r="BE366" s="8"/>
      <c r="BF366" s="8"/>
      <c r="BG366" s="8"/>
      <c r="BH366" s="8"/>
      <c r="BI366" s="8"/>
      <c r="BJ366" s="8"/>
    </row>
    <row r="367" spans="1:62" ht="15.75" customHeight="1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8"/>
      <c r="AN367" s="8"/>
      <c r="AO367" s="8"/>
      <c r="AP367" s="8"/>
      <c r="AQ367" s="8"/>
      <c r="AR367" s="8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  <c r="BD367" s="8"/>
      <c r="BE367" s="8"/>
      <c r="BF367" s="8"/>
      <c r="BG367" s="8"/>
      <c r="BH367" s="8"/>
      <c r="BI367" s="8"/>
      <c r="BJ367" s="8"/>
    </row>
    <row r="368" spans="1:62" ht="15.75" customHeight="1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8"/>
      <c r="AN368" s="8"/>
      <c r="AO368" s="8"/>
      <c r="AP368" s="8"/>
      <c r="AQ368" s="8"/>
      <c r="AR368" s="8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  <c r="BD368" s="8"/>
      <c r="BE368" s="8"/>
      <c r="BF368" s="8"/>
      <c r="BG368" s="8"/>
      <c r="BH368" s="8"/>
      <c r="BI368" s="8"/>
      <c r="BJ368" s="8"/>
    </row>
    <row r="369" spans="1:62" ht="15.75" customHeight="1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8"/>
      <c r="AN369" s="8"/>
      <c r="AO369" s="8"/>
      <c r="AP369" s="8"/>
      <c r="AQ369" s="8"/>
      <c r="AR369" s="8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  <c r="BD369" s="8"/>
      <c r="BE369" s="8"/>
      <c r="BF369" s="8"/>
      <c r="BG369" s="8"/>
      <c r="BH369" s="8"/>
      <c r="BI369" s="8"/>
      <c r="BJ369" s="8"/>
    </row>
    <row r="370" spans="1:62" ht="15.75" customHeight="1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8"/>
      <c r="AN370" s="8"/>
      <c r="AO370" s="8"/>
      <c r="AP370" s="8"/>
      <c r="AQ370" s="8"/>
      <c r="AR370" s="8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  <c r="BD370" s="8"/>
      <c r="BE370" s="8"/>
      <c r="BF370" s="8"/>
      <c r="BG370" s="8"/>
      <c r="BH370" s="8"/>
      <c r="BI370" s="8"/>
      <c r="BJ370" s="8"/>
    </row>
    <row r="371" spans="1:62" ht="15.75" customHeight="1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</row>
    <row r="372" spans="1:62" ht="15.75" customHeight="1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</row>
    <row r="373" spans="1:62" ht="15.75" customHeight="1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</row>
    <row r="374" spans="1:62" ht="15.75" customHeight="1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</row>
    <row r="375" spans="1:62" ht="15.75" customHeight="1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</row>
    <row r="376" spans="1:62" ht="15.75" customHeight="1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</row>
    <row r="377" spans="1:62" ht="15.75" customHeight="1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</row>
    <row r="378" spans="1:62" ht="15.75" customHeight="1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</row>
    <row r="379" spans="1:62" ht="15.75" customHeight="1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</row>
    <row r="380" spans="1:62" ht="15.75" customHeight="1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</row>
    <row r="381" spans="1:62" ht="15.75" customHeight="1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</row>
    <row r="382" spans="1:62" ht="15.75" customHeight="1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</row>
    <row r="383" spans="1:62" ht="15.75" customHeight="1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</row>
    <row r="384" spans="1:62" ht="15.75" customHeight="1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</row>
    <row r="385" spans="1:62" ht="15.75" customHeight="1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</row>
    <row r="386" spans="1:62" ht="15.75" customHeight="1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</row>
    <row r="387" spans="1:62" ht="15.75" customHeight="1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</row>
    <row r="388" spans="1:62" ht="15.75" customHeight="1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</row>
    <row r="389" spans="1:62" ht="15.75" customHeight="1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</row>
    <row r="390" spans="1:62" ht="15.75" customHeight="1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</row>
    <row r="391" spans="1:62" ht="15.75" customHeight="1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</row>
    <row r="392" spans="1:62" ht="15.75" customHeight="1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</row>
    <row r="393" spans="1:62" ht="15.75" customHeight="1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  <c r="AM393" s="8"/>
      <c r="AN393" s="8"/>
      <c r="AO393" s="8"/>
      <c r="AP393" s="8"/>
      <c r="AQ393" s="8"/>
      <c r="AR393" s="8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  <c r="BD393" s="8"/>
      <c r="BE393" s="8"/>
      <c r="BF393" s="8"/>
      <c r="BG393" s="8"/>
      <c r="BH393" s="8"/>
      <c r="BI393" s="8"/>
      <c r="BJ393" s="8"/>
    </row>
    <row r="394" spans="1:62" ht="15.75" customHeight="1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</row>
    <row r="395" spans="1:62" ht="15.75" customHeight="1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  <c r="AM395" s="8"/>
      <c r="AN395" s="8"/>
      <c r="AO395" s="8"/>
      <c r="AP395" s="8"/>
      <c r="AQ395" s="8"/>
      <c r="AR395" s="8"/>
      <c r="AS395" s="8"/>
      <c r="AT395" s="8"/>
      <c r="AU395" s="8"/>
      <c r="AV395" s="8"/>
      <c r="AW395" s="8"/>
      <c r="AX395" s="8"/>
      <c r="AY395" s="8"/>
      <c r="AZ395" s="8"/>
      <c r="BA395" s="8"/>
      <c r="BB395" s="8"/>
      <c r="BC395" s="8"/>
      <c r="BD395" s="8"/>
      <c r="BE395" s="8"/>
      <c r="BF395" s="8"/>
      <c r="BG395" s="8"/>
      <c r="BH395" s="8"/>
      <c r="BI395" s="8"/>
      <c r="BJ395" s="8"/>
    </row>
    <row r="396" spans="1:62" ht="15.75" customHeight="1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  <c r="AL396" s="8"/>
      <c r="AM396" s="8"/>
      <c r="AN396" s="8"/>
      <c r="AO396" s="8"/>
      <c r="AP396" s="8"/>
      <c r="AQ396" s="8"/>
      <c r="AR396" s="8"/>
      <c r="AS396" s="8"/>
      <c r="AT396" s="8"/>
      <c r="AU396" s="8"/>
      <c r="AV396" s="8"/>
      <c r="AW396" s="8"/>
      <c r="AX396" s="8"/>
      <c r="AY396" s="8"/>
      <c r="AZ396" s="8"/>
      <c r="BA396" s="8"/>
      <c r="BB396" s="8"/>
      <c r="BC396" s="8"/>
      <c r="BD396" s="8"/>
      <c r="BE396" s="8"/>
      <c r="BF396" s="8"/>
      <c r="BG396" s="8"/>
      <c r="BH396" s="8"/>
      <c r="BI396" s="8"/>
      <c r="BJ396" s="8"/>
    </row>
    <row r="397" spans="1:62" ht="15.75" customHeight="1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  <c r="AL397" s="8"/>
      <c r="AM397" s="8"/>
      <c r="AN397" s="8"/>
      <c r="AO397" s="8"/>
      <c r="AP397" s="8"/>
      <c r="AQ397" s="8"/>
      <c r="AR397" s="8"/>
      <c r="AS397" s="8"/>
      <c r="AT397" s="8"/>
      <c r="AU397" s="8"/>
      <c r="AV397" s="8"/>
      <c r="AW397" s="8"/>
      <c r="AX397" s="8"/>
      <c r="AY397" s="8"/>
      <c r="AZ397" s="8"/>
      <c r="BA397" s="8"/>
      <c r="BB397" s="8"/>
      <c r="BC397" s="8"/>
      <c r="BD397" s="8"/>
      <c r="BE397" s="8"/>
      <c r="BF397" s="8"/>
      <c r="BG397" s="8"/>
      <c r="BH397" s="8"/>
      <c r="BI397" s="8"/>
      <c r="BJ397" s="8"/>
    </row>
    <row r="398" spans="1:62" ht="15.75" customHeight="1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  <c r="AL398" s="8"/>
      <c r="AM398" s="8"/>
      <c r="AN398" s="8"/>
      <c r="AO398" s="8"/>
      <c r="AP398" s="8"/>
      <c r="AQ398" s="8"/>
      <c r="AR398" s="8"/>
      <c r="AS398" s="8"/>
      <c r="AT398" s="8"/>
      <c r="AU398" s="8"/>
      <c r="AV398" s="8"/>
      <c r="AW398" s="8"/>
      <c r="AX398" s="8"/>
      <c r="AY398" s="8"/>
      <c r="AZ398" s="8"/>
      <c r="BA398" s="8"/>
      <c r="BB398" s="8"/>
      <c r="BC398" s="8"/>
      <c r="BD398" s="8"/>
      <c r="BE398" s="8"/>
      <c r="BF398" s="8"/>
      <c r="BG398" s="8"/>
      <c r="BH398" s="8"/>
      <c r="BI398" s="8"/>
      <c r="BJ398" s="8"/>
    </row>
    <row r="399" spans="1:62" ht="15.75" customHeight="1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  <c r="AL399" s="8"/>
      <c r="AM399" s="8"/>
      <c r="AN399" s="8"/>
      <c r="AO399" s="8"/>
      <c r="AP399" s="8"/>
      <c r="AQ399" s="8"/>
      <c r="AR399" s="8"/>
      <c r="AS399" s="8"/>
      <c r="AT399" s="8"/>
      <c r="AU399" s="8"/>
      <c r="AV399" s="8"/>
      <c r="AW399" s="8"/>
      <c r="AX399" s="8"/>
      <c r="AY399" s="8"/>
      <c r="AZ399" s="8"/>
      <c r="BA399" s="8"/>
      <c r="BB399" s="8"/>
      <c r="BC399" s="8"/>
      <c r="BD399" s="8"/>
      <c r="BE399" s="8"/>
      <c r="BF399" s="8"/>
      <c r="BG399" s="8"/>
      <c r="BH399" s="8"/>
      <c r="BI399" s="8"/>
      <c r="BJ399" s="8"/>
    </row>
    <row r="400" spans="1:62" ht="15.75" customHeight="1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  <c r="AL400" s="8"/>
      <c r="AM400" s="8"/>
      <c r="AN400" s="8"/>
      <c r="AO400" s="8"/>
      <c r="AP400" s="8"/>
      <c r="AQ400" s="8"/>
      <c r="AR400" s="8"/>
      <c r="AS400" s="8"/>
      <c r="AT400" s="8"/>
      <c r="AU400" s="8"/>
      <c r="AV400" s="8"/>
      <c r="AW400" s="8"/>
      <c r="AX400" s="8"/>
      <c r="AY400" s="8"/>
      <c r="AZ400" s="8"/>
      <c r="BA400" s="8"/>
      <c r="BB400" s="8"/>
      <c r="BC400" s="8"/>
      <c r="BD400" s="8"/>
      <c r="BE400" s="8"/>
      <c r="BF400" s="8"/>
      <c r="BG400" s="8"/>
      <c r="BH400" s="8"/>
      <c r="BI400" s="8"/>
      <c r="BJ400" s="8"/>
    </row>
    <row r="401" spans="1:62" ht="15.75" customHeight="1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  <c r="AL401" s="8"/>
      <c r="AM401" s="8"/>
      <c r="AN401" s="8"/>
      <c r="AO401" s="8"/>
      <c r="AP401" s="8"/>
      <c r="AQ401" s="8"/>
      <c r="AR401" s="8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  <c r="BD401" s="8"/>
      <c r="BE401" s="8"/>
      <c r="BF401" s="8"/>
      <c r="BG401" s="8"/>
      <c r="BH401" s="8"/>
      <c r="BI401" s="8"/>
      <c r="BJ401" s="8"/>
    </row>
    <row r="402" spans="1:62" ht="15.75" customHeight="1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  <c r="AL402" s="8"/>
      <c r="AM402" s="8"/>
      <c r="AN402" s="8"/>
      <c r="AO402" s="8"/>
      <c r="AP402" s="8"/>
      <c r="AQ402" s="8"/>
      <c r="AR402" s="8"/>
      <c r="AS402" s="8"/>
      <c r="AT402" s="8"/>
      <c r="AU402" s="8"/>
      <c r="AV402" s="8"/>
      <c r="AW402" s="8"/>
      <c r="AX402" s="8"/>
      <c r="AY402" s="8"/>
      <c r="AZ402" s="8"/>
      <c r="BA402" s="8"/>
      <c r="BB402" s="8"/>
      <c r="BC402" s="8"/>
      <c r="BD402" s="8"/>
      <c r="BE402" s="8"/>
      <c r="BF402" s="8"/>
      <c r="BG402" s="8"/>
      <c r="BH402" s="8"/>
      <c r="BI402" s="8"/>
      <c r="BJ402" s="8"/>
    </row>
    <row r="403" spans="1:62" ht="15.75" customHeight="1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  <c r="AL403" s="8"/>
      <c r="AM403" s="8"/>
      <c r="AN403" s="8"/>
      <c r="AO403" s="8"/>
      <c r="AP403" s="8"/>
      <c r="AQ403" s="8"/>
      <c r="AR403" s="8"/>
      <c r="AS403" s="8"/>
      <c r="AT403" s="8"/>
      <c r="AU403" s="8"/>
      <c r="AV403" s="8"/>
      <c r="AW403" s="8"/>
      <c r="AX403" s="8"/>
      <c r="AY403" s="8"/>
      <c r="AZ403" s="8"/>
      <c r="BA403" s="8"/>
      <c r="BB403" s="8"/>
      <c r="BC403" s="8"/>
      <c r="BD403" s="8"/>
      <c r="BE403" s="8"/>
      <c r="BF403" s="8"/>
      <c r="BG403" s="8"/>
      <c r="BH403" s="8"/>
      <c r="BI403" s="8"/>
      <c r="BJ403" s="8"/>
    </row>
    <row r="404" spans="1:62" ht="15.75" customHeight="1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  <c r="AL404" s="8"/>
      <c r="AM404" s="8"/>
      <c r="AN404" s="8"/>
      <c r="AO404" s="8"/>
      <c r="AP404" s="8"/>
      <c r="AQ404" s="8"/>
      <c r="AR404" s="8"/>
      <c r="AS404" s="8"/>
      <c r="AT404" s="8"/>
      <c r="AU404" s="8"/>
      <c r="AV404" s="8"/>
      <c r="AW404" s="8"/>
      <c r="AX404" s="8"/>
      <c r="AY404" s="8"/>
      <c r="AZ404" s="8"/>
      <c r="BA404" s="8"/>
      <c r="BB404" s="8"/>
      <c r="BC404" s="8"/>
      <c r="BD404" s="8"/>
      <c r="BE404" s="8"/>
      <c r="BF404" s="8"/>
      <c r="BG404" s="8"/>
      <c r="BH404" s="8"/>
      <c r="BI404" s="8"/>
      <c r="BJ404" s="8"/>
    </row>
    <row r="405" spans="1:62" ht="15.75" customHeight="1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8"/>
      <c r="AM405" s="8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</row>
    <row r="406" spans="1:62" ht="15.75" customHeight="1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  <c r="AL406" s="8"/>
      <c r="AM406" s="8"/>
      <c r="AN406" s="8"/>
      <c r="AO406" s="8"/>
      <c r="AP406" s="8"/>
      <c r="AQ406" s="8"/>
      <c r="AR406" s="8"/>
      <c r="AS406" s="8"/>
      <c r="AT406" s="8"/>
      <c r="AU406" s="8"/>
      <c r="AV406" s="8"/>
      <c r="AW406" s="8"/>
      <c r="AX406" s="8"/>
      <c r="AY406" s="8"/>
      <c r="AZ406" s="8"/>
      <c r="BA406" s="8"/>
      <c r="BB406" s="8"/>
      <c r="BC406" s="8"/>
      <c r="BD406" s="8"/>
      <c r="BE406" s="8"/>
      <c r="BF406" s="8"/>
      <c r="BG406" s="8"/>
      <c r="BH406" s="8"/>
      <c r="BI406" s="8"/>
      <c r="BJ406" s="8"/>
    </row>
    <row r="407" spans="1:62" ht="15.75" customHeight="1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  <c r="AL407" s="8"/>
      <c r="AM407" s="8"/>
      <c r="AN407" s="8"/>
      <c r="AO407" s="8"/>
      <c r="AP407" s="8"/>
      <c r="AQ407" s="8"/>
      <c r="AR407" s="8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8"/>
      <c r="BD407" s="8"/>
      <c r="BE407" s="8"/>
      <c r="BF407" s="8"/>
      <c r="BG407" s="8"/>
      <c r="BH407" s="8"/>
      <c r="BI407" s="8"/>
      <c r="BJ407" s="8"/>
    </row>
    <row r="408" spans="1:62" ht="15.75" customHeight="1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  <c r="AL408" s="8"/>
      <c r="AM408" s="8"/>
      <c r="AN408" s="8"/>
      <c r="AO408" s="8"/>
      <c r="AP408" s="8"/>
      <c r="AQ408" s="8"/>
      <c r="AR408" s="8"/>
      <c r="AS408" s="8"/>
      <c r="AT408" s="8"/>
      <c r="AU408" s="8"/>
      <c r="AV408" s="8"/>
      <c r="AW408" s="8"/>
      <c r="AX408" s="8"/>
      <c r="AY408" s="8"/>
      <c r="AZ408" s="8"/>
      <c r="BA408" s="8"/>
      <c r="BB408" s="8"/>
      <c r="BC408" s="8"/>
      <c r="BD408" s="8"/>
      <c r="BE408" s="8"/>
      <c r="BF408" s="8"/>
      <c r="BG408" s="8"/>
      <c r="BH408" s="8"/>
      <c r="BI408" s="8"/>
      <c r="BJ408" s="8"/>
    </row>
    <row r="409" spans="1:62" ht="15.75" customHeight="1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  <c r="AL409" s="8"/>
      <c r="AM409" s="8"/>
      <c r="AN409" s="8"/>
      <c r="AO409" s="8"/>
      <c r="AP409" s="8"/>
      <c r="AQ409" s="8"/>
      <c r="AR409" s="8"/>
      <c r="AS409" s="8"/>
      <c r="AT409" s="8"/>
      <c r="AU409" s="8"/>
      <c r="AV409" s="8"/>
      <c r="AW409" s="8"/>
      <c r="AX409" s="8"/>
      <c r="AY409" s="8"/>
      <c r="AZ409" s="8"/>
      <c r="BA409" s="8"/>
      <c r="BB409" s="8"/>
      <c r="BC409" s="8"/>
      <c r="BD409" s="8"/>
      <c r="BE409" s="8"/>
      <c r="BF409" s="8"/>
      <c r="BG409" s="8"/>
      <c r="BH409" s="8"/>
      <c r="BI409" s="8"/>
      <c r="BJ409" s="8"/>
    </row>
    <row r="410" spans="1:62" ht="15.75" customHeight="1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  <c r="AL410" s="8"/>
      <c r="AM410" s="8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</row>
    <row r="411" spans="1:62" ht="15.75" customHeight="1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</row>
    <row r="412" spans="1:62" ht="15.75" customHeight="1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</row>
    <row r="413" spans="1:62" ht="15.75" customHeight="1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</row>
    <row r="414" spans="1:62" ht="15.75" customHeight="1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  <c r="AL414" s="8"/>
      <c r="AM414" s="8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</row>
    <row r="415" spans="1:62" ht="15.75" customHeight="1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</row>
    <row r="416" spans="1:62" ht="15.75" customHeight="1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  <c r="AM416" s="8"/>
      <c r="AN416" s="8"/>
      <c r="AO416" s="8"/>
      <c r="AP416" s="8"/>
      <c r="AQ416" s="8"/>
      <c r="AR416" s="8"/>
      <c r="AS416" s="8"/>
      <c r="AT416" s="8"/>
      <c r="AU416" s="8"/>
      <c r="AV416" s="8"/>
      <c r="AW416" s="8"/>
      <c r="AX416" s="8"/>
      <c r="AY416" s="8"/>
      <c r="AZ416" s="8"/>
      <c r="BA416" s="8"/>
      <c r="BB416" s="8"/>
      <c r="BC416" s="8"/>
      <c r="BD416" s="8"/>
      <c r="BE416" s="8"/>
      <c r="BF416" s="8"/>
      <c r="BG416" s="8"/>
      <c r="BH416" s="8"/>
      <c r="BI416" s="8"/>
      <c r="BJ416" s="8"/>
    </row>
    <row r="417" spans="1:62" ht="15.75" customHeight="1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  <c r="AL417" s="8"/>
      <c r="AM417" s="8"/>
      <c r="AN417" s="8"/>
      <c r="AO417" s="8"/>
      <c r="AP417" s="8"/>
      <c r="AQ417" s="8"/>
      <c r="AR417" s="8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  <c r="BD417" s="8"/>
      <c r="BE417" s="8"/>
      <c r="BF417" s="8"/>
      <c r="BG417" s="8"/>
      <c r="BH417" s="8"/>
      <c r="BI417" s="8"/>
      <c r="BJ417" s="8"/>
    </row>
    <row r="418" spans="1:62" ht="15.75" customHeight="1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  <c r="AL418" s="8"/>
      <c r="AM418" s="8"/>
      <c r="AN418" s="8"/>
      <c r="AO418" s="8"/>
      <c r="AP418" s="8"/>
      <c r="AQ418" s="8"/>
      <c r="AR418" s="8"/>
      <c r="AS418" s="8"/>
      <c r="AT418" s="8"/>
      <c r="AU418" s="8"/>
      <c r="AV418" s="8"/>
      <c r="AW418" s="8"/>
      <c r="AX418" s="8"/>
      <c r="AY418" s="8"/>
      <c r="AZ418" s="8"/>
      <c r="BA418" s="8"/>
      <c r="BB418" s="8"/>
      <c r="BC418" s="8"/>
      <c r="BD418" s="8"/>
      <c r="BE418" s="8"/>
      <c r="BF418" s="8"/>
      <c r="BG418" s="8"/>
      <c r="BH418" s="8"/>
      <c r="BI418" s="8"/>
      <c r="BJ418" s="8"/>
    </row>
    <row r="419" spans="1:62" ht="15.75" customHeight="1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  <c r="AL419" s="8"/>
      <c r="AM419" s="8"/>
      <c r="AN419" s="8"/>
      <c r="AO419" s="8"/>
      <c r="AP419" s="8"/>
      <c r="AQ419" s="8"/>
      <c r="AR419" s="8"/>
      <c r="AS419" s="8"/>
      <c r="AT419" s="8"/>
      <c r="AU419" s="8"/>
      <c r="AV419" s="8"/>
      <c r="AW419" s="8"/>
      <c r="AX419" s="8"/>
      <c r="AY419" s="8"/>
      <c r="AZ419" s="8"/>
      <c r="BA419" s="8"/>
      <c r="BB419" s="8"/>
      <c r="BC419" s="8"/>
      <c r="BD419" s="8"/>
      <c r="BE419" s="8"/>
      <c r="BF419" s="8"/>
      <c r="BG419" s="8"/>
      <c r="BH419" s="8"/>
      <c r="BI419" s="8"/>
      <c r="BJ419" s="8"/>
    </row>
    <row r="420" spans="1:62" ht="15.75" customHeight="1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/>
      <c r="AM420" s="8"/>
      <c r="AN420" s="8"/>
      <c r="AO420" s="8"/>
      <c r="AP420" s="8"/>
      <c r="AQ420" s="8"/>
      <c r="AR420" s="8"/>
      <c r="AS420" s="8"/>
      <c r="AT420" s="8"/>
      <c r="AU420" s="8"/>
      <c r="AV420" s="8"/>
      <c r="AW420" s="8"/>
      <c r="AX420" s="8"/>
      <c r="AY420" s="8"/>
      <c r="AZ420" s="8"/>
      <c r="BA420" s="8"/>
      <c r="BB420" s="8"/>
      <c r="BC420" s="8"/>
      <c r="BD420" s="8"/>
      <c r="BE420" s="8"/>
      <c r="BF420" s="8"/>
      <c r="BG420" s="8"/>
      <c r="BH420" s="8"/>
      <c r="BI420" s="8"/>
      <c r="BJ420" s="8"/>
    </row>
    <row r="421" spans="1:62" ht="15.75" customHeight="1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/>
      <c r="AM421" s="8"/>
      <c r="AN421" s="8"/>
      <c r="AO421" s="8"/>
      <c r="AP421" s="8"/>
      <c r="AQ421" s="8"/>
      <c r="AR421" s="8"/>
      <c r="AS421" s="8"/>
      <c r="AT421" s="8"/>
      <c r="AU421" s="8"/>
      <c r="AV421" s="8"/>
      <c r="AW421" s="8"/>
      <c r="AX421" s="8"/>
      <c r="AY421" s="8"/>
      <c r="AZ421" s="8"/>
      <c r="BA421" s="8"/>
      <c r="BB421" s="8"/>
      <c r="BC421" s="8"/>
      <c r="BD421" s="8"/>
      <c r="BE421" s="8"/>
      <c r="BF421" s="8"/>
      <c r="BG421" s="8"/>
      <c r="BH421" s="8"/>
      <c r="BI421" s="8"/>
      <c r="BJ421" s="8"/>
    </row>
    <row r="422" spans="1:62" ht="15.75" customHeight="1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8"/>
      <c r="AV422" s="8"/>
      <c r="AW422" s="8"/>
      <c r="AX422" s="8"/>
      <c r="AY422" s="8"/>
      <c r="AZ422" s="8"/>
      <c r="BA422" s="8"/>
      <c r="BB422" s="8"/>
      <c r="BC422" s="8"/>
      <c r="BD422" s="8"/>
      <c r="BE422" s="8"/>
      <c r="BF422" s="8"/>
      <c r="BG422" s="8"/>
      <c r="BH422" s="8"/>
      <c r="BI422" s="8"/>
      <c r="BJ422" s="8"/>
    </row>
    <row r="423" spans="1:62" ht="15.75" customHeight="1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  <c r="AI423" s="8"/>
      <c r="AJ423" s="8"/>
      <c r="AK423" s="8"/>
      <c r="AL423" s="8"/>
      <c r="AM423" s="8"/>
      <c r="AN423" s="8"/>
      <c r="AO423" s="8"/>
      <c r="AP423" s="8"/>
      <c r="AQ423" s="8"/>
      <c r="AR423" s="8"/>
      <c r="AS423" s="8"/>
      <c r="AT423" s="8"/>
      <c r="AU423" s="8"/>
      <c r="AV423" s="8"/>
      <c r="AW423" s="8"/>
      <c r="AX423" s="8"/>
      <c r="AY423" s="8"/>
      <c r="AZ423" s="8"/>
      <c r="BA423" s="8"/>
      <c r="BB423" s="8"/>
      <c r="BC423" s="8"/>
      <c r="BD423" s="8"/>
      <c r="BE423" s="8"/>
      <c r="BF423" s="8"/>
      <c r="BG423" s="8"/>
      <c r="BH423" s="8"/>
      <c r="BI423" s="8"/>
      <c r="BJ423" s="8"/>
    </row>
    <row r="424" spans="1:62" ht="15.75" customHeight="1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  <c r="AL424" s="8"/>
      <c r="AM424" s="8"/>
      <c r="AN424" s="8"/>
      <c r="AO424" s="8"/>
      <c r="AP424" s="8"/>
      <c r="AQ424" s="8"/>
      <c r="AR424" s="8"/>
      <c r="AS424" s="8"/>
      <c r="AT424" s="8"/>
      <c r="AU424" s="8"/>
      <c r="AV424" s="8"/>
      <c r="AW424" s="8"/>
      <c r="AX424" s="8"/>
      <c r="AY424" s="8"/>
      <c r="AZ424" s="8"/>
      <c r="BA424" s="8"/>
      <c r="BB424" s="8"/>
      <c r="BC424" s="8"/>
      <c r="BD424" s="8"/>
      <c r="BE424" s="8"/>
      <c r="BF424" s="8"/>
      <c r="BG424" s="8"/>
      <c r="BH424" s="8"/>
      <c r="BI424" s="8"/>
      <c r="BJ424" s="8"/>
    </row>
    <row r="425" spans="1:62" ht="15.75" customHeight="1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  <c r="AH425" s="8"/>
      <c r="AI425" s="8"/>
      <c r="AJ425" s="8"/>
      <c r="AK425" s="8"/>
      <c r="AL425" s="8"/>
      <c r="AM425" s="8"/>
      <c r="AN425" s="8"/>
      <c r="AO425" s="8"/>
      <c r="AP425" s="8"/>
      <c r="AQ425" s="8"/>
      <c r="AR425" s="8"/>
      <c r="AS425" s="8"/>
      <c r="AT425" s="8"/>
      <c r="AU425" s="8"/>
      <c r="AV425" s="8"/>
      <c r="AW425" s="8"/>
      <c r="AX425" s="8"/>
      <c r="AY425" s="8"/>
      <c r="AZ425" s="8"/>
      <c r="BA425" s="8"/>
      <c r="BB425" s="8"/>
      <c r="BC425" s="8"/>
      <c r="BD425" s="8"/>
      <c r="BE425" s="8"/>
      <c r="BF425" s="8"/>
      <c r="BG425" s="8"/>
      <c r="BH425" s="8"/>
      <c r="BI425" s="8"/>
      <c r="BJ425" s="8"/>
    </row>
    <row r="426" spans="1:62" ht="15.75" customHeight="1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  <c r="AH426" s="8"/>
      <c r="AI426" s="8"/>
      <c r="AJ426" s="8"/>
      <c r="AK426" s="8"/>
      <c r="AL426" s="8"/>
      <c r="AM426" s="8"/>
      <c r="AN426" s="8"/>
      <c r="AO426" s="8"/>
      <c r="AP426" s="8"/>
      <c r="AQ426" s="8"/>
      <c r="AR426" s="8"/>
      <c r="AS426" s="8"/>
      <c r="AT426" s="8"/>
      <c r="AU426" s="8"/>
      <c r="AV426" s="8"/>
      <c r="AW426" s="8"/>
      <c r="AX426" s="8"/>
      <c r="AY426" s="8"/>
      <c r="AZ426" s="8"/>
      <c r="BA426" s="8"/>
      <c r="BB426" s="8"/>
      <c r="BC426" s="8"/>
      <c r="BD426" s="8"/>
      <c r="BE426" s="8"/>
      <c r="BF426" s="8"/>
      <c r="BG426" s="8"/>
      <c r="BH426" s="8"/>
      <c r="BI426" s="8"/>
      <c r="BJ426" s="8"/>
    </row>
    <row r="427" spans="1:62" ht="15.75" customHeight="1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8"/>
      <c r="AV427" s="8"/>
      <c r="AW427" s="8"/>
      <c r="AX427" s="8"/>
      <c r="AY427" s="8"/>
      <c r="AZ427" s="8"/>
      <c r="BA427" s="8"/>
      <c r="BB427" s="8"/>
      <c r="BC427" s="8"/>
      <c r="BD427" s="8"/>
      <c r="BE427" s="8"/>
      <c r="BF427" s="8"/>
      <c r="BG427" s="8"/>
      <c r="BH427" s="8"/>
      <c r="BI427" s="8"/>
      <c r="BJ427" s="8"/>
    </row>
    <row r="428" spans="1:62" ht="15.75" customHeight="1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  <c r="AI428" s="8"/>
      <c r="AJ428" s="8"/>
      <c r="AK428" s="8"/>
      <c r="AL428" s="8"/>
      <c r="AM428" s="8"/>
      <c r="AN428" s="8"/>
      <c r="AO428" s="8"/>
      <c r="AP428" s="8"/>
      <c r="AQ428" s="8"/>
      <c r="AR428" s="8"/>
      <c r="AS428" s="8"/>
      <c r="AT428" s="8"/>
      <c r="AU428" s="8"/>
      <c r="AV428" s="8"/>
      <c r="AW428" s="8"/>
      <c r="AX428" s="8"/>
      <c r="AY428" s="8"/>
      <c r="AZ428" s="8"/>
      <c r="BA428" s="8"/>
      <c r="BB428" s="8"/>
      <c r="BC428" s="8"/>
      <c r="BD428" s="8"/>
      <c r="BE428" s="8"/>
      <c r="BF428" s="8"/>
      <c r="BG428" s="8"/>
      <c r="BH428" s="8"/>
      <c r="BI428" s="8"/>
      <c r="BJ428" s="8"/>
    </row>
    <row r="429" spans="1:62" ht="15.75" customHeight="1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  <c r="AI429" s="8"/>
      <c r="AJ429" s="8"/>
      <c r="AK429" s="8"/>
      <c r="AL429" s="8"/>
      <c r="AM429" s="8"/>
      <c r="AN429" s="8"/>
      <c r="AO429" s="8"/>
      <c r="AP429" s="8"/>
      <c r="AQ429" s="8"/>
      <c r="AR429" s="8"/>
      <c r="AS429" s="8"/>
      <c r="AT429" s="8"/>
      <c r="AU429" s="8"/>
      <c r="AV429" s="8"/>
      <c r="AW429" s="8"/>
      <c r="AX429" s="8"/>
      <c r="AY429" s="8"/>
      <c r="AZ429" s="8"/>
      <c r="BA429" s="8"/>
      <c r="BB429" s="8"/>
      <c r="BC429" s="8"/>
      <c r="BD429" s="8"/>
      <c r="BE429" s="8"/>
      <c r="BF429" s="8"/>
      <c r="BG429" s="8"/>
      <c r="BH429" s="8"/>
      <c r="BI429" s="8"/>
      <c r="BJ429" s="8"/>
    </row>
    <row r="430" spans="1:62" ht="15.75" customHeight="1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  <c r="AI430" s="8"/>
      <c r="AJ430" s="8"/>
      <c r="AK430" s="8"/>
      <c r="AL430" s="8"/>
      <c r="AM430" s="8"/>
      <c r="AN430" s="8"/>
      <c r="AO430" s="8"/>
      <c r="AP430" s="8"/>
      <c r="AQ430" s="8"/>
      <c r="AR430" s="8"/>
      <c r="AS430" s="8"/>
      <c r="AT430" s="8"/>
      <c r="AU430" s="8"/>
      <c r="AV430" s="8"/>
      <c r="AW430" s="8"/>
      <c r="AX430" s="8"/>
      <c r="AY430" s="8"/>
      <c r="AZ430" s="8"/>
      <c r="BA430" s="8"/>
      <c r="BB430" s="8"/>
      <c r="BC430" s="8"/>
      <c r="BD430" s="8"/>
      <c r="BE430" s="8"/>
      <c r="BF430" s="8"/>
      <c r="BG430" s="8"/>
      <c r="BH430" s="8"/>
      <c r="BI430" s="8"/>
      <c r="BJ430" s="8"/>
    </row>
    <row r="431" spans="1:62" ht="15.75" customHeight="1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  <c r="AH431" s="8"/>
      <c r="AI431" s="8"/>
      <c r="AJ431" s="8"/>
      <c r="AK431" s="8"/>
      <c r="AL431" s="8"/>
      <c r="AM431" s="8"/>
      <c r="AN431" s="8"/>
      <c r="AO431" s="8"/>
      <c r="AP431" s="8"/>
      <c r="AQ431" s="8"/>
      <c r="AR431" s="8"/>
      <c r="AS431" s="8"/>
      <c r="AT431" s="8"/>
      <c r="AU431" s="8"/>
      <c r="AV431" s="8"/>
      <c r="AW431" s="8"/>
      <c r="AX431" s="8"/>
      <c r="AY431" s="8"/>
      <c r="AZ431" s="8"/>
      <c r="BA431" s="8"/>
      <c r="BB431" s="8"/>
      <c r="BC431" s="8"/>
      <c r="BD431" s="8"/>
      <c r="BE431" s="8"/>
      <c r="BF431" s="8"/>
      <c r="BG431" s="8"/>
      <c r="BH431" s="8"/>
      <c r="BI431" s="8"/>
      <c r="BJ431" s="8"/>
    </row>
    <row r="432" spans="1:62" ht="15.75" customHeight="1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  <c r="AL432" s="8"/>
      <c r="AM432" s="8"/>
      <c r="AN432" s="8"/>
      <c r="AO432" s="8"/>
      <c r="AP432" s="8"/>
      <c r="AQ432" s="8"/>
      <c r="AR432" s="8"/>
      <c r="AS432" s="8"/>
      <c r="AT432" s="8"/>
      <c r="AU432" s="8"/>
      <c r="AV432" s="8"/>
      <c r="AW432" s="8"/>
      <c r="AX432" s="8"/>
      <c r="AY432" s="8"/>
      <c r="AZ432" s="8"/>
      <c r="BA432" s="8"/>
      <c r="BB432" s="8"/>
      <c r="BC432" s="8"/>
      <c r="BD432" s="8"/>
      <c r="BE432" s="8"/>
      <c r="BF432" s="8"/>
      <c r="BG432" s="8"/>
      <c r="BH432" s="8"/>
      <c r="BI432" s="8"/>
      <c r="BJ432" s="8"/>
    </row>
    <row r="433" spans="1:62" ht="15.75" customHeight="1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  <c r="AL433" s="8"/>
      <c r="AM433" s="8"/>
      <c r="AN433" s="8"/>
      <c r="AO433" s="8"/>
      <c r="AP433" s="8"/>
      <c r="AQ433" s="8"/>
      <c r="AR433" s="8"/>
      <c r="AS433" s="8"/>
      <c r="AT433" s="8"/>
      <c r="AU433" s="8"/>
      <c r="AV433" s="8"/>
      <c r="AW433" s="8"/>
      <c r="AX433" s="8"/>
      <c r="AY433" s="8"/>
      <c r="AZ433" s="8"/>
      <c r="BA433" s="8"/>
      <c r="BB433" s="8"/>
      <c r="BC433" s="8"/>
      <c r="BD433" s="8"/>
      <c r="BE433" s="8"/>
      <c r="BF433" s="8"/>
      <c r="BG433" s="8"/>
      <c r="BH433" s="8"/>
      <c r="BI433" s="8"/>
      <c r="BJ433" s="8"/>
    </row>
    <row r="434" spans="1:62" ht="15.75" customHeight="1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  <c r="AI434" s="8"/>
      <c r="AJ434" s="8"/>
      <c r="AK434" s="8"/>
      <c r="AL434" s="8"/>
      <c r="AM434" s="8"/>
      <c r="AN434" s="8"/>
      <c r="AO434" s="8"/>
      <c r="AP434" s="8"/>
      <c r="AQ434" s="8"/>
      <c r="AR434" s="8"/>
      <c r="AS434" s="8"/>
      <c r="AT434" s="8"/>
      <c r="AU434" s="8"/>
      <c r="AV434" s="8"/>
      <c r="AW434" s="8"/>
      <c r="AX434" s="8"/>
      <c r="AY434" s="8"/>
      <c r="AZ434" s="8"/>
      <c r="BA434" s="8"/>
      <c r="BB434" s="8"/>
      <c r="BC434" s="8"/>
      <c r="BD434" s="8"/>
      <c r="BE434" s="8"/>
      <c r="BF434" s="8"/>
      <c r="BG434" s="8"/>
      <c r="BH434" s="8"/>
      <c r="BI434" s="8"/>
      <c r="BJ434" s="8"/>
    </row>
    <row r="435" spans="1:62" ht="15.75" customHeight="1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  <c r="AI435" s="8"/>
      <c r="AJ435" s="8"/>
      <c r="AK435" s="8"/>
      <c r="AL435" s="8"/>
      <c r="AM435" s="8"/>
      <c r="AN435" s="8"/>
      <c r="AO435" s="8"/>
      <c r="AP435" s="8"/>
      <c r="AQ435" s="8"/>
      <c r="AR435" s="8"/>
      <c r="AS435" s="8"/>
      <c r="AT435" s="8"/>
      <c r="AU435" s="8"/>
      <c r="AV435" s="8"/>
      <c r="AW435" s="8"/>
      <c r="AX435" s="8"/>
      <c r="AY435" s="8"/>
      <c r="AZ435" s="8"/>
      <c r="BA435" s="8"/>
      <c r="BB435" s="8"/>
      <c r="BC435" s="8"/>
      <c r="BD435" s="8"/>
      <c r="BE435" s="8"/>
      <c r="BF435" s="8"/>
      <c r="BG435" s="8"/>
      <c r="BH435" s="8"/>
      <c r="BI435" s="8"/>
      <c r="BJ435" s="8"/>
    </row>
    <row r="436" spans="1:62" ht="15.75" customHeight="1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  <c r="AH436" s="8"/>
      <c r="AI436" s="8"/>
      <c r="AJ436" s="8"/>
      <c r="AK436" s="8"/>
      <c r="AL436" s="8"/>
      <c r="AM436" s="8"/>
      <c r="AN436" s="8"/>
      <c r="AO436" s="8"/>
      <c r="AP436" s="8"/>
      <c r="AQ436" s="8"/>
      <c r="AR436" s="8"/>
      <c r="AS436" s="8"/>
      <c r="AT436" s="8"/>
      <c r="AU436" s="8"/>
      <c r="AV436" s="8"/>
      <c r="AW436" s="8"/>
      <c r="AX436" s="8"/>
      <c r="AY436" s="8"/>
      <c r="AZ436" s="8"/>
      <c r="BA436" s="8"/>
      <c r="BB436" s="8"/>
      <c r="BC436" s="8"/>
      <c r="BD436" s="8"/>
      <c r="BE436" s="8"/>
      <c r="BF436" s="8"/>
      <c r="BG436" s="8"/>
      <c r="BH436" s="8"/>
      <c r="BI436" s="8"/>
      <c r="BJ436" s="8"/>
    </row>
    <row r="437" spans="1:62" ht="15.75" customHeight="1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  <c r="AG437" s="8"/>
      <c r="AH437" s="8"/>
      <c r="AI437" s="8"/>
      <c r="AJ437" s="8"/>
      <c r="AK437" s="8"/>
      <c r="AL437" s="8"/>
      <c r="AM437" s="8"/>
      <c r="AN437" s="8"/>
      <c r="AO437" s="8"/>
      <c r="AP437" s="8"/>
      <c r="AQ437" s="8"/>
      <c r="AR437" s="8"/>
      <c r="AS437" s="8"/>
      <c r="AT437" s="8"/>
      <c r="AU437" s="8"/>
      <c r="AV437" s="8"/>
      <c r="AW437" s="8"/>
      <c r="AX437" s="8"/>
      <c r="AY437" s="8"/>
      <c r="AZ437" s="8"/>
      <c r="BA437" s="8"/>
      <c r="BB437" s="8"/>
      <c r="BC437" s="8"/>
      <c r="BD437" s="8"/>
      <c r="BE437" s="8"/>
      <c r="BF437" s="8"/>
      <c r="BG437" s="8"/>
      <c r="BH437" s="8"/>
      <c r="BI437" s="8"/>
      <c r="BJ437" s="8"/>
    </row>
    <row r="438" spans="1:62" ht="15.75" customHeight="1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  <c r="AG438" s="8"/>
      <c r="AH438" s="8"/>
      <c r="AI438" s="8"/>
      <c r="AJ438" s="8"/>
      <c r="AK438" s="8"/>
      <c r="AL438" s="8"/>
      <c r="AM438" s="8"/>
      <c r="AN438" s="8"/>
      <c r="AO438" s="8"/>
      <c r="AP438" s="8"/>
      <c r="AQ438" s="8"/>
      <c r="AR438" s="8"/>
      <c r="AS438" s="8"/>
      <c r="AT438" s="8"/>
      <c r="AU438" s="8"/>
      <c r="AV438" s="8"/>
      <c r="AW438" s="8"/>
      <c r="AX438" s="8"/>
      <c r="AY438" s="8"/>
      <c r="AZ438" s="8"/>
      <c r="BA438" s="8"/>
      <c r="BB438" s="8"/>
      <c r="BC438" s="8"/>
      <c r="BD438" s="8"/>
      <c r="BE438" s="8"/>
      <c r="BF438" s="8"/>
      <c r="BG438" s="8"/>
      <c r="BH438" s="8"/>
      <c r="BI438" s="8"/>
      <c r="BJ438" s="8"/>
    </row>
    <row r="439" spans="1:62" ht="15.75" customHeight="1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  <c r="AH439" s="8"/>
      <c r="AI439" s="8"/>
      <c r="AJ439" s="8"/>
      <c r="AK439" s="8"/>
      <c r="AL439" s="8"/>
      <c r="AM439" s="8"/>
      <c r="AN439" s="8"/>
      <c r="AO439" s="8"/>
      <c r="AP439" s="8"/>
      <c r="AQ439" s="8"/>
      <c r="AR439" s="8"/>
      <c r="AS439" s="8"/>
      <c r="AT439" s="8"/>
      <c r="AU439" s="8"/>
      <c r="AV439" s="8"/>
      <c r="AW439" s="8"/>
      <c r="AX439" s="8"/>
      <c r="AY439" s="8"/>
      <c r="AZ439" s="8"/>
      <c r="BA439" s="8"/>
      <c r="BB439" s="8"/>
      <c r="BC439" s="8"/>
      <c r="BD439" s="8"/>
      <c r="BE439" s="8"/>
      <c r="BF439" s="8"/>
      <c r="BG439" s="8"/>
      <c r="BH439" s="8"/>
      <c r="BI439" s="8"/>
      <c r="BJ439" s="8"/>
    </row>
    <row r="440" spans="1:62" ht="15.75" customHeight="1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  <c r="AG440" s="8"/>
      <c r="AH440" s="8"/>
      <c r="AI440" s="8"/>
      <c r="AJ440" s="8"/>
      <c r="AK440" s="8"/>
      <c r="AL440" s="8"/>
      <c r="AM440" s="8"/>
      <c r="AN440" s="8"/>
      <c r="AO440" s="8"/>
      <c r="AP440" s="8"/>
      <c r="AQ440" s="8"/>
      <c r="AR440" s="8"/>
      <c r="AS440" s="8"/>
      <c r="AT440" s="8"/>
      <c r="AU440" s="8"/>
      <c r="AV440" s="8"/>
      <c r="AW440" s="8"/>
      <c r="AX440" s="8"/>
      <c r="AY440" s="8"/>
      <c r="AZ440" s="8"/>
      <c r="BA440" s="8"/>
      <c r="BB440" s="8"/>
      <c r="BC440" s="8"/>
      <c r="BD440" s="8"/>
      <c r="BE440" s="8"/>
      <c r="BF440" s="8"/>
      <c r="BG440" s="8"/>
      <c r="BH440" s="8"/>
      <c r="BI440" s="8"/>
      <c r="BJ440" s="8"/>
    </row>
    <row r="441" spans="1:62" ht="15.75" customHeight="1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  <c r="AL441" s="8"/>
      <c r="AM441" s="8"/>
      <c r="AN441" s="8"/>
      <c r="AO441" s="8"/>
      <c r="AP441" s="8"/>
      <c r="AQ441" s="8"/>
      <c r="AR441" s="8"/>
      <c r="AS441" s="8"/>
      <c r="AT441" s="8"/>
      <c r="AU441" s="8"/>
      <c r="AV441" s="8"/>
      <c r="AW441" s="8"/>
      <c r="AX441" s="8"/>
      <c r="AY441" s="8"/>
      <c r="AZ441" s="8"/>
      <c r="BA441" s="8"/>
      <c r="BB441" s="8"/>
      <c r="BC441" s="8"/>
      <c r="BD441" s="8"/>
      <c r="BE441" s="8"/>
      <c r="BF441" s="8"/>
      <c r="BG441" s="8"/>
      <c r="BH441" s="8"/>
      <c r="BI441" s="8"/>
      <c r="BJ441" s="8"/>
    </row>
    <row r="442" spans="1:62" ht="15.75" customHeight="1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  <c r="AI442" s="8"/>
      <c r="AJ442" s="8"/>
      <c r="AK442" s="8"/>
      <c r="AL442" s="8"/>
      <c r="AM442" s="8"/>
      <c r="AN442" s="8"/>
      <c r="AO442" s="8"/>
      <c r="AP442" s="8"/>
      <c r="AQ442" s="8"/>
      <c r="AR442" s="8"/>
      <c r="AS442" s="8"/>
      <c r="AT442" s="8"/>
      <c r="AU442" s="8"/>
      <c r="AV442" s="8"/>
      <c r="AW442" s="8"/>
      <c r="AX442" s="8"/>
      <c r="AY442" s="8"/>
      <c r="AZ442" s="8"/>
      <c r="BA442" s="8"/>
      <c r="BB442" s="8"/>
      <c r="BC442" s="8"/>
      <c r="BD442" s="8"/>
      <c r="BE442" s="8"/>
      <c r="BF442" s="8"/>
      <c r="BG442" s="8"/>
      <c r="BH442" s="8"/>
      <c r="BI442" s="8"/>
      <c r="BJ442" s="8"/>
    </row>
    <row r="443" spans="1:62" ht="15.75" customHeight="1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  <c r="AH443" s="8"/>
      <c r="AI443" s="8"/>
      <c r="AJ443" s="8"/>
      <c r="AK443" s="8"/>
      <c r="AL443" s="8"/>
      <c r="AM443" s="8"/>
      <c r="AN443" s="8"/>
      <c r="AO443" s="8"/>
      <c r="AP443" s="8"/>
      <c r="AQ443" s="8"/>
      <c r="AR443" s="8"/>
      <c r="AS443" s="8"/>
      <c r="AT443" s="8"/>
      <c r="AU443" s="8"/>
      <c r="AV443" s="8"/>
      <c r="AW443" s="8"/>
      <c r="AX443" s="8"/>
      <c r="AY443" s="8"/>
      <c r="AZ443" s="8"/>
      <c r="BA443" s="8"/>
      <c r="BB443" s="8"/>
      <c r="BC443" s="8"/>
      <c r="BD443" s="8"/>
      <c r="BE443" s="8"/>
      <c r="BF443" s="8"/>
      <c r="BG443" s="8"/>
      <c r="BH443" s="8"/>
      <c r="BI443" s="8"/>
      <c r="BJ443" s="8"/>
    </row>
    <row r="444" spans="1:62" ht="15.75" customHeight="1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  <c r="AH444" s="8"/>
      <c r="AI444" s="8"/>
      <c r="AJ444" s="8"/>
      <c r="AK444" s="8"/>
      <c r="AL444" s="8"/>
      <c r="AM444" s="8"/>
      <c r="AN444" s="8"/>
      <c r="AO444" s="8"/>
      <c r="AP444" s="8"/>
      <c r="AQ444" s="8"/>
      <c r="AR444" s="8"/>
      <c r="AS444" s="8"/>
      <c r="AT444" s="8"/>
      <c r="AU444" s="8"/>
      <c r="AV444" s="8"/>
      <c r="AW444" s="8"/>
      <c r="AX444" s="8"/>
      <c r="AY444" s="8"/>
      <c r="AZ444" s="8"/>
      <c r="BA444" s="8"/>
      <c r="BB444" s="8"/>
      <c r="BC444" s="8"/>
      <c r="BD444" s="8"/>
      <c r="BE444" s="8"/>
      <c r="BF444" s="8"/>
      <c r="BG444" s="8"/>
      <c r="BH444" s="8"/>
      <c r="BI444" s="8"/>
      <c r="BJ444" s="8"/>
    </row>
    <row r="445" spans="1:62" ht="15.75" customHeight="1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  <c r="AH445" s="8"/>
      <c r="AI445" s="8"/>
      <c r="AJ445" s="8"/>
      <c r="AK445" s="8"/>
      <c r="AL445" s="8"/>
      <c r="AM445" s="8"/>
      <c r="AN445" s="8"/>
      <c r="AO445" s="8"/>
      <c r="AP445" s="8"/>
      <c r="AQ445" s="8"/>
      <c r="AR445" s="8"/>
      <c r="AS445" s="8"/>
      <c r="AT445" s="8"/>
      <c r="AU445" s="8"/>
      <c r="AV445" s="8"/>
      <c r="AW445" s="8"/>
      <c r="AX445" s="8"/>
      <c r="AY445" s="8"/>
      <c r="AZ445" s="8"/>
      <c r="BA445" s="8"/>
      <c r="BB445" s="8"/>
      <c r="BC445" s="8"/>
      <c r="BD445" s="8"/>
      <c r="BE445" s="8"/>
      <c r="BF445" s="8"/>
      <c r="BG445" s="8"/>
      <c r="BH445" s="8"/>
      <c r="BI445" s="8"/>
      <c r="BJ445" s="8"/>
    </row>
    <row r="446" spans="1:62" ht="15.75" customHeight="1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  <c r="AH446" s="8"/>
      <c r="AI446" s="8"/>
      <c r="AJ446" s="8"/>
      <c r="AK446" s="8"/>
      <c r="AL446" s="8"/>
      <c r="AM446" s="8"/>
      <c r="AN446" s="8"/>
      <c r="AO446" s="8"/>
      <c r="AP446" s="8"/>
      <c r="AQ446" s="8"/>
      <c r="AR446" s="8"/>
      <c r="AS446" s="8"/>
      <c r="AT446" s="8"/>
      <c r="AU446" s="8"/>
      <c r="AV446" s="8"/>
      <c r="AW446" s="8"/>
      <c r="AX446" s="8"/>
      <c r="AY446" s="8"/>
      <c r="AZ446" s="8"/>
      <c r="BA446" s="8"/>
      <c r="BB446" s="8"/>
      <c r="BC446" s="8"/>
      <c r="BD446" s="8"/>
      <c r="BE446" s="8"/>
      <c r="BF446" s="8"/>
      <c r="BG446" s="8"/>
      <c r="BH446" s="8"/>
      <c r="BI446" s="8"/>
      <c r="BJ446" s="8"/>
    </row>
    <row r="447" spans="1:62" ht="15.75" customHeight="1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  <c r="AH447" s="8"/>
      <c r="AI447" s="8"/>
      <c r="AJ447" s="8"/>
      <c r="AK447" s="8"/>
      <c r="AL447" s="8"/>
      <c r="AM447" s="8"/>
      <c r="AN447" s="8"/>
      <c r="AO447" s="8"/>
      <c r="AP447" s="8"/>
      <c r="AQ447" s="8"/>
      <c r="AR447" s="8"/>
      <c r="AS447" s="8"/>
      <c r="AT447" s="8"/>
      <c r="AU447" s="8"/>
      <c r="AV447" s="8"/>
      <c r="AW447" s="8"/>
      <c r="AX447" s="8"/>
      <c r="AY447" s="8"/>
      <c r="AZ447" s="8"/>
      <c r="BA447" s="8"/>
      <c r="BB447" s="8"/>
      <c r="BC447" s="8"/>
      <c r="BD447" s="8"/>
      <c r="BE447" s="8"/>
      <c r="BF447" s="8"/>
      <c r="BG447" s="8"/>
      <c r="BH447" s="8"/>
      <c r="BI447" s="8"/>
      <c r="BJ447" s="8"/>
    </row>
    <row r="448" spans="1:62" ht="15.75" customHeight="1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  <c r="AH448" s="8"/>
      <c r="AI448" s="8"/>
      <c r="AJ448" s="8"/>
      <c r="AK448" s="8"/>
      <c r="AL448" s="8"/>
      <c r="AM448" s="8"/>
      <c r="AN448" s="8"/>
      <c r="AO448" s="8"/>
      <c r="AP448" s="8"/>
      <c r="AQ448" s="8"/>
      <c r="AR448" s="8"/>
      <c r="AS448" s="8"/>
      <c r="AT448" s="8"/>
      <c r="AU448" s="8"/>
      <c r="AV448" s="8"/>
      <c r="AW448" s="8"/>
      <c r="AX448" s="8"/>
      <c r="AY448" s="8"/>
      <c r="AZ448" s="8"/>
      <c r="BA448" s="8"/>
      <c r="BB448" s="8"/>
      <c r="BC448" s="8"/>
      <c r="BD448" s="8"/>
      <c r="BE448" s="8"/>
      <c r="BF448" s="8"/>
      <c r="BG448" s="8"/>
      <c r="BH448" s="8"/>
      <c r="BI448" s="8"/>
      <c r="BJ448" s="8"/>
    </row>
    <row r="449" spans="1:62" ht="15.75" customHeight="1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  <c r="AG449" s="8"/>
      <c r="AH449" s="8"/>
      <c r="AI449" s="8"/>
      <c r="AJ449" s="8"/>
      <c r="AK449" s="8"/>
      <c r="AL449" s="8"/>
      <c r="AM449" s="8"/>
      <c r="AN449" s="8"/>
      <c r="AO449" s="8"/>
      <c r="AP449" s="8"/>
      <c r="AQ449" s="8"/>
      <c r="AR449" s="8"/>
      <c r="AS449" s="8"/>
      <c r="AT449" s="8"/>
      <c r="AU449" s="8"/>
      <c r="AV449" s="8"/>
      <c r="AW449" s="8"/>
      <c r="AX449" s="8"/>
      <c r="AY449" s="8"/>
      <c r="AZ449" s="8"/>
      <c r="BA449" s="8"/>
      <c r="BB449" s="8"/>
      <c r="BC449" s="8"/>
      <c r="BD449" s="8"/>
      <c r="BE449" s="8"/>
      <c r="BF449" s="8"/>
      <c r="BG449" s="8"/>
      <c r="BH449" s="8"/>
      <c r="BI449" s="8"/>
      <c r="BJ449" s="8"/>
    </row>
    <row r="450" spans="1:62" ht="15.75" customHeight="1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  <c r="AH450" s="8"/>
      <c r="AI450" s="8"/>
      <c r="AJ450" s="8"/>
      <c r="AK450" s="8"/>
      <c r="AL450" s="8"/>
      <c r="AM450" s="8"/>
      <c r="AN450" s="8"/>
      <c r="AO450" s="8"/>
      <c r="AP450" s="8"/>
      <c r="AQ450" s="8"/>
      <c r="AR450" s="8"/>
      <c r="AS450" s="8"/>
      <c r="AT450" s="8"/>
      <c r="AU450" s="8"/>
      <c r="AV450" s="8"/>
      <c r="AW450" s="8"/>
      <c r="AX450" s="8"/>
      <c r="AY450" s="8"/>
      <c r="AZ450" s="8"/>
      <c r="BA450" s="8"/>
      <c r="BB450" s="8"/>
      <c r="BC450" s="8"/>
      <c r="BD450" s="8"/>
      <c r="BE450" s="8"/>
      <c r="BF450" s="8"/>
      <c r="BG450" s="8"/>
      <c r="BH450" s="8"/>
      <c r="BI450" s="8"/>
      <c r="BJ450" s="8"/>
    </row>
    <row r="451" spans="1:62" ht="15.75" customHeight="1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  <c r="AH451" s="8"/>
      <c r="AI451" s="8"/>
      <c r="AJ451" s="8"/>
      <c r="AK451" s="8"/>
      <c r="AL451" s="8"/>
      <c r="AM451" s="8"/>
      <c r="AN451" s="8"/>
      <c r="AO451" s="8"/>
      <c r="AP451" s="8"/>
      <c r="AQ451" s="8"/>
      <c r="AR451" s="8"/>
      <c r="AS451" s="8"/>
      <c r="AT451" s="8"/>
      <c r="AU451" s="8"/>
      <c r="AV451" s="8"/>
      <c r="AW451" s="8"/>
      <c r="AX451" s="8"/>
      <c r="AY451" s="8"/>
      <c r="AZ451" s="8"/>
      <c r="BA451" s="8"/>
      <c r="BB451" s="8"/>
      <c r="BC451" s="8"/>
      <c r="BD451" s="8"/>
      <c r="BE451" s="8"/>
      <c r="BF451" s="8"/>
      <c r="BG451" s="8"/>
      <c r="BH451" s="8"/>
      <c r="BI451" s="8"/>
      <c r="BJ451" s="8"/>
    </row>
    <row r="452" spans="1:62" ht="15.75" customHeight="1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  <c r="AH452" s="8"/>
      <c r="AI452" s="8"/>
      <c r="AJ452" s="8"/>
      <c r="AK452" s="8"/>
      <c r="AL452" s="8"/>
      <c r="AM452" s="8"/>
      <c r="AN452" s="8"/>
      <c r="AO452" s="8"/>
      <c r="AP452" s="8"/>
      <c r="AQ452" s="8"/>
      <c r="AR452" s="8"/>
      <c r="AS452" s="8"/>
      <c r="AT452" s="8"/>
      <c r="AU452" s="8"/>
      <c r="AV452" s="8"/>
      <c r="AW452" s="8"/>
      <c r="AX452" s="8"/>
      <c r="AY452" s="8"/>
      <c r="AZ452" s="8"/>
      <c r="BA452" s="8"/>
      <c r="BB452" s="8"/>
      <c r="BC452" s="8"/>
      <c r="BD452" s="8"/>
      <c r="BE452" s="8"/>
      <c r="BF452" s="8"/>
      <c r="BG452" s="8"/>
      <c r="BH452" s="8"/>
      <c r="BI452" s="8"/>
      <c r="BJ452" s="8"/>
    </row>
    <row r="453" spans="1:62" ht="15.75" customHeight="1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  <c r="AH453" s="8"/>
      <c r="AI453" s="8"/>
      <c r="AJ453" s="8"/>
      <c r="AK453" s="8"/>
      <c r="AL453" s="8"/>
      <c r="AM453" s="8"/>
      <c r="AN453" s="8"/>
      <c r="AO453" s="8"/>
      <c r="AP453" s="8"/>
      <c r="AQ453" s="8"/>
      <c r="AR453" s="8"/>
      <c r="AS453" s="8"/>
      <c r="AT453" s="8"/>
      <c r="AU453" s="8"/>
      <c r="AV453" s="8"/>
      <c r="AW453" s="8"/>
      <c r="AX453" s="8"/>
      <c r="AY453" s="8"/>
      <c r="AZ453" s="8"/>
      <c r="BA453" s="8"/>
      <c r="BB453" s="8"/>
      <c r="BC453" s="8"/>
      <c r="BD453" s="8"/>
      <c r="BE453" s="8"/>
      <c r="BF453" s="8"/>
      <c r="BG453" s="8"/>
      <c r="BH453" s="8"/>
      <c r="BI453" s="8"/>
      <c r="BJ453" s="8"/>
    </row>
    <row r="454" spans="1:62" ht="15.75" customHeight="1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  <c r="AH454" s="8"/>
      <c r="AI454" s="8"/>
      <c r="AJ454" s="8"/>
      <c r="AK454" s="8"/>
      <c r="AL454" s="8"/>
      <c r="AM454" s="8"/>
      <c r="AN454" s="8"/>
      <c r="AO454" s="8"/>
      <c r="AP454" s="8"/>
      <c r="AQ454" s="8"/>
      <c r="AR454" s="8"/>
      <c r="AS454" s="8"/>
      <c r="AT454" s="8"/>
      <c r="AU454" s="8"/>
      <c r="AV454" s="8"/>
      <c r="AW454" s="8"/>
      <c r="AX454" s="8"/>
      <c r="AY454" s="8"/>
      <c r="AZ454" s="8"/>
      <c r="BA454" s="8"/>
      <c r="BB454" s="8"/>
      <c r="BC454" s="8"/>
      <c r="BD454" s="8"/>
      <c r="BE454" s="8"/>
      <c r="BF454" s="8"/>
      <c r="BG454" s="8"/>
      <c r="BH454" s="8"/>
      <c r="BI454" s="8"/>
      <c r="BJ454" s="8"/>
    </row>
    <row r="455" spans="1:62" ht="15.75" customHeight="1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  <c r="AG455" s="8"/>
      <c r="AH455" s="8"/>
      <c r="AI455" s="8"/>
      <c r="AJ455" s="8"/>
      <c r="AK455" s="8"/>
      <c r="AL455" s="8"/>
      <c r="AM455" s="8"/>
      <c r="AN455" s="8"/>
      <c r="AO455" s="8"/>
      <c r="AP455" s="8"/>
      <c r="AQ455" s="8"/>
      <c r="AR455" s="8"/>
      <c r="AS455" s="8"/>
      <c r="AT455" s="8"/>
      <c r="AU455" s="8"/>
      <c r="AV455" s="8"/>
      <c r="AW455" s="8"/>
      <c r="AX455" s="8"/>
      <c r="AY455" s="8"/>
      <c r="AZ455" s="8"/>
      <c r="BA455" s="8"/>
      <c r="BB455" s="8"/>
      <c r="BC455" s="8"/>
      <c r="BD455" s="8"/>
      <c r="BE455" s="8"/>
      <c r="BF455" s="8"/>
      <c r="BG455" s="8"/>
      <c r="BH455" s="8"/>
      <c r="BI455" s="8"/>
      <c r="BJ455" s="8"/>
    </row>
    <row r="456" spans="1:62" ht="15.75" customHeight="1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  <c r="AG456" s="8"/>
      <c r="AH456" s="8"/>
      <c r="AI456" s="8"/>
      <c r="AJ456" s="8"/>
      <c r="AK456" s="8"/>
      <c r="AL456" s="8"/>
      <c r="AM456" s="8"/>
      <c r="AN456" s="8"/>
      <c r="AO456" s="8"/>
      <c r="AP456" s="8"/>
      <c r="AQ456" s="8"/>
      <c r="AR456" s="8"/>
      <c r="AS456" s="8"/>
      <c r="AT456" s="8"/>
      <c r="AU456" s="8"/>
      <c r="AV456" s="8"/>
      <c r="AW456" s="8"/>
      <c r="AX456" s="8"/>
      <c r="AY456" s="8"/>
      <c r="AZ456" s="8"/>
      <c r="BA456" s="8"/>
      <c r="BB456" s="8"/>
      <c r="BC456" s="8"/>
      <c r="BD456" s="8"/>
      <c r="BE456" s="8"/>
      <c r="BF456" s="8"/>
      <c r="BG456" s="8"/>
      <c r="BH456" s="8"/>
      <c r="BI456" s="8"/>
      <c r="BJ456" s="8"/>
    </row>
    <row r="457" spans="1:62" ht="15.75" customHeight="1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  <c r="AH457" s="8"/>
      <c r="AI457" s="8"/>
      <c r="AJ457" s="8"/>
      <c r="AK457" s="8"/>
      <c r="AL457" s="8"/>
      <c r="AM457" s="8"/>
      <c r="AN457" s="8"/>
      <c r="AO457" s="8"/>
      <c r="AP457" s="8"/>
      <c r="AQ457" s="8"/>
      <c r="AR457" s="8"/>
      <c r="AS457" s="8"/>
      <c r="AT457" s="8"/>
      <c r="AU457" s="8"/>
      <c r="AV457" s="8"/>
      <c r="AW457" s="8"/>
      <c r="AX457" s="8"/>
      <c r="AY457" s="8"/>
      <c r="AZ457" s="8"/>
      <c r="BA457" s="8"/>
      <c r="BB457" s="8"/>
      <c r="BC457" s="8"/>
      <c r="BD457" s="8"/>
      <c r="BE457" s="8"/>
      <c r="BF457" s="8"/>
      <c r="BG457" s="8"/>
      <c r="BH457" s="8"/>
      <c r="BI457" s="8"/>
      <c r="BJ457" s="8"/>
    </row>
    <row r="458" spans="1:62" ht="15.75" customHeight="1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  <c r="AH458" s="8"/>
      <c r="AI458" s="8"/>
      <c r="AJ458" s="8"/>
      <c r="AK458" s="8"/>
      <c r="AL458" s="8"/>
      <c r="AM458" s="8"/>
      <c r="AN458" s="8"/>
      <c r="AO458" s="8"/>
      <c r="AP458" s="8"/>
      <c r="AQ458" s="8"/>
      <c r="AR458" s="8"/>
      <c r="AS458" s="8"/>
      <c r="AT458" s="8"/>
      <c r="AU458" s="8"/>
      <c r="AV458" s="8"/>
      <c r="AW458" s="8"/>
      <c r="AX458" s="8"/>
      <c r="AY458" s="8"/>
      <c r="AZ458" s="8"/>
      <c r="BA458" s="8"/>
      <c r="BB458" s="8"/>
      <c r="BC458" s="8"/>
      <c r="BD458" s="8"/>
      <c r="BE458" s="8"/>
      <c r="BF458" s="8"/>
      <c r="BG458" s="8"/>
      <c r="BH458" s="8"/>
      <c r="BI458" s="8"/>
      <c r="BJ458" s="8"/>
    </row>
    <row r="459" spans="1:62" ht="15.75" customHeight="1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  <c r="AH459" s="8"/>
      <c r="AI459" s="8"/>
      <c r="AJ459" s="8"/>
      <c r="AK459" s="8"/>
      <c r="AL459" s="8"/>
      <c r="AM459" s="8"/>
      <c r="AN459" s="8"/>
      <c r="AO459" s="8"/>
      <c r="AP459" s="8"/>
      <c r="AQ459" s="8"/>
      <c r="AR459" s="8"/>
      <c r="AS459" s="8"/>
      <c r="AT459" s="8"/>
      <c r="AU459" s="8"/>
      <c r="AV459" s="8"/>
      <c r="AW459" s="8"/>
      <c r="AX459" s="8"/>
      <c r="AY459" s="8"/>
      <c r="AZ459" s="8"/>
      <c r="BA459" s="8"/>
      <c r="BB459" s="8"/>
      <c r="BC459" s="8"/>
      <c r="BD459" s="8"/>
      <c r="BE459" s="8"/>
      <c r="BF459" s="8"/>
      <c r="BG459" s="8"/>
      <c r="BH459" s="8"/>
      <c r="BI459" s="8"/>
      <c r="BJ459" s="8"/>
    </row>
    <row r="460" spans="1:62" ht="15.75" customHeight="1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  <c r="AH460" s="8"/>
      <c r="AI460" s="8"/>
      <c r="AJ460" s="8"/>
      <c r="AK460" s="8"/>
      <c r="AL460" s="8"/>
      <c r="AM460" s="8"/>
      <c r="AN460" s="8"/>
      <c r="AO460" s="8"/>
      <c r="AP460" s="8"/>
      <c r="AQ460" s="8"/>
      <c r="AR460" s="8"/>
      <c r="AS460" s="8"/>
      <c r="AT460" s="8"/>
      <c r="AU460" s="8"/>
      <c r="AV460" s="8"/>
      <c r="AW460" s="8"/>
      <c r="AX460" s="8"/>
      <c r="AY460" s="8"/>
      <c r="AZ460" s="8"/>
      <c r="BA460" s="8"/>
      <c r="BB460" s="8"/>
      <c r="BC460" s="8"/>
      <c r="BD460" s="8"/>
      <c r="BE460" s="8"/>
      <c r="BF460" s="8"/>
      <c r="BG460" s="8"/>
      <c r="BH460" s="8"/>
      <c r="BI460" s="8"/>
      <c r="BJ460" s="8"/>
    </row>
    <row r="461" spans="1:62" ht="15.75" customHeight="1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  <c r="AG461" s="8"/>
      <c r="AH461" s="8"/>
      <c r="AI461" s="8"/>
      <c r="AJ461" s="8"/>
      <c r="AK461" s="8"/>
      <c r="AL461" s="8"/>
      <c r="AM461" s="8"/>
      <c r="AN461" s="8"/>
      <c r="AO461" s="8"/>
      <c r="AP461" s="8"/>
      <c r="AQ461" s="8"/>
      <c r="AR461" s="8"/>
      <c r="AS461" s="8"/>
      <c r="AT461" s="8"/>
      <c r="AU461" s="8"/>
      <c r="AV461" s="8"/>
      <c r="AW461" s="8"/>
      <c r="AX461" s="8"/>
      <c r="AY461" s="8"/>
      <c r="AZ461" s="8"/>
      <c r="BA461" s="8"/>
      <c r="BB461" s="8"/>
      <c r="BC461" s="8"/>
      <c r="BD461" s="8"/>
      <c r="BE461" s="8"/>
      <c r="BF461" s="8"/>
      <c r="BG461" s="8"/>
      <c r="BH461" s="8"/>
      <c r="BI461" s="8"/>
      <c r="BJ461" s="8"/>
    </row>
    <row r="462" spans="1:62" ht="15.75" customHeight="1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  <c r="AG462" s="8"/>
      <c r="AH462" s="8"/>
      <c r="AI462" s="8"/>
      <c r="AJ462" s="8"/>
      <c r="AK462" s="8"/>
      <c r="AL462" s="8"/>
      <c r="AM462" s="8"/>
      <c r="AN462" s="8"/>
      <c r="AO462" s="8"/>
      <c r="AP462" s="8"/>
      <c r="AQ462" s="8"/>
      <c r="AR462" s="8"/>
      <c r="AS462" s="8"/>
      <c r="AT462" s="8"/>
      <c r="AU462" s="8"/>
      <c r="AV462" s="8"/>
      <c r="AW462" s="8"/>
      <c r="AX462" s="8"/>
      <c r="AY462" s="8"/>
      <c r="AZ462" s="8"/>
      <c r="BA462" s="8"/>
      <c r="BB462" s="8"/>
      <c r="BC462" s="8"/>
      <c r="BD462" s="8"/>
      <c r="BE462" s="8"/>
      <c r="BF462" s="8"/>
      <c r="BG462" s="8"/>
      <c r="BH462" s="8"/>
      <c r="BI462" s="8"/>
      <c r="BJ462" s="8"/>
    </row>
    <row r="463" spans="1:62" ht="15.75" customHeight="1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  <c r="AH463" s="8"/>
      <c r="AI463" s="8"/>
      <c r="AJ463" s="8"/>
      <c r="AK463" s="8"/>
      <c r="AL463" s="8"/>
      <c r="AM463" s="8"/>
      <c r="AN463" s="8"/>
      <c r="AO463" s="8"/>
      <c r="AP463" s="8"/>
      <c r="AQ463" s="8"/>
      <c r="AR463" s="8"/>
      <c r="AS463" s="8"/>
      <c r="AT463" s="8"/>
      <c r="AU463" s="8"/>
      <c r="AV463" s="8"/>
      <c r="AW463" s="8"/>
      <c r="AX463" s="8"/>
      <c r="AY463" s="8"/>
      <c r="AZ463" s="8"/>
      <c r="BA463" s="8"/>
      <c r="BB463" s="8"/>
      <c r="BC463" s="8"/>
      <c r="BD463" s="8"/>
      <c r="BE463" s="8"/>
      <c r="BF463" s="8"/>
      <c r="BG463" s="8"/>
      <c r="BH463" s="8"/>
      <c r="BI463" s="8"/>
      <c r="BJ463" s="8"/>
    </row>
    <row r="464" spans="1:62" ht="15.75" customHeight="1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  <c r="AH464" s="8"/>
      <c r="AI464" s="8"/>
      <c r="AJ464" s="8"/>
      <c r="AK464" s="8"/>
      <c r="AL464" s="8"/>
      <c r="AM464" s="8"/>
      <c r="AN464" s="8"/>
      <c r="AO464" s="8"/>
      <c r="AP464" s="8"/>
      <c r="AQ464" s="8"/>
      <c r="AR464" s="8"/>
      <c r="AS464" s="8"/>
      <c r="AT464" s="8"/>
      <c r="AU464" s="8"/>
      <c r="AV464" s="8"/>
      <c r="AW464" s="8"/>
      <c r="AX464" s="8"/>
      <c r="AY464" s="8"/>
      <c r="AZ464" s="8"/>
      <c r="BA464" s="8"/>
      <c r="BB464" s="8"/>
      <c r="BC464" s="8"/>
      <c r="BD464" s="8"/>
      <c r="BE464" s="8"/>
      <c r="BF464" s="8"/>
      <c r="BG464" s="8"/>
      <c r="BH464" s="8"/>
      <c r="BI464" s="8"/>
      <c r="BJ464" s="8"/>
    </row>
    <row r="465" spans="1:62" ht="15.75" customHeight="1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  <c r="AH465" s="8"/>
      <c r="AI465" s="8"/>
      <c r="AJ465" s="8"/>
      <c r="AK465" s="8"/>
      <c r="AL465" s="8"/>
      <c r="AM465" s="8"/>
      <c r="AN465" s="8"/>
      <c r="AO465" s="8"/>
      <c r="AP465" s="8"/>
      <c r="AQ465" s="8"/>
      <c r="AR465" s="8"/>
      <c r="AS465" s="8"/>
      <c r="AT465" s="8"/>
      <c r="AU465" s="8"/>
      <c r="AV465" s="8"/>
      <c r="AW465" s="8"/>
      <c r="AX465" s="8"/>
      <c r="AY465" s="8"/>
      <c r="AZ465" s="8"/>
      <c r="BA465" s="8"/>
      <c r="BB465" s="8"/>
      <c r="BC465" s="8"/>
      <c r="BD465" s="8"/>
      <c r="BE465" s="8"/>
      <c r="BF465" s="8"/>
      <c r="BG465" s="8"/>
      <c r="BH465" s="8"/>
      <c r="BI465" s="8"/>
      <c r="BJ465" s="8"/>
    </row>
    <row r="466" spans="1:62" ht="15.75" customHeight="1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  <c r="AH466" s="8"/>
      <c r="AI466" s="8"/>
      <c r="AJ466" s="8"/>
      <c r="AK466" s="8"/>
      <c r="AL466" s="8"/>
      <c r="AM466" s="8"/>
      <c r="AN466" s="8"/>
      <c r="AO466" s="8"/>
      <c r="AP466" s="8"/>
      <c r="AQ466" s="8"/>
      <c r="AR466" s="8"/>
      <c r="AS466" s="8"/>
      <c r="AT466" s="8"/>
      <c r="AU466" s="8"/>
      <c r="AV466" s="8"/>
      <c r="AW466" s="8"/>
      <c r="AX466" s="8"/>
      <c r="AY466" s="8"/>
      <c r="AZ466" s="8"/>
      <c r="BA466" s="8"/>
      <c r="BB466" s="8"/>
      <c r="BC466" s="8"/>
      <c r="BD466" s="8"/>
      <c r="BE466" s="8"/>
      <c r="BF466" s="8"/>
      <c r="BG466" s="8"/>
      <c r="BH466" s="8"/>
      <c r="BI466" s="8"/>
      <c r="BJ466" s="8"/>
    </row>
    <row r="467" spans="1:62" ht="15.75" customHeight="1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  <c r="AG467" s="8"/>
      <c r="AH467" s="8"/>
      <c r="AI467" s="8"/>
      <c r="AJ467" s="8"/>
      <c r="AK467" s="8"/>
      <c r="AL467" s="8"/>
      <c r="AM467" s="8"/>
      <c r="AN467" s="8"/>
      <c r="AO467" s="8"/>
      <c r="AP467" s="8"/>
      <c r="AQ467" s="8"/>
      <c r="AR467" s="8"/>
      <c r="AS467" s="8"/>
      <c r="AT467" s="8"/>
      <c r="AU467" s="8"/>
      <c r="AV467" s="8"/>
      <c r="AW467" s="8"/>
      <c r="AX467" s="8"/>
      <c r="AY467" s="8"/>
      <c r="AZ467" s="8"/>
      <c r="BA467" s="8"/>
      <c r="BB467" s="8"/>
      <c r="BC467" s="8"/>
      <c r="BD467" s="8"/>
      <c r="BE467" s="8"/>
      <c r="BF467" s="8"/>
      <c r="BG467" s="8"/>
      <c r="BH467" s="8"/>
      <c r="BI467" s="8"/>
      <c r="BJ467" s="8"/>
    </row>
    <row r="468" spans="1:62" ht="15.75" customHeight="1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  <c r="AG468" s="8"/>
      <c r="AH468" s="8"/>
      <c r="AI468" s="8"/>
      <c r="AJ468" s="8"/>
      <c r="AK468" s="8"/>
      <c r="AL468" s="8"/>
      <c r="AM468" s="8"/>
      <c r="AN468" s="8"/>
      <c r="AO468" s="8"/>
      <c r="AP468" s="8"/>
      <c r="AQ468" s="8"/>
      <c r="AR468" s="8"/>
      <c r="AS468" s="8"/>
      <c r="AT468" s="8"/>
      <c r="AU468" s="8"/>
      <c r="AV468" s="8"/>
      <c r="AW468" s="8"/>
      <c r="AX468" s="8"/>
      <c r="AY468" s="8"/>
      <c r="AZ468" s="8"/>
      <c r="BA468" s="8"/>
      <c r="BB468" s="8"/>
      <c r="BC468" s="8"/>
      <c r="BD468" s="8"/>
      <c r="BE468" s="8"/>
      <c r="BF468" s="8"/>
      <c r="BG468" s="8"/>
      <c r="BH468" s="8"/>
      <c r="BI468" s="8"/>
      <c r="BJ468" s="8"/>
    </row>
    <row r="469" spans="1:62" ht="15.75" customHeight="1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  <c r="AH469" s="8"/>
      <c r="AI469" s="8"/>
      <c r="AJ469" s="8"/>
      <c r="AK469" s="8"/>
      <c r="AL469" s="8"/>
      <c r="AM469" s="8"/>
      <c r="AN469" s="8"/>
      <c r="AO469" s="8"/>
      <c r="AP469" s="8"/>
      <c r="AQ469" s="8"/>
      <c r="AR469" s="8"/>
      <c r="AS469" s="8"/>
      <c r="AT469" s="8"/>
      <c r="AU469" s="8"/>
      <c r="AV469" s="8"/>
      <c r="AW469" s="8"/>
      <c r="AX469" s="8"/>
      <c r="AY469" s="8"/>
      <c r="AZ469" s="8"/>
      <c r="BA469" s="8"/>
      <c r="BB469" s="8"/>
      <c r="BC469" s="8"/>
      <c r="BD469" s="8"/>
      <c r="BE469" s="8"/>
      <c r="BF469" s="8"/>
      <c r="BG469" s="8"/>
      <c r="BH469" s="8"/>
      <c r="BI469" s="8"/>
      <c r="BJ469" s="8"/>
    </row>
    <row r="470" spans="1:62" ht="15.75" customHeight="1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  <c r="AH470" s="8"/>
      <c r="AI470" s="8"/>
      <c r="AJ470" s="8"/>
      <c r="AK470" s="8"/>
      <c r="AL470" s="8"/>
      <c r="AM470" s="8"/>
      <c r="AN470" s="8"/>
      <c r="AO470" s="8"/>
      <c r="AP470" s="8"/>
      <c r="AQ470" s="8"/>
      <c r="AR470" s="8"/>
      <c r="AS470" s="8"/>
      <c r="AT470" s="8"/>
      <c r="AU470" s="8"/>
      <c r="AV470" s="8"/>
      <c r="AW470" s="8"/>
      <c r="AX470" s="8"/>
      <c r="AY470" s="8"/>
      <c r="AZ470" s="8"/>
      <c r="BA470" s="8"/>
      <c r="BB470" s="8"/>
      <c r="BC470" s="8"/>
      <c r="BD470" s="8"/>
      <c r="BE470" s="8"/>
      <c r="BF470" s="8"/>
      <c r="BG470" s="8"/>
      <c r="BH470" s="8"/>
      <c r="BI470" s="8"/>
      <c r="BJ470" s="8"/>
    </row>
    <row r="471" spans="1:62" ht="15.75" customHeight="1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8"/>
      <c r="AM471" s="8"/>
      <c r="AN471" s="8"/>
      <c r="AO471" s="8"/>
      <c r="AP471" s="8"/>
      <c r="AQ471" s="8"/>
      <c r="AR471" s="8"/>
      <c r="AS471" s="8"/>
      <c r="AT471" s="8"/>
      <c r="AU471" s="8"/>
      <c r="AV471" s="8"/>
      <c r="AW471" s="8"/>
      <c r="AX471" s="8"/>
      <c r="AY471" s="8"/>
      <c r="AZ471" s="8"/>
      <c r="BA471" s="8"/>
      <c r="BB471" s="8"/>
      <c r="BC471" s="8"/>
      <c r="BD471" s="8"/>
      <c r="BE471" s="8"/>
      <c r="BF471" s="8"/>
      <c r="BG471" s="8"/>
      <c r="BH471" s="8"/>
      <c r="BI471" s="8"/>
      <c r="BJ471" s="8"/>
    </row>
    <row r="472" spans="1:62" ht="15.75" customHeight="1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  <c r="AH472" s="8"/>
      <c r="AI472" s="8"/>
      <c r="AJ472" s="8"/>
      <c r="AK472" s="8"/>
      <c r="AL472" s="8"/>
      <c r="AM472" s="8"/>
      <c r="AN472" s="8"/>
      <c r="AO472" s="8"/>
      <c r="AP472" s="8"/>
      <c r="AQ472" s="8"/>
      <c r="AR472" s="8"/>
      <c r="AS472" s="8"/>
      <c r="AT472" s="8"/>
      <c r="AU472" s="8"/>
      <c r="AV472" s="8"/>
      <c r="AW472" s="8"/>
      <c r="AX472" s="8"/>
      <c r="AY472" s="8"/>
      <c r="AZ472" s="8"/>
      <c r="BA472" s="8"/>
      <c r="BB472" s="8"/>
      <c r="BC472" s="8"/>
      <c r="BD472" s="8"/>
      <c r="BE472" s="8"/>
      <c r="BF472" s="8"/>
      <c r="BG472" s="8"/>
      <c r="BH472" s="8"/>
      <c r="BI472" s="8"/>
      <c r="BJ472" s="8"/>
    </row>
    <row r="473" spans="1:62" ht="15.75" customHeight="1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  <c r="AH473" s="8"/>
      <c r="AI473" s="8"/>
      <c r="AJ473" s="8"/>
      <c r="AK473" s="8"/>
      <c r="AL473" s="8"/>
      <c r="AM473" s="8"/>
      <c r="AN473" s="8"/>
      <c r="AO473" s="8"/>
      <c r="AP473" s="8"/>
      <c r="AQ473" s="8"/>
      <c r="AR473" s="8"/>
      <c r="AS473" s="8"/>
      <c r="AT473" s="8"/>
      <c r="AU473" s="8"/>
      <c r="AV473" s="8"/>
      <c r="AW473" s="8"/>
      <c r="AX473" s="8"/>
      <c r="AY473" s="8"/>
      <c r="AZ473" s="8"/>
      <c r="BA473" s="8"/>
      <c r="BB473" s="8"/>
      <c r="BC473" s="8"/>
      <c r="BD473" s="8"/>
      <c r="BE473" s="8"/>
      <c r="BF473" s="8"/>
      <c r="BG473" s="8"/>
      <c r="BH473" s="8"/>
      <c r="BI473" s="8"/>
      <c r="BJ473" s="8"/>
    </row>
    <row r="474" spans="1:62" ht="15.75" customHeight="1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  <c r="AI474" s="8"/>
      <c r="AJ474" s="8"/>
      <c r="AK474" s="8"/>
      <c r="AL474" s="8"/>
      <c r="AM474" s="8"/>
      <c r="AN474" s="8"/>
      <c r="AO474" s="8"/>
      <c r="AP474" s="8"/>
      <c r="AQ474" s="8"/>
      <c r="AR474" s="8"/>
      <c r="AS474" s="8"/>
      <c r="AT474" s="8"/>
      <c r="AU474" s="8"/>
      <c r="AV474" s="8"/>
      <c r="AW474" s="8"/>
      <c r="AX474" s="8"/>
      <c r="AY474" s="8"/>
      <c r="AZ474" s="8"/>
      <c r="BA474" s="8"/>
      <c r="BB474" s="8"/>
      <c r="BC474" s="8"/>
      <c r="BD474" s="8"/>
      <c r="BE474" s="8"/>
      <c r="BF474" s="8"/>
      <c r="BG474" s="8"/>
      <c r="BH474" s="8"/>
      <c r="BI474" s="8"/>
      <c r="BJ474" s="8"/>
    </row>
    <row r="475" spans="1:62" ht="15.75" customHeight="1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  <c r="AH475" s="8"/>
      <c r="AI475" s="8"/>
      <c r="AJ475" s="8"/>
      <c r="AK475" s="8"/>
      <c r="AL475" s="8"/>
      <c r="AM475" s="8"/>
      <c r="AN475" s="8"/>
      <c r="AO475" s="8"/>
      <c r="AP475" s="8"/>
      <c r="AQ475" s="8"/>
      <c r="AR475" s="8"/>
      <c r="AS475" s="8"/>
      <c r="AT475" s="8"/>
      <c r="AU475" s="8"/>
      <c r="AV475" s="8"/>
      <c r="AW475" s="8"/>
      <c r="AX475" s="8"/>
      <c r="AY475" s="8"/>
      <c r="AZ475" s="8"/>
      <c r="BA475" s="8"/>
      <c r="BB475" s="8"/>
      <c r="BC475" s="8"/>
      <c r="BD475" s="8"/>
      <c r="BE475" s="8"/>
      <c r="BF475" s="8"/>
      <c r="BG475" s="8"/>
      <c r="BH475" s="8"/>
      <c r="BI475" s="8"/>
      <c r="BJ475" s="8"/>
    </row>
    <row r="476" spans="1:62" ht="15.75" customHeight="1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  <c r="AH476" s="8"/>
      <c r="AI476" s="8"/>
      <c r="AJ476" s="8"/>
      <c r="AK476" s="8"/>
      <c r="AL476" s="8"/>
      <c r="AM476" s="8"/>
      <c r="AN476" s="8"/>
      <c r="AO476" s="8"/>
      <c r="AP476" s="8"/>
      <c r="AQ476" s="8"/>
      <c r="AR476" s="8"/>
      <c r="AS476" s="8"/>
      <c r="AT476" s="8"/>
      <c r="AU476" s="8"/>
      <c r="AV476" s="8"/>
      <c r="AW476" s="8"/>
      <c r="AX476" s="8"/>
      <c r="AY476" s="8"/>
      <c r="AZ476" s="8"/>
      <c r="BA476" s="8"/>
      <c r="BB476" s="8"/>
      <c r="BC476" s="8"/>
      <c r="BD476" s="8"/>
      <c r="BE476" s="8"/>
      <c r="BF476" s="8"/>
      <c r="BG476" s="8"/>
      <c r="BH476" s="8"/>
      <c r="BI476" s="8"/>
      <c r="BJ476" s="8"/>
    </row>
    <row r="477" spans="1:62" ht="15.75" customHeight="1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  <c r="AG477" s="8"/>
      <c r="AH477" s="8"/>
      <c r="AI477" s="8"/>
      <c r="AJ477" s="8"/>
      <c r="AK477" s="8"/>
      <c r="AL477" s="8"/>
      <c r="AM477" s="8"/>
      <c r="AN477" s="8"/>
      <c r="AO477" s="8"/>
      <c r="AP477" s="8"/>
      <c r="AQ477" s="8"/>
      <c r="AR477" s="8"/>
      <c r="AS477" s="8"/>
      <c r="AT477" s="8"/>
      <c r="AU477" s="8"/>
      <c r="AV477" s="8"/>
      <c r="AW477" s="8"/>
      <c r="AX477" s="8"/>
      <c r="AY477" s="8"/>
      <c r="AZ477" s="8"/>
      <c r="BA477" s="8"/>
      <c r="BB477" s="8"/>
      <c r="BC477" s="8"/>
      <c r="BD477" s="8"/>
      <c r="BE477" s="8"/>
      <c r="BF477" s="8"/>
      <c r="BG477" s="8"/>
      <c r="BH477" s="8"/>
      <c r="BI477" s="8"/>
      <c r="BJ477" s="8"/>
    </row>
    <row r="478" spans="1:62" ht="15.75" customHeight="1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  <c r="AG478" s="8"/>
      <c r="AH478" s="8"/>
      <c r="AI478" s="8"/>
      <c r="AJ478" s="8"/>
      <c r="AK478" s="8"/>
      <c r="AL478" s="8"/>
      <c r="AM478" s="8"/>
      <c r="AN478" s="8"/>
      <c r="AO478" s="8"/>
      <c r="AP478" s="8"/>
      <c r="AQ478" s="8"/>
      <c r="AR478" s="8"/>
      <c r="AS478" s="8"/>
      <c r="AT478" s="8"/>
      <c r="AU478" s="8"/>
      <c r="AV478" s="8"/>
      <c r="AW478" s="8"/>
      <c r="AX478" s="8"/>
      <c r="AY478" s="8"/>
      <c r="AZ478" s="8"/>
      <c r="BA478" s="8"/>
      <c r="BB478" s="8"/>
      <c r="BC478" s="8"/>
      <c r="BD478" s="8"/>
      <c r="BE478" s="8"/>
      <c r="BF478" s="8"/>
      <c r="BG478" s="8"/>
      <c r="BH478" s="8"/>
      <c r="BI478" s="8"/>
      <c r="BJ478" s="8"/>
    </row>
    <row r="479" spans="1:62" ht="15.75" customHeight="1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  <c r="AG479" s="8"/>
      <c r="AH479" s="8"/>
      <c r="AI479" s="8"/>
      <c r="AJ479" s="8"/>
      <c r="AK479" s="8"/>
      <c r="AL479" s="8"/>
      <c r="AM479" s="8"/>
      <c r="AN479" s="8"/>
      <c r="AO479" s="8"/>
      <c r="AP479" s="8"/>
      <c r="AQ479" s="8"/>
      <c r="AR479" s="8"/>
      <c r="AS479" s="8"/>
      <c r="AT479" s="8"/>
      <c r="AU479" s="8"/>
      <c r="AV479" s="8"/>
      <c r="AW479" s="8"/>
      <c r="AX479" s="8"/>
      <c r="AY479" s="8"/>
      <c r="AZ479" s="8"/>
      <c r="BA479" s="8"/>
      <c r="BB479" s="8"/>
      <c r="BC479" s="8"/>
      <c r="BD479" s="8"/>
      <c r="BE479" s="8"/>
      <c r="BF479" s="8"/>
      <c r="BG479" s="8"/>
      <c r="BH479" s="8"/>
      <c r="BI479" s="8"/>
      <c r="BJ479" s="8"/>
    </row>
    <row r="480" spans="1:62" ht="15.75" customHeight="1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  <c r="AG480" s="8"/>
      <c r="AH480" s="8"/>
      <c r="AI480" s="8"/>
      <c r="AJ480" s="8"/>
      <c r="AK480" s="8"/>
      <c r="AL480" s="8"/>
      <c r="AM480" s="8"/>
      <c r="AN480" s="8"/>
      <c r="AO480" s="8"/>
      <c r="AP480" s="8"/>
      <c r="AQ480" s="8"/>
      <c r="AR480" s="8"/>
      <c r="AS480" s="8"/>
      <c r="AT480" s="8"/>
      <c r="AU480" s="8"/>
      <c r="AV480" s="8"/>
      <c r="AW480" s="8"/>
      <c r="AX480" s="8"/>
      <c r="AY480" s="8"/>
      <c r="AZ480" s="8"/>
      <c r="BA480" s="8"/>
      <c r="BB480" s="8"/>
      <c r="BC480" s="8"/>
      <c r="BD480" s="8"/>
      <c r="BE480" s="8"/>
      <c r="BF480" s="8"/>
      <c r="BG480" s="8"/>
      <c r="BH480" s="8"/>
      <c r="BI480" s="8"/>
      <c r="BJ480" s="8"/>
    </row>
    <row r="481" spans="1:62" ht="15.75" customHeight="1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  <c r="AG481" s="8"/>
      <c r="AH481" s="8"/>
      <c r="AI481" s="8"/>
      <c r="AJ481" s="8"/>
      <c r="AK481" s="8"/>
      <c r="AL481" s="8"/>
      <c r="AM481" s="8"/>
      <c r="AN481" s="8"/>
      <c r="AO481" s="8"/>
      <c r="AP481" s="8"/>
      <c r="AQ481" s="8"/>
      <c r="AR481" s="8"/>
      <c r="AS481" s="8"/>
      <c r="AT481" s="8"/>
      <c r="AU481" s="8"/>
      <c r="AV481" s="8"/>
      <c r="AW481" s="8"/>
      <c r="AX481" s="8"/>
      <c r="AY481" s="8"/>
      <c r="AZ481" s="8"/>
      <c r="BA481" s="8"/>
      <c r="BB481" s="8"/>
      <c r="BC481" s="8"/>
      <c r="BD481" s="8"/>
      <c r="BE481" s="8"/>
      <c r="BF481" s="8"/>
      <c r="BG481" s="8"/>
      <c r="BH481" s="8"/>
      <c r="BI481" s="8"/>
      <c r="BJ481" s="8"/>
    </row>
    <row r="482" spans="1:62" ht="15.75" customHeight="1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  <c r="AG482" s="8"/>
      <c r="AH482" s="8"/>
      <c r="AI482" s="8"/>
      <c r="AJ482" s="8"/>
      <c r="AK482" s="8"/>
      <c r="AL482" s="8"/>
      <c r="AM482" s="8"/>
      <c r="AN482" s="8"/>
      <c r="AO482" s="8"/>
      <c r="AP482" s="8"/>
      <c r="AQ482" s="8"/>
      <c r="AR482" s="8"/>
      <c r="AS482" s="8"/>
      <c r="AT482" s="8"/>
      <c r="AU482" s="8"/>
      <c r="AV482" s="8"/>
      <c r="AW482" s="8"/>
      <c r="AX482" s="8"/>
      <c r="AY482" s="8"/>
      <c r="AZ482" s="8"/>
      <c r="BA482" s="8"/>
      <c r="BB482" s="8"/>
      <c r="BC482" s="8"/>
      <c r="BD482" s="8"/>
      <c r="BE482" s="8"/>
      <c r="BF482" s="8"/>
      <c r="BG482" s="8"/>
      <c r="BH482" s="8"/>
      <c r="BI482" s="8"/>
      <c r="BJ482" s="8"/>
    </row>
    <row r="483" spans="1:62" ht="15.75" customHeight="1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  <c r="AH483" s="8"/>
      <c r="AI483" s="8"/>
      <c r="AJ483" s="8"/>
      <c r="AK483" s="8"/>
      <c r="AL483" s="8"/>
      <c r="AM483" s="8"/>
      <c r="AN483" s="8"/>
      <c r="AO483" s="8"/>
      <c r="AP483" s="8"/>
      <c r="AQ483" s="8"/>
      <c r="AR483" s="8"/>
      <c r="AS483" s="8"/>
      <c r="AT483" s="8"/>
      <c r="AU483" s="8"/>
      <c r="AV483" s="8"/>
      <c r="AW483" s="8"/>
      <c r="AX483" s="8"/>
      <c r="AY483" s="8"/>
      <c r="AZ483" s="8"/>
      <c r="BA483" s="8"/>
      <c r="BB483" s="8"/>
      <c r="BC483" s="8"/>
      <c r="BD483" s="8"/>
      <c r="BE483" s="8"/>
      <c r="BF483" s="8"/>
      <c r="BG483" s="8"/>
      <c r="BH483" s="8"/>
      <c r="BI483" s="8"/>
      <c r="BJ483" s="8"/>
    </row>
    <row r="484" spans="1:62" ht="15.75" customHeight="1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  <c r="AG484" s="8"/>
      <c r="AH484" s="8"/>
      <c r="AI484" s="8"/>
      <c r="AJ484" s="8"/>
      <c r="AK484" s="8"/>
      <c r="AL484" s="8"/>
      <c r="AM484" s="8"/>
      <c r="AN484" s="8"/>
      <c r="AO484" s="8"/>
      <c r="AP484" s="8"/>
      <c r="AQ484" s="8"/>
      <c r="AR484" s="8"/>
      <c r="AS484" s="8"/>
      <c r="AT484" s="8"/>
      <c r="AU484" s="8"/>
      <c r="AV484" s="8"/>
      <c r="AW484" s="8"/>
      <c r="AX484" s="8"/>
      <c r="AY484" s="8"/>
      <c r="AZ484" s="8"/>
      <c r="BA484" s="8"/>
      <c r="BB484" s="8"/>
      <c r="BC484" s="8"/>
      <c r="BD484" s="8"/>
      <c r="BE484" s="8"/>
      <c r="BF484" s="8"/>
      <c r="BG484" s="8"/>
      <c r="BH484" s="8"/>
      <c r="BI484" s="8"/>
      <c r="BJ484" s="8"/>
    </row>
    <row r="485" spans="1:62" ht="15.75" customHeight="1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8"/>
      <c r="AF485" s="8"/>
      <c r="AG485" s="8"/>
      <c r="AH485" s="8"/>
      <c r="AI485" s="8"/>
      <c r="AJ485" s="8"/>
      <c r="AK485" s="8"/>
      <c r="AL485" s="8"/>
      <c r="AM485" s="8"/>
      <c r="AN485" s="8"/>
      <c r="AO485" s="8"/>
      <c r="AP485" s="8"/>
      <c r="AQ485" s="8"/>
      <c r="AR485" s="8"/>
      <c r="AS485" s="8"/>
      <c r="AT485" s="8"/>
      <c r="AU485" s="8"/>
      <c r="AV485" s="8"/>
      <c r="AW485" s="8"/>
      <c r="AX485" s="8"/>
      <c r="AY485" s="8"/>
      <c r="AZ485" s="8"/>
      <c r="BA485" s="8"/>
      <c r="BB485" s="8"/>
      <c r="BC485" s="8"/>
      <c r="BD485" s="8"/>
      <c r="BE485" s="8"/>
      <c r="BF485" s="8"/>
      <c r="BG485" s="8"/>
      <c r="BH485" s="8"/>
      <c r="BI485" s="8"/>
      <c r="BJ485" s="8"/>
    </row>
    <row r="486" spans="1:62" ht="15.75" customHeight="1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  <c r="AG486" s="8"/>
      <c r="AH486" s="8"/>
      <c r="AI486" s="8"/>
      <c r="AJ486" s="8"/>
      <c r="AK486" s="8"/>
      <c r="AL486" s="8"/>
      <c r="AM486" s="8"/>
      <c r="AN486" s="8"/>
      <c r="AO486" s="8"/>
      <c r="AP486" s="8"/>
      <c r="AQ486" s="8"/>
      <c r="AR486" s="8"/>
      <c r="AS486" s="8"/>
      <c r="AT486" s="8"/>
      <c r="AU486" s="8"/>
      <c r="AV486" s="8"/>
      <c r="AW486" s="8"/>
      <c r="AX486" s="8"/>
      <c r="AY486" s="8"/>
      <c r="AZ486" s="8"/>
      <c r="BA486" s="8"/>
      <c r="BB486" s="8"/>
      <c r="BC486" s="8"/>
      <c r="BD486" s="8"/>
      <c r="BE486" s="8"/>
      <c r="BF486" s="8"/>
      <c r="BG486" s="8"/>
      <c r="BH486" s="8"/>
      <c r="BI486" s="8"/>
      <c r="BJ486" s="8"/>
    </row>
    <row r="487" spans="1:62" ht="15.75" customHeight="1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8"/>
      <c r="AF487" s="8"/>
      <c r="AG487" s="8"/>
      <c r="AH487" s="8"/>
      <c r="AI487" s="8"/>
      <c r="AJ487" s="8"/>
      <c r="AK487" s="8"/>
      <c r="AL487" s="8"/>
      <c r="AM487" s="8"/>
      <c r="AN487" s="8"/>
      <c r="AO487" s="8"/>
      <c r="AP487" s="8"/>
      <c r="AQ487" s="8"/>
      <c r="AR487" s="8"/>
      <c r="AS487" s="8"/>
      <c r="AT487" s="8"/>
      <c r="AU487" s="8"/>
      <c r="AV487" s="8"/>
      <c r="AW487" s="8"/>
      <c r="AX487" s="8"/>
      <c r="AY487" s="8"/>
      <c r="AZ487" s="8"/>
      <c r="BA487" s="8"/>
      <c r="BB487" s="8"/>
      <c r="BC487" s="8"/>
      <c r="BD487" s="8"/>
      <c r="BE487" s="8"/>
      <c r="BF487" s="8"/>
      <c r="BG487" s="8"/>
      <c r="BH487" s="8"/>
      <c r="BI487" s="8"/>
      <c r="BJ487" s="8"/>
    </row>
    <row r="488" spans="1:62" ht="15.75" customHeight="1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8"/>
      <c r="AF488" s="8"/>
      <c r="AG488" s="8"/>
      <c r="AH488" s="8"/>
      <c r="AI488" s="8"/>
      <c r="AJ488" s="8"/>
      <c r="AK488" s="8"/>
      <c r="AL488" s="8"/>
      <c r="AM488" s="8"/>
      <c r="AN488" s="8"/>
      <c r="AO488" s="8"/>
      <c r="AP488" s="8"/>
      <c r="AQ488" s="8"/>
      <c r="AR488" s="8"/>
      <c r="AS488" s="8"/>
      <c r="AT488" s="8"/>
      <c r="AU488" s="8"/>
      <c r="AV488" s="8"/>
      <c r="AW488" s="8"/>
      <c r="AX488" s="8"/>
      <c r="AY488" s="8"/>
      <c r="AZ488" s="8"/>
      <c r="BA488" s="8"/>
      <c r="BB488" s="8"/>
      <c r="BC488" s="8"/>
      <c r="BD488" s="8"/>
      <c r="BE488" s="8"/>
      <c r="BF488" s="8"/>
      <c r="BG488" s="8"/>
      <c r="BH488" s="8"/>
      <c r="BI488" s="8"/>
      <c r="BJ488" s="8"/>
    </row>
    <row r="489" spans="1:62" ht="15.75" customHeight="1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  <c r="AG489" s="8"/>
      <c r="AH489" s="8"/>
      <c r="AI489" s="8"/>
      <c r="AJ489" s="8"/>
      <c r="AK489" s="8"/>
      <c r="AL489" s="8"/>
      <c r="AM489" s="8"/>
      <c r="AN489" s="8"/>
      <c r="AO489" s="8"/>
      <c r="AP489" s="8"/>
      <c r="AQ489" s="8"/>
      <c r="AR489" s="8"/>
      <c r="AS489" s="8"/>
      <c r="AT489" s="8"/>
      <c r="AU489" s="8"/>
      <c r="AV489" s="8"/>
      <c r="AW489" s="8"/>
      <c r="AX489" s="8"/>
      <c r="AY489" s="8"/>
      <c r="AZ489" s="8"/>
      <c r="BA489" s="8"/>
      <c r="BB489" s="8"/>
      <c r="BC489" s="8"/>
      <c r="BD489" s="8"/>
      <c r="BE489" s="8"/>
      <c r="BF489" s="8"/>
      <c r="BG489" s="8"/>
      <c r="BH489" s="8"/>
      <c r="BI489" s="8"/>
      <c r="BJ489" s="8"/>
    </row>
    <row r="490" spans="1:62" ht="15.75" customHeight="1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  <c r="AG490" s="8"/>
      <c r="AH490" s="8"/>
      <c r="AI490" s="8"/>
      <c r="AJ490" s="8"/>
      <c r="AK490" s="8"/>
      <c r="AL490" s="8"/>
      <c r="AM490" s="8"/>
      <c r="AN490" s="8"/>
      <c r="AO490" s="8"/>
      <c r="AP490" s="8"/>
      <c r="AQ490" s="8"/>
      <c r="AR490" s="8"/>
      <c r="AS490" s="8"/>
      <c r="AT490" s="8"/>
      <c r="AU490" s="8"/>
      <c r="AV490" s="8"/>
      <c r="AW490" s="8"/>
      <c r="AX490" s="8"/>
      <c r="AY490" s="8"/>
      <c r="AZ490" s="8"/>
      <c r="BA490" s="8"/>
      <c r="BB490" s="8"/>
      <c r="BC490" s="8"/>
      <c r="BD490" s="8"/>
      <c r="BE490" s="8"/>
      <c r="BF490" s="8"/>
      <c r="BG490" s="8"/>
      <c r="BH490" s="8"/>
      <c r="BI490" s="8"/>
      <c r="BJ490" s="8"/>
    </row>
    <row r="491" spans="1:62" ht="15.75" customHeight="1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  <c r="AG491" s="8"/>
      <c r="AH491" s="8"/>
      <c r="AI491" s="8"/>
      <c r="AJ491" s="8"/>
      <c r="AK491" s="8"/>
      <c r="AL491" s="8"/>
      <c r="AM491" s="8"/>
      <c r="AN491" s="8"/>
      <c r="AO491" s="8"/>
      <c r="AP491" s="8"/>
      <c r="AQ491" s="8"/>
      <c r="AR491" s="8"/>
      <c r="AS491" s="8"/>
      <c r="AT491" s="8"/>
      <c r="AU491" s="8"/>
      <c r="AV491" s="8"/>
      <c r="AW491" s="8"/>
      <c r="AX491" s="8"/>
      <c r="AY491" s="8"/>
      <c r="AZ491" s="8"/>
      <c r="BA491" s="8"/>
      <c r="BB491" s="8"/>
      <c r="BC491" s="8"/>
      <c r="BD491" s="8"/>
      <c r="BE491" s="8"/>
      <c r="BF491" s="8"/>
      <c r="BG491" s="8"/>
      <c r="BH491" s="8"/>
      <c r="BI491" s="8"/>
      <c r="BJ491" s="8"/>
    </row>
    <row r="492" spans="1:62" ht="15.75" customHeight="1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  <c r="AG492" s="8"/>
      <c r="AH492" s="8"/>
      <c r="AI492" s="8"/>
      <c r="AJ492" s="8"/>
      <c r="AK492" s="8"/>
      <c r="AL492" s="8"/>
      <c r="AM492" s="8"/>
      <c r="AN492" s="8"/>
      <c r="AO492" s="8"/>
      <c r="AP492" s="8"/>
      <c r="AQ492" s="8"/>
      <c r="AR492" s="8"/>
      <c r="AS492" s="8"/>
      <c r="AT492" s="8"/>
      <c r="AU492" s="8"/>
      <c r="AV492" s="8"/>
      <c r="AW492" s="8"/>
      <c r="AX492" s="8"/>
      <c r="AY492" s="8"/>
      <c r="AZ492" s="8"/>
      <c r="BA492" s="8"/>
      <c r="BB492" s="8"/>
      <c r="BC492" s="8"/>
      <c r="BD492" s="8"/>
      <c r="BE492" s="8"/>
      <c r="BF492" s="8"/>
      <c r="BG492" s="8"/>
      <c r="BH492" s="8"/>
      <c r="BI492" s="8"/>
      <c r="BJ492" s="8"/>
    </row>
    <row r="493" spans="1:62" ht="15.75" customHeight="1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  <c r="AG493" s="8"/>
      <c r="AH493" s="8"/>
      <c r="AI493" s="8"/>
      <c r="AJ493" s="8"/>
      <c r="AK493" s="8"/>
      <c r="AL493" s="8"/>
      <c r="AM493" s="8"/>
      <c r="AN493" s="8"/>
      <c r="AO493" s="8"/>
      <c r="AP493" s="8"/>
      <c r="AQ493" s="8"/>
      <c r="AR493" s="8"/>
      <c r="AS493" s="8"/>
      <c r="AT493" s="8"/>
      <c r="AU493" s="8"/>
      <c r="AV493" s="8"/>
      <c r="AW493" s="8"/>
      <c r="AX493" s="8"/>
      <c r="AY493" s="8"/>
      <c r="AZ493" s="8"/>
      <c r="BA493" s="8"/>
      <c r="BB493" s="8"/>
      <c r="BC493" s="8"/>
      <c r="BD493" s="8"/>
      <c r="BE493" s="8"/>
      <c r="BF493" s="8"/>
      <c r="BG493" s="8"/>
      <c r="BH493" s="8"/>
      <c r="BI493" s="8"/>
      <c r="BJ493" s="8"/>
    </row>
    <row r="494" spans="1:62" ht="15.75" customHeight="1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  <c r="AG494" s="8"/>
      <c r="AH494" s="8"/>
      <c r="AI494" s="8"/>
      <c r="AJ494" s="8"/>
      <c r="AK494" s="8"/>
      <c r="AL494" s="8"/>
      <c r="AM494" s="8"/>
      <c r="AN494" s="8"/>
      <c r="AO494" s="8"/>
      <c r="AP494" s="8"/>
      <c r="AQ494" s="8"/>
      <c r="AR494" s="8"/>
      <c r="AS494" s="8"/>
      <c r="AT494" s="8"/>
      <c r="AU494" s="8"/>
      <c r="AV494" s="8"/>
      <c r="AW494" s="8"/>
      <c r="AX494" s="8"/>
      <c r="AY494" s="8"/>
      <c r="AZ494" s="8"/>
      <c r="BA494" s="8"/>
      <c r="BB494" s="8"/>
      <c r="BC494" s="8"/>
      <c r="BD494" s="8"/>
      <c r="BE494" s="8"/>
      <c r="BF494" s="8"/>
      <c r="BG494" s="8"/>
      <c r="BH494" s="8"/>
      <c r="BI494" s="8"/>
      <c r="BJ494" s="8"/>
    </row>
    <row r="495" spans="1:62" ht="15.75" customHeight="1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  <c r="AG495" s="8"/>
      <c r="AH495" s="8"/>
      <c r="AI495" s="8"/>
      <c r="AJ495" s="8"/>
      <c r="AK495" s="8"/>
      <c r="AL495" s="8"/>
      <c r="AM495" s="8"/>
      <c r="AN495" s="8"/>
      <c r="AO495" s="8"/>
      <c r="AP495" s="8"/>
      <c r="AQ495" s="8"/>
      <c r="AR495" s="8"/>
      <c r="AS495" s="8"/>
      <c r="AT495" s="8"/>
      <c r="AU495" s="8"/>
      <c r="AV495" s="8"/>
      <c r="AW495" s="8"/>
      <c r="AX495" s="8"/>
      <c r="AY495" s="8"/>
      <c r="AZ495" s="8"/>
      <c r="BA495" s="8"/>
      <c r="BB495" s="8"/>
      <c r="BC495" s="8"/>
      <c r="BD495" s="8"/>
      <c r="BE495" s="8"/>
      <c r="BF495" s="8"/>
      <c r="BG495" s="8"/>
      <c r="BH495" s="8"/>
      <c r="BI495" s="8"/>
      <c r="BJ495" s="8"/>
    </row>
    <row r="496" spans="1:62" ht="15.75" customHeight="1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  <c r="AG496" s="8"/>
      <c r="AH496" s="8"/>
      <c r="AI496" s="8"/>
      <c r="AJ496" s="8"/>
      <c r="AK496" s="8"/>
      <c r="AL496" s="8"/>
      <c r="AM496" s="8"/>
      <c r="AN496" s="8"/>
      <c r="AO496" s="8"/>
      <c r="AP496" s="8"/>
      <c r="AQ496" s="8"/>
      <c r="AR496" s="8"/>
      <c r="AS496" s="8"/>
      <c r="AT496" s="8"/>
      <c r="AU496" s="8"/>
      <c r="AV496" s="8"/>
      <c r="AW496" s="8"/>
      <c r="AX496" s="8"/>
      <c r="AY496" s="8"/>
      <c r="AZ496" s="8"/>
      <c r="BA496" s="8"/>
      <c r="BB496" s="8"/>
      <c r="BC496" s="8"/>
      <c r="BD496" s="8"/>
      <c r="BE496" s="8"/>
      <c r="BF496" s="8"/>
      <c r="BG496" s="8"/>
      <c r="BH496" s="8"/>
      <c r="BI496" s="8"/>
      <c r="BJ496" s="8"/>
    </row>
    <row r="497" spans="1:62" ht="15.75" customHeight="1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  <c r="AG497" s="8"/>
      <c r="AH497" s="8"/>
      <c r="AI497" s="8"/>
      <c r="AJ497" s="8"/>
      <c r="AK497" s="8"/>
      <c r="AL497" s="8"/>
      <c r="AM497" s="8"/>
      <c r="AN497" s="8"/>
      <c r="AO497" s="8"/>
      <c r="AP497" s="8"/>
      <c r="AQ497" s="8"/>
      <c r="AR497" s="8"/>
      <c r="AS497" s="8"/>
      <c r="AT497" s="8"/>
      <c r="AU497" s="8"/>
      <c r="AV497" s="8"/>
      <c r="AW497" s="8"/>
      <c r="AX497" s="8"/>
      <c r="AY497" s="8"/>
      <c r="AZ497" s="8"/>
      <c r="BA497" s="8"/>
      <c r="BB497" s="8"/>
      <c r="BC497" s="8"/>
      <c r="BD497" s="8"/>
      <c r="BE497" s="8"/>
      <c r="BF497" s="8"/>
      <c r="BG497" s="8"/>
      <c r="BH497" s="8"/>
      <c r="BI497" s="8"/>
      <c r="BJ497" s="8"/>
    </row>
    <row r="498" spans="1:62" ht="15.75" customHeight="1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  <c r="AG498" s="8"/>
      <c r="AH498" s="8"/>
      <c r="AI498" s="8"/>
      <c r="AJ498" s="8"/>
      <c r="AK498" s="8"/>
      <c r="AL498" s="8"/>
      <c r="AM498" s="8"/>
      <c r="AN498" s="8"/>
      <c r="AO498" s="8"/>
      <c r="AP498" s="8"/>
      <c r="AQ498" s="8"/>
      <c r="AR498" s="8"/>
      <c r="AS498" s="8"/>
      <c r="AT498" s="8"/>
      <c r="AU498" s="8"/>
      <c r="AV498" s="8"/>
      <c r="AW498" s="8"/>
      <c r="AX498" s="8"/>
      <c r="AY498" s="8"/>
      <c r="AZ498" s="8"/>
      <c r="BA498" s="8"/>
      <c r="BB498" s="8"/>
      <c r="BC498" s="8"/>
      <c r="BD498" s="8"/>
      <c r="BE498" s="8"/>
      <c r="BF498" s="8"/>
      <c r="BG498" s="8"/>
      <c r="BH498" s="8"/>
      <c r="BI498" s="8"/>
      <c r="BJ498" s="8"/>
    </row>
    <row r="499" spans="1:62" ht="15.75" customHeight="1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  <c r="AG499" s="8"/>
      <c r="AH499" s="8"/>
      <c r="AI499" s="8"/>
      <c r="AJ499" s="8"/>
      <c r="AK499" s="8"/>
      <c r="AL499" s="8"/>
      <c r="AM499" s="8"/>
      <c r="AN499" s="8"/>
      <c r="AO499" s="8"/>
      <c r="AP499" s="8"/>
      <c r="AQ499" s="8"/>
      <c r="AR499" s="8"/>
      <c r="AS499" s="8"/>
      <c r="AT499" s="8"/>
      <c r="AU499" s="8"/>
      <c r="AV499" s="8"/>
      <c r="AW499" s="8"/>
      <c r="AX499" s="8"/>
      <c r="AY499" s="8"/>
      <c r="AZ499" s="8"/>
      <c r="BA499" s="8"/>
      <c r="BB499" s="8"/>
      <c r="BC499" s="8"/>
      <c r="BD499" s="8"/>
      <c r="BE499" s="8"/>
      <c r="BF499" s="8"/>
      <c r="BG499" s="8"/>
      <c r="BH499" s="8"/>
      <c r="BI499" s="8"/>
      <c r="BJ499" s="8"/>
    </row>
    <row r="500" spans="1:62" ht="15.75" customHeight="1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  <c r="AH500" s="8"/>
      <c r="AI500" s="8"/>
      <c r="AJ500" s="8"/>
      <c r="AK500" s="8"/>
      <c r="AL500" s="8"/>
      <c r="AM500" s="8"/>
      <c r="AN500" s="8"/>
      <c r="AO500" s="8"/>
      <c r="AP500" s="8"/>
      <c r="AQ500" s="8"/>
      <c r="AR500" s="8"/>
      <c r="AS500" s="8"/>
      <c r="AT500" s="8"/>
      <c r="AU500" s="8"/>
      <c r="AV500" s="8"/>
      <c r="AW500" s="8"/>
      <c r="AX500" s="8"/>
      <c r="AY500" s="8"/>
      <c r="AZ500" s="8"/>
      <c r="BA500" s="8"/>
      <c r="BB500" s="8"/>
      <c r="BC500" s="8"/>
      <c r="BD500" s="8"/>
      <c r="BE500" s="8"/>
      <c r="BF500" s="8"/>
      <c r="BG500" s="8"/>
      <c r="BH500" s="8"/>
      <c r="BI500" s="8"/>
      <c r="BJ500" s="8"/>
    </row>
    <row r="501" spans="1:62" ht="15.75" customHeight="1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  <c r="AG501" s="8"/>
      <c r="AH501" s="8"/>
      <c r="AI501" s="8"/>
      <c r="AJ501" s="8"/>
      <c r="AK501" s="8"/>
      <c r="AL501" s="8"/>
      <c r="AM501" s="8"/>
      <c r="AN501" s="8"/>
      <c r="AO501" s="8"/>
      <c r="AP501" s="8"/>
      <c r="AQ501" s="8"/>
      <c r="AR501" s="8"/>
      <c r="AS501" s="8"/>
      <c r="AT501" s="8"/>
      <c r="AU501" s="8"/>
      <c r="AV501" s="8"/>
      <c r="AW501" s="8"/>
      <c r="AX501" s="8"/>
      <c r="AY501" s="8"/>
      <c r="AZ501" s="8"/>
      <c r="BA501" s="8"/>
      <c r="BB501" s="8"/>
      <c r="BC501" s="8"/>
      <c r="BD501" s="8"/>
      <c r="BE501" s="8"/>
      <c r="BF501" s="8"/>
      <c r="BG501" s="8"/>
      <c r="BH501" s="8"/>
      <c r="BI501" s="8"/>
      <c r="BJ501" s="8"/>
    </row>
    <row r="502" spans="1:62" ht="15.75" customHeight="1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  <c r="AG502" s="8"/>
      <c r="AH502" s="8"/>
      <c r="AI502" s="8"/>
      <c r="AJ502" s="8"/>
      <c r="AK502" s="8"/>
      <c r="AL502" s="8"/>
      <c r="AM502" s="8"/>
      <c r="AN502" s="8"/>
      <c r="AO502" s="8"/>
      <c r="AP502" s="8"/>
      <c r="AQ502" s="8"/>
      <c r="AR502" s="8"/>
      <c r="AS502" s="8"/>
      <c r="AT502" s="8"/>
      <c r="AU502" s="8"/>
      <c r="AV502" s="8"/>
      <c r="AW502" s="8"/>
      <c r="AX502" s="8"/>
      <c r="AY502" s="8"/>
      <c r="AZ502" s="8"/>
      <c r="BA502" s="8"/>
      <c r="BB502" s="8"/>
      <c r="BC502" s="8"/>
      <c r="BD502" s="8"/>
      <c r="BE502" s="8"/>
      <c r="BF502" s="8"/>
      <c r="BG502" s="8"/>
      <c r="BH502" s="8"/>
      <c r="BI502" s="8"/>
      <c r="BJ502" s="8"/>
    </row>
    <row r="503" spans="1:62" ht="15.75" customHeight="1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8"/>
      <c r="AF503" s="8"/>
      <c r="AG503" s="8"/>
      <c r="AH503" s="8"/>
      <c r="AI503" s="8"/>
      <c r="AJ503" s="8"/>
      <c r="AK503" s="8"/>
      <c r="AL503" s="8"/>
      <c r="AM503" s="8"/>
      <c r="AN503" s="8"/>
      <c r="AO503" s="8"/>
      <c r="AP503" s="8"/>
      <c r="AQ503" s="8"/>
      <c r="AR503" s="8"/>
      <c r="AS503" s="8"/>
      <c r="AT503" s="8"/>
      <c r="AU503" s="8"/>
      <c r="AV503" s="8"/>
      <c r="AW503" s="8"/>
      <c r="AX503" s="8"/>
      <c r="AY503" s="8"/>
      <c r="AZ503" s="8"/>
      <c r="BA503" s="8"/>
      <c r="BB503" s="8"/>
      <c r="BC503" s="8"/>
      <c r="BD503" s="8"/>
      <c r="BE503" s="8"/>
      <c r="BF503" s="8"/>
      <c r="BG503" s="8"/>
      <c r="BH503" s="8"/>
      <c r="BI503" s="8"/>
      <c r="BJ503" s="8"/>
    </row>
    <row r="504" spans="1:62" ht="15.75" customHeight="1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8"/>
      <c r="AF504" s="8"/>
      <c r="AG504" s="8"/>
      <c r="AH504" s="8"/>
      <c r="AI504" s="8"/>
      <c r="AJ504" s="8"/>
      <c r="AK504" s="8"/>
      <c r="AL504" s="8"/>
      <c r="AM504" s="8"/>
      <c r="AN504" s="8"/>
      <c r="AO504" s="8"/>
      <c r="AP504" s="8"/>
      <c r="AQ504" s="8"/>
      <c r="AR504" s="8"/>
      <c r="AS504" s="8"/>
      <c r="AT504" s="8"/>
      <c r="AU504" s="8"/>
      <c r="AV504" s="8"/>
      <c r="AW504" s="8"/>
      <c r="AX504" s="8"/>
      <c r="AY504" s="8"/>
      <c r="AZ504" s="8"/>
      <c r="BA504" s="8"/>
      <c r="BB504" s="8"/>
      <c r="BC504" s="8"/>
      <c r="BD504" s="8"/>
      <c r="BE504" s="8"/>
      <c r="BF504" s="8"/>
      <c r="BG504" s="8"/>
      <c r="BH504" s="8"/>
      <c r="BI504" s="8"/>
      <c r="BJ504" s="8"/>
    </row>
    <row r="505" spans="1:62" ht="15.75" customHeight="1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  <c r="AH505" s="8"/>
      <c r="AI505" s="8"/>
      <c r="AJ505" s="8"/>
      <c r="AK505" s="8"/>
      <c r="AL505" s="8"/>
      <c r="AM505" s="8"/>
      <c r="AN505" s="8"/>
      <c r="AO505" s="8"/>
      <c r="AP505" s="8"/>
      <c r="AQ505" s="8"/>
      <c r="AR505" s="8"/>
      <c r="AS505" s="8"/>
      <c r="AT505" s="8"/>
      <c r="AU505" s="8"/>
      <c r="AV505" s="8"/>
      <c r="AW505" s="8"/>
      <c r="AX505" s="8"/>
      <c r="AY505" s="8"/>
      <c r="AZ505" s="8"/>
      <c r="BA505" s="8"/>
      <c r="BB505" s="8"/>
      <c r="BC505" s="8"/>
      <c r="BD505" s="8"/>
      <c r="BE505" s="8"/>
      <c r="BF505" s="8"/>
      <c r="BG505" s="8"/>
      <c r="BH505" s="8"/>
      <c r="BI505" s="8"/>
      <c r="BJ505" s="8"/>
    </row>
    <row r="506" spans="1:62" ht="15.75" customHeight="1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8"/>
      <c r="AF506" s="8"/>
      <c r="AG506" s="8"/>
      <c r="AH506" s="8"/>
      <c r="AI506" s="8"/>
      <c r="AJ506" s="8"/>
      <c r="AK506" s="8"/>
      <c r="AL506" s="8"/>
      <c r="AM506" s="8"/>
      <c r="AN506" s="8"/>
      <c r="AO506" s="8"/>
      <c r="AP506" s="8"/>
      <c r="AQ506" s="8"/>
      <c r="AR506" s="8"/>
      <c r="AS506" s="8"/>
      <c r="AT506" s="8"/>
      <c r="AU506" s="8"/>
      <c r="AV506" s="8"/>
      <c r="AW506" s="8"/>
      <c r="AX506" s="8"/>
      <c r="AY506" s="8"/>
      <c r="AZ506" s="8"/>
      <c r="BA506" s="8"/>
      <c r="BB506" s="8"/>
      <c r="BC506" s="8"/>
      <c r="BD506" s="8"/>
      <c r="BE506" s="8"/>
      <c r="BF506" s="8"/>
      <c r="BG506" s="8"/>
      <c r="BH506" s="8"/>
      <c r="BI506" s="8"/>
      <c r="BJ506" s="8"/>
    </row>
    <row r="507" spans="1:62" ht="15.75" customHeight="1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8"/>
      <c r="AF507" s="8"/>
      <c r="AG507" s="8"/>
      <c r="AH507" s="8"/>
      <c r="AI507" s="8"/>
      <c r="AJ507" s="8"/>
      <c r="AK507" s="8"/>
      <c r="AL507" s="8"/>
      <c r="AM507" s="8"/>
      <c r="AN507" s="8"/>
      <c r="AO507" s="8"/>
      <c r="AP507" s="8"/>
      <c r="AQ507" s="8"/>
      <c r="AR507" s="8"/>
      <c r="AS507" s="8"/>
      <c r="AT507" s="8"/>
      <c r="AU507" s="8"/>
      <c r="AV507" s="8"/>
      <c r="AW507" s="8"/>
      <c r="AX507" s="8"/>
      <c r="AY507" s="8"/>
      <c r="AZ507" s="8"/>
      <c r="BA507" s="8"/>
      <c r="BB507" s="8"/>
      <c r="BC507" s="8"/>
      <c r="BD507" s="8"/>
      <c r="BE507" s="8"/>
      <c r="BF507" s="8"/>
      <c r="BG507" s="8"/>
      <c r="BH507" s="8"/>
      <c r="BI507" s="8"/>
      <c r="BJ507" s="8"/>
    </row>
    <row r="508" spans="1:62" ht="15.75" customHeight="1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8"/>
      <c r="AF508" s="8"/>
      <c r="AG508" s="8"/>
      <c r="AH508" s="8"/>
      <c r="AI508" s="8"/>
      <c r="AJ508" s="8"/>
      <c r="AK508" s="8"/>
      <c r="AL508" s="8"/>
      <c r="AM508" s="8"/>
      <c r="AN508" s="8"/>
      <c r="AO508" s="8"/>
      <c r="AP508" s="8"/>
      <c r="AQ508" s="8"/>
      <c r="AR508" s="8"/>
      <c r="AS508" s="8"/>
      <c r="AT508" s="8"/>
      <c r="AU508" s="8"/>
      <c r="AV508" s="8"/>
      <c r="AW508" s="8"/>
      <c r="AX508" s="8"/>
      <c r="AY508" s="8"/>
      <c r="AZ508" s="8"/>
      <c r="BA508" s="8"/>
      <c r="BB508" s="8"/>
      <c r="BC508" s="8"/>
      <c r="BD508" s="8"/>
      <c r="BE508" s="8"/>
      <c r="BF508" s="8"/>
      <c r="BG508" s="8"/>
      <c r="BH508" s="8"/>
      <c r="BI508" s="8"/>
      <c r="BJ508" s="8"/>
    </row>
    <row r="509" spans="1:62" ht="15.75" customHeight="1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  <c r="AG509" s="8"/>
      <c r="AH509" s="8"/>
      <c r="AI509" s="8"/>
      <c r="AJ509" s="8"/>
      <c r="AK509" s="8"/>
      <c r="AL509" s="8"/>
      <c r="AM509" s="8"/>
      <c r="AN509" s="8"/>
      <c r="AO509" s="8"/>
      <c r="AP509" s="8"/>
      <c r="AQ509" s="8"/>
      <c r="AR509" s="8"/>
      <c r="AS509" s="8"/>
      <c r="AT509" s="8"/>
      <c r="AU509" s="8"/>
      <c r="AV509" s="8"/>
      <c r="AW509" s="8"/>
      <c r="AX509" s="8"/>
      <c r="AY509" s="8"/>
      <c r="AZ509" s="8"/>
      <c r="BA509" s="8"/>
      <c r="BB509" s="8"/>
      <c r="BC509" s="8"/>
      <c r="BD509" s="8"/>
      <c r="BE509" s="8"/>
      <c r="BF509" s="8"/>
      <c r="BG509" s="8"/>
      <c r="BH509" s="8"/>
      <c r="BI509" s="8"/>
      <c r="BJ509" s="8"/>
    </row>
    <row r="510" spans="1:62" ht="15.75" customHeight="1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8"/>
      <c r="AF510" s="8"/>
      <c r="AG510" s="8"/>
      <c r="AH510" s="8"/>
      <c r="AI510" s="8"/>
      <c r="AJ510" s="8"/>
      <c r="AK510" s="8"/>
      <c r="AL510" s="8"/>
      <c r="AM510" s="8"/>
      <c r="AN510" s="8"/>
      <c r="AO510" s="8"/>
      <c r="AP510" s="8"/>
      <c r="AQ510" s="8"/>
      <c r="AR510" s="8"/>
      <c r="AS510" s="8"/>
      <c r="AT510" s="8"/>
      <c r="AU510" s="8"/>
      <c r="AV510" s="8"/>
      <c r="AW510" s="8"/>
      <c r="AX510" s="8"/>
      <c r="AY510" s="8"/>
      <c r="AZ510" s="8"/>
      <c r="BA510" s="8"/>
      <c r="BB510" s="8"/>
      <c r="BC510" s="8"/>
      <c r="BD510" s="8"/>
      <c r="BE510" s="8"/>
      <c r="BF510" s="8"/>
      <c r="BG510" s="8"/>
      <c r="BH510" s="8"/>
      <c r="BI510" s="8"/>
      <c r="BJ510" s="8"/>
    </row>
    <row r="511" spans="1:62" ht="15.75" customHeight="1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8"/>
      <c r="AF511" s="8"/>
      <c r="AG511" s="8"/>
      <c r="AH511" s="8"/>
      <c r="AI511" s="8"/>
      <c r="AJ511" s="8"/>
      <c r="AK511" s="8"/>
      <c r="AL511" s="8"/>
      <c r="AM511" s="8"/>
      <c r="AN511" s="8"/>
      <c r="AO511" s="8"/>
      <c r="AP511" s="8"/>
      <c r="AQ511" s="8"/>
      <c r="AR511" s="8"/>
      <c r="AS511" s="8"/>
      <c r="AT511" s="8"/>
      <c r="AU511" s="8"/>
      <c r="AV511" s="8"/>
      <c r="AW511" s="8"/>
      <c r="AX511" s="8"/>
      <c r="AY511" s="8"/>
      <c r="AZ511" s="8"/>
      <c r="BA511" s="8"/>
      <c r="BB511" s="8"/>
      <c r="BC511" s="8"/>
      <c r="BD511" s="8"/>
      <c r="BE511" s="8"/>
      <c r="BF511" s="8"/>
      <c r="BG511" s="8"/>
      <c r="BH511" s="8"/>
      <c r="BI511" s="8"/>
      <c r="BJ511" s="8"/>
    </row>
    <row r="512" spans="1:62" ht="15.75" customHeight="1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  <c r="AG512" s="8"/>
      <c r="AH512" s="8"/>
      <c r="AI512" s="8"/>
      <c r="AJ512" s="8"/>
      <c r="AK512" s="8"/>
      <c r="AL512" s="8"/>
      <c r="AM512" s="8"/>
      <c r="AN512" s="8"/>
      <c r="AO512" s="8"/>
      <c r="AP512" s="8"/>
      <c r="AQ512" s="8"/>
      <c r="AR512" s="8"/>
      <c r="AS512" s="8"/>
      <c r="AT512" s="8"/>
      <c r="AU512" s="8"/>
      <c r="AV512" s="8"/>
      <c r="AW512" s="8"/>
      <c r="AX512" s="8"/>
      <c r="AY512" s="8"/>
      <c r="AZ512" s="8"/>
      <c r="BA512" s="8"/>
      <c r="BB512" s="8"/>
      <c r="BC512" s="8"/>
      <c r="BD512" s="8"/>
      <c r="BE512" s="8"/>
      <c r="BF512" s="8"/>
      <c r="BG512" s="8"/>
      <c r="BH512" s="8"/>
      <c r="BI512" s="8"/>
      <c r="BJ512" s="8"/>
    </row>
    <row r="513" spans="1:62" ht="15.75" customHeight="1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8"/>
      <c r="AF513" s="8"/>
      <c r="AG513" s="8"/>
      <c r="AH513" s="8"/>
      <c r="AI513" s="8"/>
      <c r="AJ513" s="8"/>
      <c r="AK513" s="8"/>
      <c r="AL513" s="8"/>
      <c r="AM513" s="8"/>
      <c r="AN513" s="8"/>
      <c r="AO513" s="8"/>
      <c r="AP513" s="8"/>
      <c r="AQ513" s="8"/>
      <c r="AR513" s="8"/>
      <c r="AS513" s="8"/>
      <c r="AT513" s="8"/>
      <c r="AU513" s="8"/>
      <c r="AV513" s="8"/>
      <c r="AW513" s="8"/>
      <c r="AX513" s="8"/>
      <c r="AY513" s="8"/>
      <c r="AZ513" s="8"/>
      <c r="BA513" s="8"/>
      <c r="BB513" s="8"/>
      <c r="BC513" s="8"/>
      <c r="BD513" s="8"/>
      <c r="BE513" s="8"/>
      <c r="BF513" s="8"/>
      <c r="BG513" s="8"/>
      <c r="BH513" s="8"/>
      <c r="BI513" s="8"/>
      <c r="BJ513" s="8"/>
    </row>
    <row r="514" spans="1:62" ht="15.75" customHeight="1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8"/>
      <c r="AF514" s="8"/>
      <c r="AG514" s="8"/>
      <c r="AH514" s="8"/>
      <c r="AI514" s="8"/>
      <c r="AJ514" s="8"/>
      <c r="AK514" s="8"/>
      <c r="AL514" s="8"/>
      <c r="AM514" s="8"/>
      <c r="AN514" s="8"/>
      <c r="AO514" s="8"/>
      <c r="AP514" s="8"/>
      <c r="AQ514" s="8"/>
      <c r="AR514" s="8"/>
      <c r="AS514" s="8"/>
      <c r="AT514" s="8"/>
      <c r="AU514" s="8"/>
      <c r="AV514" s="8"/>
      <c r="AW514" s="8"/>
      <c r="AX514" s="8"/>
      <c r="AY514" s="8"/>
      <c r="AZ514" s="8"/>
      <c r="BA514" s="8"/>
      <c r="BB514" s="8"/>
      <c r="BC514" s="8"/>
      <c r="BD514" s="8"/>
      <c r="BE514" s="8"/>
      <c r="BF514" s="8"/>
      <c r="BG514" s="8"/>
      <c r="BH514" s="8"/>
      <c r="BI514" s="8"/>
      <c r="BJ514" s="8"/>
    </row>
    <row r="515" spans="1:62" ht="15.75" customHeight="1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8"/>
      <c r="AF515" s="8"/>
      <c r="AG515" s="8"/>
      <c r="AH515" s="8"/>
      <c r="AI515" s="8"/>
      <c r="AJ515" s="8"/>
      <c r="AK515" s="8"/>
      <c r="AL515" s="8"/>
      <c r="AM515" s="8"/>
      <c r="AN515" s="8"/>
      <c r="AO515" s="8"/>
      <c r="AP515" s="8"/>
      <c r="AQ515" s="8"/>
      <c r="AR515" s="8"/>
      <c r="AS515" s="8"/>
      <c r="AT515" s="8"/>
      <c r="AU515" s="8"/>
      <c r="AV515" s="8"/>
      <c r="AW515" s="8"/>
      <c r="AX515" s="8"/>
      <c r="AY515" s="8"/>
      <c r="AZ515" s="8"/>
      <c r="BA515" s="8"/>
      <c r="BB515" s="8"/>
      <c r="BC515" s="8"/>
      <c r="BD515" s="8"/>
      <c r="BE515" s="8"/>
      <c r="BF515" s="8"/>
      <c r="BG515" s="8"/>
      <c r="BH515" s="8"/>
      <c r="BI515" s="8"/>
      <c r="BJ515" s="8"/>
    </row>
    <row r="516" spans="1:62" ht="15.75" customHeight="1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8"/>
      <c r="AF516" s="8"/>
      <c r="AG516" s="8"/>
      <c r="AH516" s="8"/>
      <c r="AI516" s="8"/>
      <c r="AJ516" s="8"/>
      <c r="AK516" s="8"/>
      <c r="AL516" s="8"/>
      <c r="AM516" s="8"/>
      <c r="AN516" s="8"/>
      <c r="AO516" s="8"/>
      <c r="AP516" s="8"/>
      <c r="AQ516" s="8"/>
      <c r="AR516" s="8"/>
      <c r="AS516" s="8"/>
      <c r="AT516" s="8"/>
      <c r="AU516" s="8"/>
      <c r="AV516" s="8"/>
      <c r="AW516" s="8"/>
      <c r="AX516" s="8"/>
      <c r="AY516" s="8"/>
      <c r="AZ516" s="8"/>
      <c r="BA516" s="8"/>
      <c r="BB516" s="8"/>
      <c r="BC516" s="8"/>
      <c r="BD516" s="8"/>
      <c r="BE516" s="8"/>
      <c r="BF516" s="8"/>
      <c r="BG516" s="8"/>
      <c r="BH516" s="8"/>
      <c r="BI516" s="8"/>
      <c r="BJ516" s="8"/>
    </row>
    <row r="517" spans="1:62" ht="15.75" customHeight="1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  <c r="AG517" s="8"/>
      <c r="AH517" s="8"/>
      <c r="AI517" s="8"/>
      <c r="AJ517" s="8"/>
      <c r="AK517" s="8"/>
      <c r="AL517" s="8"/>
      <c r="AM517" s="8"/>
      <c r="AN517" s="8"/>
      <c r="AO517" s="8"/>
      <c r="AP517" s="8"/>
      <c r="AQ517" s="8"/>
      <c r="AR517" s="8"/>
      <c r="AS517" s="8"/>
      <c r="AT517" s="8"/>
      <c r="AU517" s="8"/>
      <c r="AV517" s="8"/>
      <c r="AW517" s="8"/>
      <c r="AX517" s="8"/>
      <c r="AY517" s="8"/>
      <c r="AZ517" s="8"/>
      <c r="BA517" s="8"/>
      <c r="BB517" s="8"/>
      <c r="BC517" s="8"/>
      <c r="BD517" s="8"/>
      <c r="BE517" s="8"/>
      <c r="BF517" s="8"/>
      <c r="BG517" s="8"/>
      <c r="BH517" s="8"/>
      <c r="BI517" s="8"/>
      <c r="BJ517" s="8"/>
    </row>
    <row r="518" spans="1:62" ht="15.75" customHeight="1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  <c r="AH518" s="8"/>
      <c r="AI518" s="8"/>
      <c r="AJ518" s="8"/>
      <c r="AK518" s="8"/>
      <c r="AL518" s="8"/>
      <c r="AM518" s="8"/>
      <c r="AN518" s="8"/>
      <c r="AO518" s="8"/>
      <c r="AP518" s="8"/>
      <c r="AQ518" s="8"/>
      <c r="AR518" s="8"/>
      <c r="AS518" s="8"/>
      <c r="AT518" s="8"/>
      <c r="AU518" s="8"/>
      <c r="AV518" s="8"/>
      <c r="AW518" s="8"/>
      <c r="AX518" s="8"/>
      <c r="AY518" s="8"/>
      <c r="AZ518" s="8"/>
      <c r="BA518" s="8"/>
      <c r="BB518" s="8"/>
      <c r="BC518" s="8"/>
      <c r="BD518" s="8"/>
      <c r="BE518" s="8"/>
      <c r="BF518" s="8"/>
      <c r="BG518" s="8"/>
      <c r="BH518" s="8"/>
      <c r="BI518" s="8"/>
      <c r="BJ518" s="8"/>
    </row>
    <row r="519" spans="1:62" ht="15.75" customHeight="1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8"/>
      <c r="AF519" s="8"/>
      <c r="AG519" s="8"/>
      <c r="AH519" s="8"/>
      <c r="AI519" s="8"/>
      <c r="AJ519" s="8"/>
      <c r="AK519" s="8"/>
      <c r="AL519" s="8"/>
      <c r="AM519" s="8"/>
      <c r="AN519" s="8"/>
      <c r="AO519" s="8"/>
      <c r="AP519" s="8"/>
      <c r="AQ519" s="8"/>
      <c r="AR519" s="8"/>
      <c r="AS519" s="8"/>
      <c r="AT519" s="8"/>
      <c r="AU519" s="8"/>
      <c r="AV519" s="8"/>
      <c r="AW519" s="8"/>
      <c r="AX519" s="8"/>
      <c r="AY519" s="8"/>
      <c r="AZ519" s="8"/>
      <c r="BA519" s="8"/>
      <c r="BB519" s="8"/>
      <c r="BC519" s="8"/>
      <c r="BD519" s="8"/>
      <c r="BE519" s="8"/>
      <c r="BF519" s="8"/>
      <c r="BG519" s="8"/>
      <c r="BH519" s="8"/>
      <c r="BI519" s="8"/>
      <c r="BJ519" s="8"/>
    </row>
    <row r="520" spans="1:62" ht="15.75" customHeight="1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8"/>
      <c r="AF520" s="8"/>
      <c r="AG520" s="8"/>
      <c r="AH520" s="8"/>
      <c r="AI520" s="8"/>
      <c r="AJ520" s="8"/>
      <c r="AK520" s="8"/>
      <c r="AL520" s="8"/>
      <c r="AM520" s="8"/>
      <c r="AN520" s="8"/>
      <c r="AO520" s="8"/>
      <c r="AP520" s="8"/>
      <c r="AQ520" s="8"/>
      <c r="AR520" s="8"/>
      <c r="AS520" s="8"/>
      <c r="AT520" s="8"/>
      <c r="AU520" s="8"/>
      <c r="AV520" s="8"/>
      <c r="AW520" s="8"/>
      <c r="AX520" s="8"/>
      <c r="AY520" s="8"/>
      <c r="AZ520" s="8"/>
      <c r="BA520" s="8"/>
      <c r="BB520" s="8"/>
      <c r="BC520" s="8"/>
      <c r="BD520" s="8"/>
      <c r="BE520" s="8"/>
      <c r="BF520" s="8"/>
      <c r="BG520" s="8"/>
      <c r="BH520" s="8"/>
      <c r="BI520" s="8"/>
      <c r="BJ520" s="8"/>
    </row>
    <row r="521" spans="1:62" ht="15.75" customHeight="1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  <c r="AH521" s="8"/>
      <c r="AI521" s="8"/>
      <c r="AJ521" s="8"/>
      <c r="AK521" s="8"/>
      <c r="AL521" s="8"/>
      <c r="AM521" s="8"/>
      <c r="AN521" s="8"/>
      <c r="AO521" s="8"/>
      <c r="AP521" s="8"/>
      <c r="AQ521" s="8"/>
      <c r="AR521" s="8"/>
      <c r="AS521" s="8"/>
      <c r="AT521" s="8"/>
      <c r="AU521" s="8"/>
      <c r="AV521" s="8"/>
      <c r="AW521" s="8"/>
      <c r="AX521" s="8"/>
      <c r="AY521" s="8"/>
      <c r="AZ521" s="8"/>
      <c r="BA521" s="8"/>
      <c r="BB521" s="8"/>
      <c r="BC521" s="8"/>
      <c r="BD521" s="8"/>
      <c r="BE521" s="8"/>
      <c r="BF521" s="8"/>
      <c r="BG521" s="8"/>
      <c r="BH521" s="8"/>
      <c r="BI521" s="8"/>
      <c r="BJ521" s="8"/>
    </row>
    <row r="522" spans="1:62" ht="15.75" customHeight="1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8"/>
      <c r="AF522" s="8"/>
      <c r="AG522" s="8"/>
      <c r="AH522" s="8"/>
      <c r="AI522" s="8"/>
      <c r="AJ522" s="8"/>
      <c r="AK522" s="8"/>
      <c r="AL522" s="8"/>
      <c r="AM522" s="8"/>
      <c r="AN522" s="8"/>
      <c r="AO522" s="8"/>
      <c r="AP522" s="8"/>
      <c r="AQ522" s="8"/>
      <c r="AR522" s="8"/>
      <c r="AS522" s="8"/>
      <c r="AT522" s="8"/>
      <c r="AU522" s="8"/>
      <c r="AV522" s="8"/>
      <c r="AW522" s="8"/>
      <c r="AX522" s="8"/>
      <c r="AY522" s="8"/>
      <c r="AZ522" s="8"/>
      <c r="BA522" s="8"/>
      <c r="BB522" s="8"/>
      <c r="BC522" s="8"/>
      <c r="BD522" s="8"/>
      <c r="BE522" s="8"/>
      <c r="BF522" s="8"/>
      <c r="BG522" s="8"/>
      <c r="BH522" s="8"/>
      <c r="BI522" s="8"/>
      <c r="BJ522" s="8"/>
    </row>
    <row r="523" spans="1:62" ht="15.75" customHeight="1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8"/>
      <c r="AF523" s="8"/>
      <c r="AG523" s="8"/>
      <c r="AH523" s="8"/>
      <c r="AI523" s="8"/>
      <c r="AJ523" s="8"/>
      <c r="AK523" s="8"/>
      <c r="AL523" s="8"/>
      <c r="AM523" s="8"/>
      <c r="AN523" s="8"/>
      <c r="AO523" s="8"/>
      <c r="AP523" s="8"/>
      <c r="AQ523" s="8"/>
      <c r="AR523" s="8"/>
      <c r="AS523" s="8"/>
      <c r="AT523" s="8"/>
      <c r="AU523" s="8"/>
      <c r="AV523" s="8"/>
      <c r="AW523" s="8"/>
      <c r="AX523" s="8"/>
      <c r="AY523" s="8"/>
      <c r="AZ523" s="8"/>
      <c r="BA523" s="8"/>
      <c r="BB523" s="8"/>
      <c r="BC523" s="8"/>
      <c r="BD523" s="8"/>
      <c r="BE523" s="8"/>
      <c r="BF523" s="8"/>
      <c r="BG523" s="8"/>
      <c r="BH523" s="8"/>
      <c r="BI523" s="8"/>
      <c r="BJ523" s="8"/>
    </row>
    <row r="524" spans="1:62" ht="15.75" customHeight="1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8"/>
      <c r="AF524" s="8"/>
      <c r="AG524" s="8"/>
      <c r="AH524" s="8"/>
      <c r="AI524" s="8"/>
      <c r="AJ524" s="8"/>
      <c r="AK524" s="8"/>
      <c r="AL524" s="8"/>
      <c r="AM524" s="8"/>
      <c r="AN524" s="8"/>
      <c r="AO524" s="8"/>
      <c r="AP524" s="8"/>
      <c r="AQ524" s="8"/>
      <c r="AR524" s="8"/>
      <c r="AS524" s="8"/>
      <c r="AT524" s="8"/>
      <c r="AU524" s="8"/>
      <c r="AV524" s="8"/>
      <c r="AW524" s="8"/>
      <c r="AX524" s="8"/>
      <c r="AY524" s="8"/>
      <c r="AZ524" s="8"/>
      <c r="BA524" s="8"/>
      <c r="BB524" s="8"/>
      <c r="BC524" s="8"/>
      <c r="BD524" s="8"/>
      <c r="BE524" s="8"/>
      <c r="BF524" s="8"/>
      <c r="BG524" s="8"/>
      <c r="BH524" s="8"/>
      <c r="BI524" s="8"/>
      <c r="BJ524" s="8"/>
    </row>
    <row r="525" spans="1:62" ht="15.75" customHeight="1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8"/>
      <c r="AF525" s="8"/>
      <c r="AG525" s="8"/>
      <c r="AH525" s="8"/>
      <c r="AI525" s="8"/>
      <c r="AJ525" s="8"/>
      <c r="AK525" s="8"/>
      <c r="AL525" s="8"/>
      <c r="AM525" s="8"/>
      <c r="AN525" s="8"/>
      <c r="AO525" s="8"/>
      <c r="AP525" s="8"/>
      <c r="AQ525" s="8"/>
      <c r="AR525" s="8"/>
      <c r="AS525" s="8"/>
      <c r="AT525" s="8"/>
      <c r="AU525" s="8"/>
      <c r="AV525" s="8"/>
      <c r="AW525" s="8"/>
      <c r="AX525" s="8"/>
      <c r="AY525" s="8"/>
      <c r="AZ525" s="8"/>
      <c r="BA525" s="8"/>
      <c r="BB525" s="8"/>
      <c r="BC525" s="8"/>
      <c r="BD525" s="8"/>
      <c r="BE525" s="8"/>
      <c r="BF525" s="8"/>
      <c r="BG525" s="8"/>
      <c r="BH525" s="8"/>
      <c r="BI525" s="8"/>
      <c r="BJ525" s="8"/>
    </row>
    <row r="526" spans="1:62" ht="15.75" customHeight="1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8"/>
      <c r="AF526" s="8"/>
      <c r="AG526" s="8"/>
      <c r="AH526" s="8"/>
      <c r="AI526" s="8"/>
      <c r="AJ526" s="8"/>
      <c r="AK526" s="8"/>
      <c r="AL526" s="8"/>
      <c r="AM526" s="8"/>
      <c r="AN526" s="8"/>
      <c r="AO526" s="8"/>
      <c r="AP526" s="8"/>
      <c r="AQ526" s="8"/>
      <c r="AR526" s="8"/>
      <c r="AS526" s="8"/>
      <c r="AT526" s="8"/>
      <c r="AU526" s="8"/>
      <c r="AV526" s="8"/>
      <c r="AW526" s="8"/>
      <c r="AX526" s="8"/>
      <c r="AY526" s="8"/>
      <c r="AZ526" s="8"/>
      <c r="BA526" s="8"/>
      <c r="BB526" s="8"/>
      <c r="BC526" s="8"/>
      <c r="BD526" s="8"/>
      <c r="BE526" s="8"/>
      <c r="BF526" s="8"/>
      <c r="BG526" s="8"/>
      <c r="BH526" s="8"/>
      <c r="BI526" s="8"/>
      <c r="BJ526" s="8"/>
    </row>
    <row r="527" spans="1:62" ht="15.75" customHeight="1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8"/>
      <c r="AF527" s="8"/>
      <c r="AG527" s="8"/>
      <c r="AH527" s="8"/>
      <c r="AI527" s="8"/>
      <c r="AJ527" s="8"/>
      <c r="AK527" s="8"/>
      <c r="AL527" s="8"/>
      <c r="AM527" s="8"/>
      <c r="AN527" s="8"/>
      <c r="AO527" s="8"/>
      <c r="AP527" s="8"/>
      <c r="AQ527" s="8"/>
      <c r="AR527" s="8"/>
      <c r="AS527" s="8"/>
      <c r="AT527" s="8"/>
      <c r="AU527" s="8"/>
      <c r="AV527" s="8"/>
      <c r="AW527" s="8"/>
      <c r="AX527" s="8"/>
      <c r="AY527" s="8"/>
      <c r="AZ527" s="8"/>
      <c r="BA527" s="8"/>
      <c r="BB527" s="8"/>
      <c r="BC527" s="8"/>
      <c r="BD527" s="8"/>
      <c r="BE527" s="8"/>
      <c r="BF527" s="8"/>
      <c r="BG527" s="8"/>
      <c r="BH527" s="8"/>
      <c r="BI527" s="8"/>
      <c r="BJ527" s="8"/>
    </row>
    <row r="528" spans="1:62" ht="15.75" customHeight="1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8"/>
      <c r="AF528" s="8"/>
      <c r="AG528" s="8"/>
      <c r="AH528" s="8"/>
      <c r="AI528" s="8"/>
      <c r="AJ528" s="8"/>
      <c r="AK528" s="8"/>
      <c r="AL528" s="8"/>
      <c r="AM528" s="8"/>
      <c r="AN528" s="8"/>
      <c r="AO528" s="8"/>
      <c r="AP528" s="8"/>
      <c r="AQ528" s="8"/>
      <c r="AR528" s="8"/>
      <c r="AS528" s="8"/>
      <c r="AT528" s="8"/>
      <c r="AU528" s="8"/>
      <c r="AV528" s="8"/>
      <c r="AW528" s="8"/>
      <c r="AX528" s="8"/>
      <c r="AY528" s="8"/>
      <c r="AZ528" s="8"/>
      <c r="BA528" s="8"/>
      <c r="BB528" s="8"/>
      <c r="BC528" s="8"/>
      <c r="BD528" s="8"/>
      <c r="BE528" s="8"/>
      <c r="BF528" s="8"/>
      <c r="BG528" s="8"/>
      <c r="BH528" s="8"/>
      <c r="BI528" s="8"/>
      <c r="BJ528" s="8"/>
    </row>
    <row r="529" spans="1:62" ht="15.75" customHeight="1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8"/>
      <c r="AF529" s="8"/>
      <c r="AG529" s="8"/>
      <c r="AH529" s="8"/>
      <c r="AI529" s="8"/>
      <c r="AJ529" s="8"/>
      <c r="AK529" s="8"/>
      <c r="AL529" s="8"/>
      <c r="AM529" s="8"/>
      <c r="AN529" s="8"/>
      <c r="AO529" s="8"/>
      <c r="AP529" s="8"/>
      <c r="AQ529" s="8"/>
      <c r="AR529" s="8"/>
      <c r="AS529" s="8"/>
      <c r="AT529" s="8"/>
      <c r="AU529" s="8"/>
      <c r="AV529" s="8"/>
      <c r="AW529" s="8"/>
      <c r="AX529" s="8"/>
      <c r="AY529" s="8"/>
      <c r="AZ529" s="8"/>
      <c r="BA529" s="8"/>
      <c r="BB529" s="8"/>
      <c r="BC529" s="8"/>
      <c r="BD529" s="8"/>
      <c r="BE529" s="8"/>
      <c r="BF529" s="8"/>
      <c r="BG529" s="8"/>
      <c r="BH529" s="8"/>
      <c r="BI529" s="8"/>
      <c r="BJ529" s="8"/>
    </row>
    <row r="530" spans="1:62" ht="15.75" customHeight="1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8"/>
      <c r="AF530" s="8"/>
      <c r="AG530" s="8"/>
      <c r="AH530" s="8"/>
      <c r="AI530" s="8"/>
      <c r="AJ530" s="8"/>
      <c r="AK530" s="8"/>
      <c r="AL530" s="8"/>
      <c r="AM530" s="8"/>
      <c r="AN530" s="8"/>
      <c r="AO530" s="8"/>
      <c r="AP530" s="8"/>
      <c r="AQ530" s="8"/>
      <c r="AR530" s="8"/>
      <c r="AS530" s="8"/>
      <c r="AT530" s="8"/>
      <c r="AU530" s="8"/>
      <c r="AV530" s="8"/>
      <c r="AW530" s="8"/>
      <c r="AX530" s="8"/>
      <c r="AY530" s="8"/>
      <c r="AZ530" s="8"/>
      <c r="BA530" s="8"/>
      <c r="BB530" s="8"/>
      <c r="BC530" s="8"/>
      <c r="BD530" s="8"/>
      <c r="BE530" s="8"/>
      <c r="BF530" s="8"/>
      <c r="BG530" s="8"/>
      <c r="BH530" s="8"/>
      <c r="BI530" s="8"/>
      <c r="BJ530" s="8"/>
    </row>
    <row r="531" spans="1:62" ht="15.75" customHeight="1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8"/>
      <c r="AF531" s="8"/>
      <c r="AG531" s="8"/>
      <c r="AH531" s="8"/>
      <c r="AI531" s="8"/>
      <c r="AJ531" s="8"/>
      <c r="AK531" s="8"/>
      <c r="AL531" s="8"/>
      <c r="AM531" s="8"/>
      <c r="AN531" s="8"/>
      <c r="AO531" s="8"/>
      <c r="AP531" s="8"/>
      <c r="AQ531" s="8"/>
      <c r="AR531" s="8"/>
      <c r="AS531" s="8"/>
      <c r="AT531" s="8"/>
      <c r="AU531" s="8"/>
      <c r="AV531" s="8"/>
      <c r="AW531" s="8"/>
      <c r="AX531" s="8"/>
      <c r="AY531" s="8"/>
      <c r="AZ531" s="8"/>
      <c r="BA531" s="8"/>
      <c r="BB531" s="8"/>
      <c r="BC531" s="8"/>
      <c r="BD531" s="8"/>
      <c r="BE531" s="8"/>
      <c r="BF531" s="8"/>
      <c r="BG531" s="8"/>
      <c r="BH531" s="8"/>
      <c r="BI531" s="8"/>
      <c r="BJ531" s="8"/>
    </row>
    <row r="532" spans="1:62" ht="15.75" customHeight="1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8"/>
      <c r="AF532" s="8"/>
      <c r="AG532" s="8"/>
      <c r="AH532" s="8"/>
      <c r="AI532" s="8"/>
      <c r="AJ532" s="8"/>
      <c r="AK532" s="8"/>
      <c r="AL532" s="8"/>
      <c r="AM532" s="8"/>
      <c r="AN532" s="8"/>
      <c r="AO532" s="8"/>
      <c r="AP532" s="8"/>
      <c r="AQ532" s="8"/>
      <c r="AR532" s="8"/>
      <c r="AS532" s="8"/>
      <c r="AT532" s="8"/>
      <c r="AU532" s="8"/>
      <c r="AV532" s="8"/>
      <c r="AW532" s="8"/>
      <c r="AX532" s="8"/>
      <c r="AY532" s="8"/>
      <c r="AZ532" s="8"/>
      <c r="BA532" s="8"/>
      <c r="BB532" s="8"/>
      <c r="BC532" s="8"/>
      <c r="BD532" s="8"/>
      <c r="BE532" s="8"/>
      <c r="BF532" s="8"/>
      <c r="BG532" s="8"/>
      <c r="BH532" s="8"/>
      <c r="BI532" s="8"/>
      <c r="BJ532" s="8"/>
    </row>
    <row r="533" spans="1:62" ht="15.75" customHeight="1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8"/>
      <c r="AF533" s="8"/>
      <c r="AG533" s="8"/>
      <c r="AH533" s="8"/>
      <c r="AI533" s="8"/>
      <c r="AJ533" s="8"/>
      <c r="AK533" s="8"/>
      <c r="AL533" s="8"/>
      <c r="AM533" s="8"/>
      <c r="AN533" s="8"/>
      <c r="AO533" s="8"/>
      <c r="AP533" s="8"/>
      <c r="AQ533" s="8"/>
      <c r="AR533" s="8"/>
      <c r="AS533" s="8"/>
      <c r="AT533" s="8"/>
      <c r="AU533" s="8"/>
      <c r="AV533" s="8"/>
      <c r="AW533" s="8"/>
      <c r="AX533" s="8"/>
      <c r="AY533" s="8"/>
      <c r="AZ533" s="8"/>
      <c r="BA533" s="8"/>
      <c r="BB533" s="8"/>
      <c r="BC533" s="8"/>
      <c r="BD533" s="8"/>
      <c r="BE533" s="8"/>
      <c r="BF533" s="8"/>
      <c r="BG533" s="8"/>
      <c r="BH533" s="8"/>
      <c r="BI533" s="8"/>
      <c r="BJ533" s="8"/>
    </row>
    <row r="534" spans="1:62" ht="15.75" customHeight="1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8"/>
      <c r="AF534" s="8"/>
      <c r="AG534" s="8"/>
      <c r="AH534" s="8"/>
      <c r="AI534" s="8"/>
      <c r="AJ534" s="8"/>
      <c r="AK534" s="8"/>
      <c r="AL534" s="8"/>
      <c r="AM534" s="8"/>
      <c r="AN534" s="8"/>
      <c r="AO534" s="8"/>
      <c r="AP534" s="8"/>
      <c r="AQ534" s="8"/>
      <c r="AR534" s="8"/>
      <c r="AS534" s="8"/>
      <c r="AT534" s="8"/>
      <c r="AU534" s="8"/>
      <c r="AV534" s="8"/>
      <c r="AW534" s="8"/>
      <c r="AX534" s="8"/>
      <c r="AY534" s="8"/>
      <c r="AZ534" s="8"/>
      <c r="BA534" s="8"/>
      <c r="BB534" s="8"/>
      <c r="BC534" s="8"/>
      <c r="BD534" s="8"/>
      <c r="BE534" s="8"/>
      <c r="BF534" s="8"/>
      <c r="BG534" s="8"/>
      <c r="BH534" s="8"/>
      <c r="BI534" s="8"/>
      <c r="BJ534" s="8"/>
    </row>
    <row r="535" spans="1:62" ht="15.75" customHeight="1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8"/>
      <c r="AF535" s="8"/>
      <c r="AG535" s="8"/>
      <c r="AH535" s="8"/>
      <c r="AI535" s="8"/>
      <c r="AJ535" s="8"/>
      <c r="AK535" s="8"/>
      <c r="AL535" s="8"/>
      <c r="AM535" s="8"/>
      <c r="AN535" s="8"/>
      <c r="AO535" s="8"/>
      <c r="AP535" s="8"/>
      <c r="AQ535" s="8"/>
      <c r="AR535" s="8"/>
      <c r="AS535" s="8"/>
      <c r="AT535" s="8"/>
      <c r="AU535" s="8"/>
      <c r="AV535" s="8"/>
      <c r="AW535" s="8"/>
      <c r="AX535" s="8"/>
      <c r="AY535" s="8"/>
      <c r="AZ535" s="8"/>
      <c r="BA535" s="8"/>
      <c r="BB535" s="8"/>
      <c r="BC535" s="8"/>
      <c r="BD535" s="8"/>
      <c r="BE535" s="8"/>
      <c r="BF535" s="8"/>
      <c r="BG535" s="8"/>
      <c r="BH535" s="8"/>
      <c r="BI535" s="8"/>
      <c r="BJ535" s="8"/>
    </row>
    <row r="536" spans="1:62" ht="15.75" customHeight="1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8"/>
      <c r="AF536" s="8"/>
      <c r="AG536" s="8"/>
      <c r="AH536" s="8"/>
      <c r="AI536" s="8"/>
      <c r="AJ536" s="8"/>
      <c r="AK536" s="8"/>
      <c r="AL536" s="8"/>
      <c r="AM536" s="8"/>
      <c r="AN536" s="8"/>
      <c r="AO536" s="8"/>
      <c r="AP536" s="8"/>
      <c r="AQ536" s="8"/>
      <c r="AR536" s="8"/>
      <c r="AS536" s="8"/>
      <c r="AT536" s="8"/>
      <c r="AU536" s="8"/>
      <c r="AV536" s="8"/>
      <c r="AW536" s="8"/>
      <c r="AX536" s="8"/>
      <c r="AY536" s="8"/>
      <c r="AZ536" s="8"/>
      <c r="BA536" s="8"/>
      <c r="BB536" s="8"/>
      <c r="BC536" s="8"/>
      <c r="BD536" s="8"/>
      <c r="BE536" s="8"/>
      <c r="BF536" s="8"/>
      <c r="BG536" s="8"/>
      <c r="BH536" s="8"/>
      <c r="BI536" s="8"/>
      <c r="BJ536" s="8"/>
    </row>
    <row r="537" spans="1:62" ht="15.75" customHeight="1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  <c r="AH537" s="8"/>
      <c r="AI537" s="8"/>
      <c r="AJ537" s="8"/>
      <c r="AK537" s="8"/>
      <c r="AL537" s="8"/>
      <c r="AM537" s="8"/>
      <c r="AN537" s="8"/>
      <c r="AO537" s="8"/>
      <c r="AP537" s="8"/>
      <c r="AQ537" s="8"/>
      <c r="AR537" s="8"/>
      <c r="AS537" s="8"/>
      <c r="AT537" s="8"/>
      <c r="AU537" s="8"/>
      <c r="AV537" s="8"/>
      <c r="AW537" s="8"/>
      <c r="AX537" s="8"/>
      <c r="AY537" s="8"/>
      <c r="AZ537" s="8"/>
      <c r="BA537" s="8"/>
      <c r="BB537" s="8"/>
      <c r="BC537" s="8"/>
      <c r="BD537" s="8"/>
      <c r="BE537" s="8"/>
      <c r="BF537" s="8"/>
      <c r="BG537" s="8"/>
      <c r="BH537" s="8"/>
      <c r="BI537" s="8"/>
      <c r="BJ537" s="8"/>
    </row>
    <row r="538" spans="1:62" ht="15.75" customHeight="1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8"/>
      <c r="AF538" s="8"/>
      <c r="AG538" s="8"/>
      <c r="AH538" s="8"/>
      <c r="AI538" s="8"/>
      <c r="AJ538" s="8"/>
      <c r="AK538" s="8"/>
      <c r="AL538" s="8"/>
      <c r="AM538" s="8"/>
      <c r="AN538" s="8"/>
      <c r="AO538" s="8"/>
      <c r="AP538" s="8"/>
      <c r="AQ538" s="8"/>
      <c r="AR538" s="8"/>
      <c r="AS538" s="8"/>
      <c r="AT538" s="8"/>
      <c r="AU538" s="8"/>
      <c r="AV538" s="8"/>
      <c r="AW538" s="8"/>
      <c r="AX538" s="8"/>
      <c r="AY538" s="8"/>
      <c r="AZ538" s="8"/>
      <c r="BA538" s="8"/>
      <c r="BB538" s="8"/>
      <c r="BC538" s="8"/>
      <c r="BD538" s="8"/>
      <c r="BE538" s="8"/>
      <c r="BF538" s="8"/>
      <c r="BG538" s="8"/>
      <c r="BH538" s="8"/>
      <c r="BI538" s="8"/>
      <c r="BJ538" s="8"/>
    </row>
    <row r="539" spans="1:62" ht="15.75" customHeight="1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8"/>
      <c r="AF539" s="8"/>
      <c r="AG539" s="8"/>
      <c r="AH539" s="8"/>
      <c r="AI539" s="8"/>
      <c r="AJ539" s="8"/>
      <c r="AK539" s="8"/>
      <c r="AL539" s="8"/>
      <c r="AM539" s="8"/>
      <c r="AN539" s="8"/>
      <c r="AO539" s="8"/>
      <c r="AP539" s="8"/>
      <c r="AQ539" s="8"/>
      <c r="AR539" s="8"/>
      <c r="AS539" s="8"/>
      <c r="AT539" s="8"/>
      <c r="AU539" s="8"/>
      <c r="AV539" s="8"/>
      <c r="AW539" s="8"/>
      <c r="AX539" s="8"/>
      <c r="AY539" s="8"/>
      <c r="AZ539" s="8"/>
      <c r="BA539" s="8"/>
      <c r="BB539" s="8"/>
      <c r="BC539" s="8"/>
      <c r="BD539" s="8"/>
      <c r="BE539" s="8"/>
      <c r="BF539" s="8"/>
      <c r="BG539" s="8"/>
      <c r="BH539" s="8"/>
      <c r="BI539" s="8"/>
      <c r="BJ539" s="8"/>
    </row>
    <row r="540" spans="1:62" ht="15.75" customHeight="1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8"/>
      <c r="AF540" s="8"/>
      <c r="AG540" s="8"/>
      <c r="AH540" s="8"/>
      <c r="AI540" s="8"/>
      <c r="AJ540" s="8"/>
      <c r="AK540" s="8"/>
      <c r="AL540" s="8"/>
      <c r="AM540" s="8"/>
      <c r="AN540" s="8"/>
      <c r="AO540" s="8"/>
      <c r="AP540" s="8"/>
      <c r="AQ540" s="8"/>
      <c r="AR540" s="8"/>
      <c r="AS540" s="8"/>
      <c r="AT540" s="8"/>
      <c r="AU540" s="8"/>
      <c r="AV540" s="8"/>
      <c r="AW540" s="8"/>
      <c r="AX540" s="8"/>
      <c r="AY540" s="8"/>
      <c r="AZ540" s="8"/>
      <c r="BA540" s="8"/>
      <c r="BB540" s="8"/>
      <c r="BC540" s="8"/>
      <c r="BD540" s="8"/>
      <c r="BE540" s="8"/>
      <c r="BF540" s="8"/>
      <c r="BG540" s="8"/>
      <c r="BH540" s="8"/>
      <c r="BI540" s="8"/>
      <c r="BJ540" s="8"/>
    </row>
    <row r="541" spans="1:62" ht="15.75" customHeight="1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8"/>
      <c r="AF541" s="8"/>
      <c r="AG541" s="8"/>
      <c r="AH541" s="8"/>
      <c r="AI541" s="8"/>
      <c r="AJ541" s="8"/>
      <c r="AK541" s="8"/>
      <c r="AL541" s="8"/>
      <c r="AM541" s="8"/>
      <c r="AN541" s="8"/>
      <c r="AO541" s="8"/>
      <c r="AP541" s="8"/>
      <c r="AQ541" s="8"/>
      <c r="AR541" s="8"/>
      <c r="AS541" s="8"/>
      <c r="AT541" s="8"/>
      <c r="AU541" s="8"/>
      <c r="AV541" s="8"/>
      <c r="AW541" s="8"/>
      <c r="AX541" s="8"/>
      <c r="AY541" s="8"/>
      <c r="AZ541" s="8"/>
      <c r="BA541" s="8"/>
      <c r="BB541" s="8"/>
      <c r="BC541" s="8"/>
      <c r="BD541" s="8"/>
      <c r="BE541" s="8"/>
      <c r="BF541" s="8"/>
      <c r="BG541" s="8"/>
      <c r="BH541" s="8"/>
      <c r="BI541" s="8"/>
      <c r="BJ541" s="8"/>
    </row>
    <row r="542" spans="1:62" ht="15.75" customHeight="1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8"/>
      <c r="AF542" s="8"/>
      <c r="AG542" s="8"/>
      <c r="AH542" s="8"/>
      <c r="AI542" s="8"/>
      <c r="AJ542" s="8"/>
      <c r="AK542" s="8"/>
      <c r="AL542" s="8"/>
      <c r="AM542" s="8"/>
      <c r="AN542" s="8"/>
      <c r="AO542" s="8"/>
      <c r="AP542" s="8"/>
      <c r="AQ542" s="8"/>
      <c r="AR542" s="8"/>
      <c r="AS542" s="8"/>
      <c r="AT542" s="8"/>
      <c r="AU542" s="8"/>
      <c r="AV542" s="8"/>
      <c r="AW542" s="8"/>
      <c r="AX542" s="8"/>
      <c r="AY542" s="8"/>
      <c r="AZ542" s="8"/>
      <c r="BA542" s="8"/>
      <c r="BB542" s="8"/>
      <c r="BC542" s="8"/>
      <c r="BD542" s="8"/>
      <c r="BE542" s="8"/>
      <c r="BF542" s="8"/>
      <c r="BG542" s="8"/>
      <c r="BH542" s="8"/>
      <c r="BI542" s="8"/>
      <c r="BJ542" s="8"/>
    </row>
    <row r="543" spans="1:62" ht="15.75" customHeight="1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8"/>
      <c r="AF543" s="8"/>
      <c r="AG543" s="8"/>
      <c r="AH543" s="8"/>
      <c r="AI543" s="8"/>
      <c r="AJ543" s="8"/>
      <c r="AK543" s="8"/>
      <c r="AL543" s="8"/>
      <c r="AM543" s="8"/>
      <c r="AN543" s="8"/>
      <c r="AO543" s="8"/>
      <c r="AP543" s="8"/>
      <c r="AQ543" s="8"/>
      <c r="AR543" s="8"/>
      <c r="AS543" s="8"/>
      <c r="AT543" s="8"/>
      <c r="AU543" s="8"/>
      <c r="AV543" s="8"/>
      <c r="AW543" s="8"/>
      <c r="AX543" s="8"/>
      <c r="AY543" s="8"/>
      <c r="AZ543" s="8"/>
      <c r="BA543" s="8"/>
      <c r="BB543" s="8"/>
      <c r="BC543" s="8"/>
      <c r="BD543" s="8"/>
      <c r="BE543" s="8"/>
      <c r="BF543" s="8"/>
      <c r="BG543" s="8"/>
      <c r="BH543" s="8"/>
      <c r="BI543" s="8"/>
      <c r="BJ543" s="8"/>
    </row>
    <row r="544" spans="1:62" ht="15.75" customHeight="1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  <c r="AH544" s="8"/>
      <c r="AI544" s="8"/>
      <c r="AJ544" s="8"/>
      <c r="AK544" s="8"/>
      <c r="AL544" s="8"/>
      <c r="AM544" s="8"/>
      <c r="AN544" s="8"/>
      <c r="AO544" s="8"/>
      <c r="AP544" s="8"/>
      <c r="AQ544" s="8"/>
      <c r="AR544" s="8"/>
      <c r="AS544" s="8"/>
      <c r="AT544" s="8"/>
      <c r="AU544" s="8"/>
      <c r="AV544" s="8"/>
      <c r="AW544" s="8"/>
      <c r="AX544" s="8"/>
      <c r="AY544" s="8"/>
      <c r="AZ544" s="8"/>
      <c r="BA544" s="8"/>
      <c r="BB544" s="8"/>
      <c r="BC544" s="8"/>
      <c r="BD544" s="8"/>
      <c r="BE544" s="8"/>
      <c r="BF544" s="8"/>
      <c r="BG544" s="8"/>
      <c r="BH544" s="8"/>
      <c r="BI544" s="8"/>
      <c r="BJ544" s="8"/>
    </row>
    <row r="545" spans="1:62" ht="15.75" customHeight="1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8"/>
      <c r="AF545" s="8"/>
      <c r="AG545" s="8"/>
      <c r="AH545" s="8"/>
      <c r="AI545" s="8"/>
      <c r="AJ545" s="8"/>
      <c r="AK545" s="8"/>
      <c r="AL545" s="8"/>
      <c r="AM545" s="8"/>
      <c r="AN545" s="8"/>
      <c r="AO545" s="8"/>
      <c r="AP545" s="8"/>
      <c r="AQ545" s="8"/>
      <c r="AR545" s="8"/>
      <c r="AS545" s="8"/>
      <c r="AT545" s="8"/>
      <c r="AU545" s="8"/>
      <c r="AV545" s="8"/>
      <c r="AW545" s="8"/>
      <c r="AX545" s="8"/>
      <c r="AY545" s="8"/>
      <c r="AZ545" s="8"/>
      <c r="BA545" s="8"/>
      <c r="BB545" s="8"/>
      <c r="BC545" s="8"/>
      <c r="BD545" s="8"/>
      <c r="BE545" s="8"/>
      <c r="BF545" s="8"/>
      <c r="BG545" s="8"/>
      <c r="BH545" s="8"/>
      <c r="BI545" s="8"/>
      <c r="BJ545" s="8"/>
    </row>
    <row r="546" spans="1:62" ht="15.75" customHeight="1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  <c r="AE546" s="8"/>
      <c r="AF546" s="8"/>
      <c r="AG546" s="8"/>
      <c r="AH546" s="8"/>
      <c r="AI546" s="8"/>
      <c r="AJ546" s="8"/>
      <c r="AK546" s="8"/>
      <c r="AL546" s="8"/>
      <c r="AM546" s="8"/>
      <c r="AN546" s="8"/>
      <c r="AO546" s="8"/>
      <c r="AP546" s="8"/>
      <c r="AQ546" s="8"/>
      <c r="AR546" s="8"/>
      <c r="AS546" s="8"/>
      <c r="AT546" s="8"/>
      <c r="AU546" s="8"/>
      <c r="AV546" s="8"/>
      <c r="AW546" s="8"/>
      <c r="AX546" s="8"/>
      <c r="AY546" s="8"/>
      <c r="AZ546" s="8"/>
      <c r="BA546" s="8"/>
      <c r="BB546" s="8"/>
      <c r="BC546" s="8"/>
      <c r="BD546" s="8"/>
      <c r="BE546" s="8"/>
      <c r="BF546" s="8"/>
      <c r="BG546" s="8"/>
      <c r="BH546" s="8"/>
      <c r="BI546" s="8"/>
      <c r="BJ546" s="8"/>
    </row>
    <row r="547" spans="1:62" ht="15.75" customHeight="1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8"/>
      <c r="AF547" s="8"/>
      <c r="AG547" s="8"/>
      <c r="AH547" s="8"/>
      <c r="AI547" s="8"/>
      <c r="AJ547" s="8"/>
      <c r="AK547" s="8"/>
      <c r="AL547" s="8"/>
      <c r="AM547" s="8"/>
      <c r="AN547" s="8"/>
      <c r="AO547" s="8"/>
      <c r="AP547" s="8"/>
      <c r="AQ547" s="8"/>
      <c r="AR547" s="8"/>
      <c r="AS547" s="8"/>
      <c r="AT547" s="8"/>
      <c r="AU547" s="8"/>
      <c r="AV547" s="8"/>
      <c r="AW547" s="8"/>
      <c r="AX547" s="8"/>
      <c r="AY547" s="8"/>
      <c r="AZ547" s="8"/>
      <c r="BA547" s="8"/>
      <c r="BB547" s="8"/>
      <c r="BC547" s="8"/>
      <c r="BD547" s="8"/>
      <c r="BE547" s="8"/>
      <c r="BF547" s="8"/>
      <c r="BG547" s="8"/>
      <c r="BH547" s="8"/>
      <c r="BI547" s="8"/>
      <c r="BJ547" s="8"/>
    </row>
    <row r="548" spans="1:62" ht="15.75" customHeight="1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8"/>
      <c r="AF548" s="8"/>
      <c r="AG548" s="8"/>
      <c r="AH548" s="8"/>
      <c r="AI548" s="8"/>
      <c r="AJ548" s="8"/>
      <c r="AK548" s="8"/>
      <c r="AL548" s="8"/>
      <c r="AM548" s="8"/>
      <c r="AN548" s="8"/>
      <c r="AO548" s="8"/>
      <c r="AP548" s="8"/>
      <c r="AQ548" s="8"/>
      <c r="AR548" s="8"/>
      <c r="AS548" s="8"/>
      <c r="AT548" s="8"/>
      <c r="AU548" s="8"/>
      <c r="AV548" s="8"/>
      <c r="AW548" s="8"/>
      <c r="AX548" s="8"/>
      <c r="AY548" s="8"/>
      <c r="AZ548" s="8"/>
      <c r="BA548" s="8"/>
      <c r="BB548" s="8"/>
      <c r="BC548" s="8"/>
      <c r="BD548" s="8"/>
      <c r="BE548" s="8"/>
      <c r="BF548" s="8"/>
      <c r="BG548" s="8"/>
      <c r="BH548" s="8"/>
      <c r="BI548" s="8"/>
      <c r="BJ548" s="8"/>
    </row>
    <row r="549" spans="1:62" ht="15.75" customHeight="1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  <c r="AE549" s="8"/>
      <c r="AF549" s="8"/>
      <c r="AG549" s="8"/>
      <c r="AH549" s="8"/>
      <c r="AI549" s="8"/>
      <c r="AJ549" s="8"/>
      <c r="AK549" s="8"/>
      <c r="AL549" s="8"/>
      <c r="AM549" s="8"/>
      <c r="AN549" s="8"/>
      <c r="AO549" s="8"/>
      <c r="AP549" s="8"/>
      <c r="AQ549" s="8"/>
      <c r="AR549" s="8"/>
      <c r="AS549" s="8"/>
      <c r="AT549" s="8"/>
      <c r="AU549" s="8"/>
      <c r="AV549" s="8"/>
      <c r="AW549" s="8"/>
      <c r="AX549" s="8"/>
      <c r="AY549" s="8"/>
      <c r="AZ549" s="8"/>
      <c r="BA549" s="8"/>
      <c r="BB549" s="8"/>
      <c r="BC549" s="8"/>
      <c r="BD549" s="8"/>
      <c r="BE549" s="8"/>
      <c r="BF549" s="8"/>
      <c r="BG549" s="8"/>
      <c r="BH549" s="8"/>
      <c r="BI549" s="8"/>
      <c r="BJ549" s="8"/>
    </row>
    <row r="550" spans="1:62" ht="15.75" customHeight="1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8"/>
      <c r="AF550" s="8"/>
      <c r="AG550" s="8"/>
      <c r="AH550" s="8"/>
      <c r="AI550" s="8"/>
      <c r="AJ550" s="8"/>
      <c r="AK550" s="8"/>
      <c r="AL550" s="8"/>
      <c r="AM550" s="8"/>
      <c r="AN550" s="8"/>
      <c r="AO550" s="8"/>
      <c r="AP550" s="8"/>
      <c r="AQ550" s="8"/>
      <c r="AR550" s="8"/>
      <c r="AS550" s="8"/>
      <c r="AT550" s="8"/>
      <c r="AU550" s="8"/>
      <c r="AV550" s="8"/>
      <c r="AW550" s="8"/>
      <c r="AX550" s="8"/>
      <c r="AY550" s="8"/>
      <c r="AZ550" s="8"/>
      <c r="BA550" s="8"/>
      <c r="BB550" s="8"/>
      <c r="BC550" s="8"/>
      <c r="BD550" s="8"/>
      <c r="BE550" s="8"/>
      <c r="BF550" s="8"/>
      <c r="BG550" s="8"/>
      <c r="BH550" s="8"/>
      <c r="BI550" s="8"/>
      <c r="BJ550" s="8"/>
    </row>
    <row r="551" spans="1:62" ht="15.75" customHeight="1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8"/>
      <c r="AF551" s="8"/>
      <c r="AG551" s="8"/>
      <c r="AH551" s="8"/>
      <c r="AI551" s="8"/>
      <c r="AJ551" s="8"/>
      <c r="AK551" s="8"/>
      <c r="AL551" s="8"/>
      <c r="AM551" s="8"/>
      <c r="AN551" s="8"/>
      <c r="AO551" s="8"/>
      <c r="AP551" s="8"/>
      <c r="AQ551" s="8"/>
      <c r="AR551" s="8"/>
      <c r="AS551" s="8"/>
      <c r="AT551" s="8"/>
      <c r="AU551" s="8"/>
      <c r="AV551" s="8"/>
      <c r="AW551" s="8"/>
      <c r="AX551" s="8"/>
      <c r="AY551" s="8"/>
      <c r="AZ551" s="8"/>
      <c r="BA551" s="8"/>
      <c r="BB551" s="8"/>
      <c r="BC551" s="8"/>
      <c r="BD551" s="8"/>
      <c r="BE551" s="8"/>
      <c r="BF551" s="8"/>
      <c r="BG551" s="8"/>
      <c r="BH551" s="8"/>
      <c r="BI551" s="8"/>
      <c r="BJ551" s="8"/>
    </row>
    <row r="552" spans="1:62" ht="15.75" customHeight="1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  <c r="AG552" s="8"/>
      <c r="AH552" s="8"/>
      <c r="AI552" s="8"/>
      <c r="AJ552" s="8"/>
      <c r="AK552" s="8"/>
      <c r="AL552" s="8"/>
      <c r="AM552" s="8"/>
      <c r="AN552" s="8"/>
      <c r="AO552" s="8"/>
      <c r="AP552" s="8"/>
      <c r="AQ552" s="8"/>
      <c r="AR552" s="8"/>
      <c r="AS552" s="8"/>
      <c r="AT552" s="8"/>
      <c r="AU552" s="8"/>
      <c r="AV552" s="8"/>
      <c r="AW552" s="8"/>
      <c r="AX552" s="8"/>
      <c r="AY552" s="8"/>
      <c r="AZ552" s="8"/>
      <c r="BA552" s="8"/>
      <c r="BB552" s="8"/>
      <c r="BC552" s="8"/>
      <c r="BD552" s="8"/>
      <c r="BE552" s="8"/>
      <c r="BF552" s="8"/>
      <c r="BG552" s="8"/>
      <c r="BH552" s="8"/>
      <c r="BI552" s="8"/>
      <c r="BJ552" s="8"/>
    </row>
    <row r="553" spans="1:62" ht="15.75" customHeight="1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8"/>
      <c r="AF553" s="8"/>
      <c r="AG553" s="8"/>
      <c r="AH553" s="8"/>
      <c r="AI553" s="8"/>
      <c r="AJ553" s="8"/>
      <c r="AK553" s="8"/>
      <c r="AL553" s="8"/>
      <c r="AM553" s="8"/>
      <c r="AN553" s="8"/>
      <c r="AO553" s="8"/>
      <c r="AP553" s="8"/>
      <c r="AQ553" s="8"/>
      <c r="AR553" s="8"/>
      <c r="AS553" s="8"/>
      <c r="AT553" s="8"/>
      <c r="AU553" s="8"/>
      <c r="AV553" s="8"/>
      <c r="AW553" s="8"/>
      <c r="AX553" s="8"/>
      <c r="AY553" s="8"/>
      <c r="AZ553" s="8"/>
      <c r="BA553" s="8"/>
      <c r="BB553" s="8"/>
      <c r="BC553" s="8"/>
      <c r="BD553" s="8"/>
      <c r="BE553" s="8"/>
      <c r="BF553" s="8"/>
      <c r="BG553" s="8"/>
      <c r="BH553" s="8"/>
      <c r="BI553" s="8"/>
      <c r="BJ553" s="8"/>
    </row>
    <row r="554" spans="1:62" ht="15.75" customHeight="1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8"/>
      <c r="AF554" s="8"/>
      <c r="AG554" s="8"/>
      <c r="AH554" s="8"/>
      <c r="AI554" s="8"/>
      <c r="AJ554" s="8"/>
      <c r="AK554" s="8"/>
      <c r="AL554" s="8"/>
      <c r="AM554" s="8"/>
      <c r="AN554" s="8"/>
      <c r="AO554" s="8"/>
      <c r="AP554" s="8"/>
      <c r="AQ554" s="8"/>
      <c r="AR554" s="8"/>
      <c r="AS554" s="8"/>
      <c r="AT554" s="8"/>
      <c r="AU554" s="8"/>
      <c r="AV554" s="8"/>
      <c r="AW554" s="8"/>
      <c r="AX554" s="8"/>
      <c r="AY554" s="8"/>
      <c r="AZ554" s="8"/>
      <c r="BA554" s="8"/>
      <c r="BB554" s="8"/>
      <c r="BC554" s="8"/>
      <c r="BD554" s="8"/>
      <c r="BE554" s="8"/>
      <c r="BF554" s="8"/>
      <c r="BG554" s="8"/>
      <c r="BH554" s="8"/>
      <c r="BI554" s="8"/>
      <c r="BJ554" s="8"/>
    </row>
    <row r="555" spans="1:62" ht="15.75" customHeight="1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  <c r="AG555" s="8"/>
      <c r="AH555" s="8"/>
      <c r="AI555" s="8"/>
      <c r="AJ555" s="8"/>
      <c r="AK555" s="8"/>
      <c r="AL555" s="8"/>
      <c r="AM555" s="8"/>
      <c r="AN555" s="8"/>
      <c r="AO555" s="8"/>
      <c r="AP555" s="8"/>
      <c r="AQ555" s="8"/>
      <c r="AR555" s="8"/>
      <c r="AS555" s="8"/>
      <c r="AT555" s="8"/>
      <c r="AU555" s="8"/>
      <c r="AV555" s="8"/>
      <c r="AW555" s="8"/>
      <c r="AX555" s="8"/>
      <c r="AY555" s="8"/>
      <c r="AZ555" s="8"/>
      <c r="BA555" s="8"/>
      <c r="BB555" s="8"/>
      <c r="BC555" s="8"/>
      <c r="BD555" s="8"/>
      <c r="BE555" s="8"/>
      <c r="BF555" s="8"/>
      <c r="BG555" s="8"/>
      <c r="BH555" s="8"/>
      <c r="BI555" s="8"/>
      <c r="BJ555" s="8"/>
    </row>
    <row r="556" spans="1:62" ht="15.75" customHeight="1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8"/>
      <c r="AF556" s="8"/>
      <c r="AG556" s="8"/>
      <c r="AH556" s="8"/>
      <c r="AI556" s="8"/>
      <c r="AJ556" s="8"/>
      <c r="AK556" s="8"/>
      <c r="AL556" s="8"/>
      <c r="AM556" s="8"/>
      <c r="AN556" s="8"/>
      <c r="AO556" s="8"/>
      <c r="AP556" s="8"/>
      <c r="AQ556" s="8"/>
      <c r="AR556" s="8"/>
      <c r="AS556" s="8"/>
      <c r="AT556" s="8"/>
      <c r="AU556" s="8"/>
      <c r="AV556" s="8"/>
      <c r="AW556" s="8"/>
      <c r="AX556" s="8"/>
      <c r="AY556" s="8"/>
      <c r="AZ556" s="8"/>
      <c r="BA556" s="8"/>
      <c r="BB556" s="8"/>
      <c r="BC556" s="8"/>
      <c r="BD556" s="8"/>
      <c r="BE556" s="8"/>
      <c r="BF556" s="8"/>
      <c r="BG556" s="8"/>
      <c r="BH556" s="8"/>
      <c r="BI556" s="8"/>
      <c r="BJ556" s="8"/>
    </row>
    <row r="557" spans="1:62" ht="15.75" customHeight="1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  <c r="AE557" s="8"/>
      <c r="AF557" s="8"/>
      <c r="AG557" s="8"/>
      <c r="AH557" s="8"/>
      <c r="AI557" s="8"/>
      <c r="AJ557" s="8"/>
      <c r="AK557" s="8"/>
      <c r="AL557" s="8"/>
      <c r="AM557" s="8"/>
      <c r="AN557" s="8"/>
      <c r="AO557" s="8"/>
      <c r="AP557" s="8"/>
      <c r="AQ557" s="8"/>
      <c r="AR557" s="8"/>
      <c r="AS557" s="8"/>
      <c r="AT557" s="8"/>
      <c r="AU557" s="8"/>
      <c r="AV557" s="8"/>
      <c r="AW557" s="8"/>
      <c r="AX557" s="8"/>
      <c r="AY557" s="8"/>
      <c r="AZ557" s="8"/>
      <c r="BA557" s="8"/>
      <c r="BB557" s="8"/>
      <c r="BC557" s="8"/>
      <c r="BD557" s="8"/>
      <c r="BE557" s="8"/>
      <c r="BF557" s="8"/>
      <c r="BG557" s="8"/>
      <c r="BH557" s="8"/>
      <c r="BI557" s="8"/>
      <c r="BJ557" s="8"/>
    </row>
    <row r="558" spans="1:62" ht="15.75" customHeight="1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  <c r="AE558" s="8"/>
      <c r="AF558" s="8"/>
      <c r="AG558" s="8"/>
      <c r="AH558" s="8"/>
      <c r="AI558" s="8"/>
      <c r="AJ558" s="8"/>
      <c r="AK558" s="8"/>
      <c r="AL558" s="8"/>
      <c r="AM558" s="8"/>
      <c r="AN558" s="8"/>
      <c r="AO558" s="8"/>
      <c r="AP558" s="8"/>
      <c r="AQ558" s="8"/>
      <c r="AR558" s="8"/>
      <c r="AS558" s="8"/>
      <c r="AT558" s="8"/>
      <c r="AU558" s="8"/>
      <c r="AV558" s="8"/>
      <c r="AW558" s="8"/>
      <c r="AX558" s="8"/>
      <c r="AY558" s="8"/>
      <c r="AZ558" s="8"/>
      <c r="BA558" s="8"/>
      <c r="BB558" s="8"/>
      <c r="BC558" s="8"/>
      <c r="BD558" s="8"/>
      <c r="BE558" s="8"/>
      <c r="BF558" s="8"/>
      <c r="BG558" s="8"/>
      <c r="BH558" s="8"/>
      <c r="BI558" s="8"/>
      <c r="BJ558" s="8"/>
    </row>
    <row r="559" spans="1:62" ht="15.75" customHeight="1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  <c r="AE559" s="8"/>
      <c r="AF559" s="8"/>
      <c r="AG559" s="8"/>
      <c r="AH559" s="8"/>
      <c r="AI559" s="8"/>
      <c r="AJ559" s="8"/>
      <c r="AK559" s="8"/>
      <c r="AL559" s="8"/>
      <c r="AM559" s="8"/>
      <c r="AN559" s="8"/>
      <c r="AO559" s="8"/>
      <c r="AP559" s="8"/>
      <c r="AQ559" s="8"/>
      <c r="AR559" s="8"/>
      <c r="AS559" s="8"/>
      <c r="AT559" s="8"/>
      <c r="AU559" s="8"/>
      <c r="AV559" s="8"/>
      <c r="AW559" s="8"/>
      <c r="AX559" s="8"/>
      <c r="AY559" s="8"/>
      <c r="AZ559" s="8"/>
      <c r="BA559" s="8"/>
      <c r="BB559" s="8"/>
      <c r="BC559" s="8"/>
      <c r="BD559" s="8"/>
      <c r="BE559" s="8"/>
      <c r="BF559" s="8"/>
      <c r="BG559" s="8"/>
      <c r="BH559" s="8"/>
      <c r="BI559" s="8"/>
      <c r="BJ559" s="8"/>
    </row>
    <row r="560" spans="1:62" ht="15.75" customHeight="1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  <c r="AE560" s="8"/>
      <c r="AF560" s="8"/>
      <c r="AG560" s="8"/>
      <c r="AH560" s="8"/>
      <c r="AI560" s="8"/>
      <c r="AJ560" s="8"/>
      <c r="AK560" s="8"/>
      <c r="AL560" s="8"/>
      <c r="AM560" s="8"/>
      <c r="AN560" s="8"/>
      <c r="AO560" s="8"/>
      <c r="AP560" s="8"/>
      <c r="AQ560" s="8"/>
      <c r="AR560" s="8"/>
      <c r="AS560" s="8"/>
      <c r="AT560" s="8"/>
      <c r="AU560" s="8"/>
      <c r="AV560" s="8"/>
      <c r="AW560" s="8"/>
      <c r="AX560" s="8"/>
      <c r="AY560" s="8"/>
      <c r="AZ560" s="8"/>
      <c r="BA560" s="8"/>
      <c r="BB560" s="8"/>
      <c r="BC560" s="8"/>
      <c r="BD560" s="8"/>
      <c r="BE560" s="8"/>
      <c r="BF560" s="8"/>
      <c r="BG560" s="8"/>
      <c r="BH560" s="8"/>
      <c r="BI560" s="8"/>
      <c r="BJ560" s="8"/>
    </row>
    <row r="561" spans="1:62" ht="15.75" customHeight="1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  <c r="AE561" s="8"/>
      <c r="AF561" s="8"/>
      <c r="AG561" s="8"/>
      <c r="AH561" s="8"/>
      <c r="AI561" s="8"/>
      <c r="AJ561" s="8"/>
      <c r="AK561" s="8"/>
      <c r="AL561" s="8"/>
      <c r="AM561" s="8"/>
      <c r="AN561" s="8"/>
      <c r="AO561" s="8"/>
      <c r="AP561" s="8"/>
      <c r="AQ561" s="8"/>
      <c r="AR561" s="8"/>
      <c r="AS561" s="8"/>
      <c r="AT561" s="8"/>
      <c r="AU561" s="8"/>
      <c r="AV561" s="8"/>
      <c r="AW561" s="8"/>
      <c r="AX561" s="8"/>
      <c r="AY561" s="8"/>
      <c r="AZ561" s="8"/>
      <c r="BA561" s="8"/>
      <c r="BB561" s="8"/>
      <c r="BC561" s="8"/>
      <c r="BD561" s="8"/>
      <c r="BE561" s="8"/>
      <c r="BF561" s="8"/>
      <c r="BG561" s="8"/>
      <c r="BH561" s="8"/>
      <c r="BI561" s="8"/>
      <c r="BJ561" s="8"/>
    </row>
    <row r="562" spans="1:62" ht="15.75" customHeight="1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  <c r="AE562" s="8"/>
      <c r="AF562" s="8"/>
      <c r="AG562" s="8"/>
      <c r="AH562" s="8"/>
      <c r="AI562" s="8"/>
      <c r="AJ562" s="8"/>
      <c r="AK562" s="8"/>
      <c r="AL562" s="8"/>
      <c r="AM562" s="8"/>
      <c r="AN562" s="8"/>
      <c r="AO562" s="8"/>
      <c r="AP562" s="8"/>
      <c r="AQ562" s="8"/>
      <c r="AR562" s="8"/>
      <c r="AS562" s="8"/>
      <c r="AT562" s="8"/>
      <c r="AU562" s="8"/>
      <c r="AV562" s="8"/>
      <c r="AW562" s="8"/>
      <c r="AX562" s="8"/>
      <c r="AY562" s="8"/>
      <c r="AZ562" s="8"/>
      <c r="BA562" s="8"/>
      <c r="BB562" s="8"/>
      <c r="BC562" s="8"/>
      <c r="BD562" s="8"/>
      <c r="BE562" s="8"/>
      <c r="BF562" s="8"/>
      <c r="BG562" s="8"/>
      <c r="BH562" s="8"/>
      <c r="BI562" s="8"/>
      <c r="BJ562" s="8"/>
    </row>
    <row r="563" spans="1:62" ht="15.75" customHeight="1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  <c r="AE563" s="8"/>
      <c r="AF563" s="8"/>
      <c r="AG563" s="8"/>
      <c r="AH563" s="8"/>
      <c r="AI563" s="8"/>
      <c r="AJ563" s="8"/>
      <c r="AK563" s="8"/>
      <c r="AL563" s="8"/>
      <c r="AM563" s="8"/>
      <c r="AN563" s="8"/>
      <c r="AO563" s="8"/>
      <c r="AP563" s="8"/>
      <c r="AQ563" s="8"/>
      <c r="AR563" s="8"/>
      <c r="AS563" s="8"/>
      <c r="AT563" s="8"/>
      <c r="AU563" s="8"/>
      <c r="AV563" s="8"/>
      <c r="AW563" s="8"/>
      <c r="AX563" s="8"/>
      <c r="AY563" s="8"/>
      <c r="AZ563" s="8"/>
      <c r="BA563" s="8"/>
      <c r="BB563" s="8"/>
      <c r="BC563" s="8"/>
      <c r="BD563" s="8"/>
      <c r="BE563" s="8"/>
      <c r="BF563" s="8"/>
      <c r="BG563" s="8"/>
      <c r="BH563" s="8"/>
      <c r="BI563" s="8"/>
      <c r="BJ563" s="8"/>
    </row>
    <row r="564" spans="1:62" ht="15.75" customHeight="1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  <c r="AE564" s="8"/>
      <c r="AF564" s="8"/>
      <c r="AG564" s="8"/>
      <c r="AH564" s="8"/>
      <c r="AI564" s="8"/>
      <c r="AJ564" s="8"/>
      <c r="AK564" s="8"/>
      <c r="AL564" s="8"/>
      <c r="AM564" s="8"/>
      <c r="AN564" s="8"/>
      <c r="AO564" s="8"/>
      <c r="AP564" s="8"/>
      <c r="AQ564" s="8"/>
      <c r="AR564" s="8"/>
      <c r="AS564" s="8"/>
      <c r="AT564" s="8"/>
      <c r="AU564" s="8"/>
      <c r="AV564" s="8"/>
      <c r="AW564" s="8"/>
      <c r="AX564" s="8"/>
      <c r="AY564" s="8"/>
      <c r="AZ564" s="8"/>
      <c r="BA564" s="8"/>
      <c r="BB564" s="8"/>
      <c r="BC564" s="8"/>
      <c r="BD564" s="8"/>
      <c r="BE564" s="8"/>
      <c r="BF564" s="8"/>
      <c r="BG564" s="8"/>
      <c r="BH564" s="8"/>
      <c r="BI564" s="8"/>
      <c r="BJ564" s="8"/>
    </row>
    <row r="565" spans="1:62" ht="15.75" customHeight="1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  <c r="AE565" s="8"/>
      <c r="AF565" s="8"/>
      <c r="AG565" s="8"/>
      <c r="AH565" s="8"/>
      <c r="AI565" s="8"/>
      <c r="AJ565" s="8"/>
      <c r="AK565" s="8"/>
      <c r="AL565" s="8"/>
      <c r="AM565" s="8"/>
      <c r="AN565" s="8"/>
      <c r="AO565" s="8"/>
      <c r="AP565" s="8"/>
      <c r="AQ565" s="8"/>
      <c r="AR565" s="8"/>
      <c r="AS565" s="8"/>
      <c r="AT565" s="8"/>
      <c r="AU565" s="8"/>
      <c r="AV565" s="8"/>
      <c r="AW565" s="8"/>
      <c r="AX565" s="8"/>
      <c r="AY565" s="8"/>
      <c r="AZ565" s="8"/>
      <c r="BA565" s="8"/>
      <c r="BB565" s="8"/>
      <c r="BC565" s="8"/>
      <c r="BD565" s="8"/>
      <c r="BE565" s="8"/>
      <c r="BF565" s="8"/>
      <c r="BG565" s="8"/>
      <c r="BH565" s="8"/>
      <c r="BI565" s="8"/>
      <c r="BJ565" s="8"/>
    </row>
    <row r="566" spans="1:62" ht="15.75" customHeight="1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  <c r="AE566" s="8"/>
      <c r="AF566" s="8"/>
      <c r="AG566" s="8"/>
      <c r="AH566" s="8"/>
      <c r="AI566" s="8"/>
      <c r="AJ566" s="8"/>
      <c r="AK566" s="8"/>
      <c r="AL566" s="8"/>
      <c r="AM566" s="8"/>
      <c r="AN566" s="8"/>
      <c r="AO566" s="8"/>
      <c r="AP566" s="8"/>
      <c r="AQ566" s="8"/>
      <c r="AR566" s="8"/>
      <c r="AS566" s="8"/>
      <c r="AT566" s="8"/>
      <c r="AU566" s="8"/>
      <c r="AV566" s="8"/>
      <c r="AW566" s="8"/>
      <c r="AX566" s="8"/>
      <c r="AY566" s="8"/>
      <c r="AZ566" s="8"/>
      <c r="BA566" s="8"/>
      <c r="BB566" s="8"/>
      <c r="BC566" s="8"/>
      <c r="BD566" s="8"/>
      <c r="BE566" s="8"/>
      <c r="BF566" s="8"/>
      <c r="BG566" s="8"/>
      <c r="BH566" s="8"/>
      <c r="BI566" s="8"/>
      <c r="BJ566" s="8"/>
    </row>
    <row r="567" spans="1:62" ht="15.75" customHeight="1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  <c r="AE567" s="8"/>
      <c r="AF567" s="8"/>
      <c r="AG567" s="8"/>
      <c r="AH567" s="8"/>
      <c r="AI567" s="8"/>
      <c r="AJ567" s="8"/>
      <c r="AK567" s="8"/>
      <c r="AL567" s="8"/>
      <c r="AM567" s="8"/>
      <c r="AN567" s="8"/>
      <c r="AO567" s="8"/>
      <c r="AP567" s="8"/>
      <c r="AQ567" s="8"/>
      <c r="AR567" s="8"/>
      <c r="AS567" s="8"/>
      <c r="AT567" s="8"/>
      <c r="AU567" s="8"/>
      <c r="AV567" s="8"/>
      <c r="AW567" s="8"/>
      <c r="AX567" s="8"/>
      <c r="AY567" s="8"/>
      <c r="AZ567" s="8"/>
      <c r="BA567" s="8"/>
      <c r="BB567" s="8"/>
      <c r="BC567" s="8"/>
      <c r="BD567" s="8"/>
      <c r="BE567" s="8"/>
      <c r="BF567" s="8"/>
      <c r="BG567" s="8"/>
      <c r="BH567" s="8"/>
      <c r="BI567" s="8"/>
      <c r="BJ567" s="8"/>
    </row>
    <row r="568" spans="1:62" ht="15.75" customHeight="1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  <c r="AE568" s="8"/>
      <c r="AF568" s="8"/>
      <c r="AG568" s="8"/>
      <c r="AH568" s="8"/>
      <c r="AI568" s="8"/>
      <c r="AJ568" s="8"/>
      <c r="AK568" s="8"/>
      <c r="AL568" s="8"/>
      <c r="AM568" s="8"/>
      <c r="AN568" s="8"/>
      <c r="AO568" s="8"/>
      <c r="AP568" s="8"/>
      <c r="AQ568" s="8"/>
      <c r="AR568" s="8"/>
      <c r="AS568" s="8"/>
      <c r="AT568" s="8"/>
      <c r="AU568" s="8"/>
      <c r="AV568" s="8"/>
      <c r="AW568" s="8"/>
      <c r="AX568" s="8"/>
      <c r="AY568" s="8"/>
      <c r="AZ568" s="8"/>
      <c r="BA568" s="8"/>
      <c r="BB568" s="8"/>
      <c r="BC568" s="8"/>
      <c r="BD568" s="8"/>
      <c r="BE568" s="8"/>
      <c r="BF568" s="8"/>
      <c r="BG568" s="8"/>
      <c r="BH568" s="8"/>
      <c r="BI568" s="8"/>
      <c r="BJ568" s="8"/>
    </row>
    <row r="569" spans="1:62" ht="15.75" customHeight="1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  <c r="AE569" s="8"/>
      <c r="AF569" s="8"/>
      <c r="AG569" s="8"/>
      <c r="AH569" s="8"/>
      <c r="AI569" s="8"/>
      <c r="AJ569" s="8"/>
      <c r="AK569" s="8"/>
      <c r="AL569" s="8"/>
      <c r="AM569" s="8"/>
      <c r="AN569" s="8"/>
      <c r="AO569" s="8"/>
      <c r="AP569" s="8"/>
      <c r="AQ569" s="8"/>
      <c r="AR569" s="8"/>
      <c r="AS569" s="8"/>
      <c r="AT569" s="8"/>
      <c r="AU569" s="8"/>
      <c r="AV569" s="8"/>
      <c r="AW569" s="8"/>
      <c r="AX569" s="8"/>
      <c r="AY569" s="8"/>
      <c r="AZ569" s="8"/>
      <c r="BA569" s="8"/>
      <c r="BB569" s="8"/>
      <c r="BC569" s="8"/>
      <c r="BD569" s="8"/>
      <c r="BE569" s="8"/>
      <c r="BF569" s="8"/>
      <c r="BG569" s="8"/>
      <c r="BH569" s="8"/>
      <c r="BI569" s="8"/>
      <c r="BJ569" s="8"/>
    </row>
    <row r="570" spans="1:62" ht="15.75" customHeight="1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  <c r="AE570" s="8"/>
      <c r="AF570" s="8"/>
      <c r="AG570" s="8"/>
      <c r="AH570" s="8"/>
      <c r="AI570" s="8"/>
      <c r="AJ570" s="8"/>
      <c r="AK570" s="8"/>
      <c r="AL570" s="8"/>
      <c r="AM570" s="8"/>
      <c r="AN570" s="8"/>
      <c r="AO570" s="8"/>
      <c r="AP570" s="8"/>
      <c r="AQ570" s="8"/>
      <c r="AR570" s="8"/>
      <c r="AS570" s="8"/>
      <c r="AT570" s="8"/>
      <c r="AU570" s="8"/>
      <c r="AV570" s="8"/>
      <c r="AW570" s="8"/>
      <c r="AX570" s="8"/>
      <c r="AY570" s="8"/>
      <c r="AZ570" s="8"/>
      <c r="BA570" s="8"/>
      <c r="BB570" s="8"/>
      <c r="BC570" s="8"/>
      <c r="BD570" s="8"/>
      <c r="BE570" s="8"/>
      <c r="BF570" s="8"/>
      <c r="BG570" s="8"/>
      <c r="BH570" s="8"/>
      <c r="BI570" s="8"/>
      <c r="BJ570" s="8"/>
    </row>
    <row r="571" spans="1:62" ht="15.75" customHeight="1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  <c r="AE571" s="8"/>
      <c r="AF571" s="8"/>
      <c r="AG571" s="8"/>
      <c r="AH571" s="8"/>
      <c r="AI571" s="8"/>
      <c r="AJ571" s="8"/>
      <c r="AK571" s="8"/>
      <c r="AL571" s="8"/>
      <c r="AM571" s="8"/>
      <c r="AN571" s="8"/>
      <c r="AO571" s="8"/>
      <c r="AP571" s="8"/>
      <c r="AQ571" s="8"/>
      <c r="AR571" s="8"/>
      <c r="AS571" s="8"/>
      <c r="AT571" s="8"/>
      <c r="AU571" s="8"/>
      <c r="AV571" s="8"/>
      <c r="AW571" s="8"/>
      <c r="AX571" s="8"/>
      <c r="AY571" s="8"/>
      <c r="AZ571" s="8"/>
      <c r="BA571" s="8"/>
      <c r="BB571" s="8"/>
      <c r="BC571" s="8"/>
      <c r="BD571" s="8"/>
      <c r="BE571" s="8"/>
      <c r="BF571" s="8"/>
      <c r="BG571" s="8"/>
      <c r="BH571" s="8"/>
      <c r="BI571" s="8"/>
      <c r="BJ571" s="8"/>
    </row>
    <row r="572" spans="1:62" ht="15.75" customHeight="1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  <c r="AE572" s="8"/>
      <c r="AF572" s="8"/>
      <c r="AG572" s="8"/>
      <c r="AH572" s="8"/>
      <c r="AI572" s="8"/>
      <c r="AJ572" s="8"/>
      <c r="AK572" s="8"/>
      <c r="AL572" s="8"/>
      <c r="AM572" s="8"/>
      <c r="AN572" s="8"/>
      <c r="AO572" s="8"/>
      <c r="AP572" s="8"/>
      <c r="AQ572" s="8"/>
      <c r="AR572" s="8"/>
      <c r="AS572" s="8"/>
      <c r="AT572" s="8"/>
      <c r="AU572" s="8"/>
      <c r="AV572" s="8"/>
      <c r="AW572" s="8"/>
      <c r="AX572" s="8"/>
      <c r="AY572" s="8"/>
      <c r="AZ572" s="8"/>
      <c r="BA572" s="8"/>
      <c r="BB572" s="8"/>
      <c r="BC572" s="8"/>
      <c r="BD572" s="8"/>
      <c r="BE572" s="8"/>
      <c r="BF572" s="8"/>
      <c r="BG572" s="8"/>
      <c r="BH572" s="8"/>
      <c r="BI572" s="8"/>
      <c r="BJ572" s="8"/>
    </row>
    <row r="573" spans="1:62" ht="15.75" customHeight="1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  <c r="AE573" s="8"/>
      <c r="AF573" s="8"/>
      <c r="AG573" s="8"/>
      <c r="AH573" s="8"/>
      <c r="AI573" s="8"/>
      <c r="AJ573" s="8"/>
      <c r="AK573" s="8"/>
      <c r="AL573" s="8"/>
      <c r="AM573" s="8"/>
      <c r="AN573" s="8"/>
      <c r="AO573" s="8"/>
      <c r="AP573" s="8"/>
      <c r="AQ573" s="8"/>
      <c r="AR573" s="8"/>
      <c r="AS573" s="8"/>
      <c r="AT573" s="8"/>
      <c r="AU573" s="8"/>
      <c r="AV573" s="8"/>
      <c r="AW573" s="8"/>
      <c r="AX573" s="8"/>
      <c r="AY573" s="8"/>
      <c r="AZ573" s="8"/>
      <c r="BA573" s="8"/>
      <c r="BB573" s="8"/>
      <c r="BC573" s="8"/>
      <c r="BD573" s="8"/>
      <c r="BE573" s="8"/>
      <c r="BF573" s="8"/>
      <c r="BG573" s="8"/>
      <c r="BH573" s="8"/>
      <c r="BI573" s="8"/>
      <c r="BJ573" s="8"/>
    </row>
    <row r="574" spans="1:62" ht="15.75" customHeight="1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  <c r="AE574" s="8"/>
      <c r="AF574" s="8"/>
      <c r="AG574" s="8"/>
      <c r="AH574" s="8"/>
      <c r="AI574" s="8"/>
      <c r="AJ574" s="8"/>
      <c r="AK574" s="8"/>
      <c r="AL574" s="8"/>
      <c r="AM574" s="8"/>
      <c r="AN574" s="8"/>
      <c r="AO574" s="8"/>
      <c r="AP574" s="8"/>
      <c r="AQ574" s="8"/>
      <c r="AR574" s="8"/>
      <c r="AS574" s="8"/>
      <c r="AT574" s="8"/>
      <c r="AU574" s="8"/>
      <c r="AV574" s="8"/>
      <c r="AW574" s="8"/>
      <c r="AX574" s="8"/>
      <c r="AY574" s="8"/>
      <c r="AZ574" s="8"/>
      <c r="BA574" s="8"/>
      <c r="BB574" s="8"/>
      <c r="BC574" s="8"/>
      <c r="BD574" s="8"/>
      <c r="BE574" s="8"/>
      <c r="BF574" s="8"/>
      <c r="BG574" s="8"/>
      <c r="BH574" s="8"/>
      <c r="BI574" s="8"/>
      <c r="BJ574" s="8"/>
    </row>
    <row r="575" spans="1:62" ht="15.75" customHeight="1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  <c r="AE575" s="8"/>
      <c r="AF575" s="8"/>
      <c r="AG575" s="8"/>
      <c r="AH575" s="8"/>
      <c r="AI575" s="8"/>
      <c r="AJ575" s="8"/>
      <c r="AK575" s="8"/>
      <c r="AL575" s="8"/>
      <c r="AM575" s="8"/>
      <c r="AN575" s="8"/>
      <c r="AO575" s="8"/>
      <c r="AP575" s="8"/>
      <c r="AQ575" s="8"/>
      <c r="AR575" s="8"/>
      <c r="AS575" s="8"/>
      <c r="AT575" s="8"/>
      <c r="AU575" s="8"/>
      <c r="AV575" s="8"/>
      <c r="AW575" s="8"/>
      <c r="AX575" s="8"/>
      <c r="AY575" s="8"/>
      <c r="AZ575" s="8"/>
      <c r="BA575" s="8"/>
      <c r="BB575" s="8"/>
      <c r="BC575" s="8"/>
      <c r="BD575" s="8"/>
      <c r="BE575" s="8"/>
      <c r="BF575" s="8"/>
      <c r="BG575" s="8"/>
      <c r="BH575" s="8"/>
      <c r="BI575" s="8"/>
      <c r="BJ575" s="8"/>
    </row>
    <row r="576" spans="1:62" ht="15.75" customHeight="1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  <c r="AE576" s="8"/>
      <c r="AF576" s="8"/>
      <c r="AG576" s="8"/>
      <c r="AH576" s="8"/>
      <c r="AI576" s="8"/>
      <c r="AJ576" s="8"/>
      <c r="AK576" s="8"/>
      <c r="AL576" s="8"/>
      <c r="AM576" s="8"/>
      <c r="AN576" s="8"/>
      <c r="AO576" s="8"/>
      <c r="AP576" s="8"/>
      <c r="AQ576" s="8"/>
      <c r="AR576" s="8"/>
      <c r="AS576" s="8"/>
      <c r="AT576" s="8"/>
      <c r="AU576" s="8"/>
      <c r="AV576" s="8"/>
      <c r="AW576" s="8"/>
      <c r="AX576" s="8"/>
      <c r="AY576" s="8"/>
      <c r="AZ576" s="8"/>
      <c r="BA576" s="8"/>
      <c r="BB576" s="8"/>
      <c r="BC576" s="8"/>
      <c r="BD576" s="8"/>
      <c r="BE576" s="8"/>
      <c r="BF576" s="8"/>
      <c r="BG576" s="8"/>
      <c r="BH576" s="8"/>
      <c r="BI576" s="8"/>
      <c r="BJ576" s="8"/>
    </row>
    <row r="577" spans="1:62" ht="15.75" customHeight="1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  <c r="AE577" s="8"/>
      <c r="AF577" s="8"/>
      <c r="AG577" s="8"/>
      <c r="AH577" s="8"/>
      <c r="AI577" s="8"/>
      <c r="AJ577" s="8"/>
      <c r="AK577" s="8"/>
      <c r="AL577" s="8"/>
      <c r="AM577" s="8"/>
      <c r="AN577" s="8"/>
      <c r="AO577" s="8"/>
      <c r="AP577" s="8"/>
      <c r="AQ577" s="8"/>
      <c r="AR577" s="8"/>
      <c r="AS577" s="8"/>
      <c r="AT577" s="8"/>
      <c r="AU577" s="8"/>
      <c r="AV577" s="8"/>
      <c r="AW577" s="8"/>
      <c r="AX577" s="8"/>
      <c r="AY577" s="8"/>
      <c r="AZ577" s="8"/>
      <c r="BA577" s="8"/>
      <c r="BB577" s="8"/>
      <c r="BC577" s="8"/>
      <c r="BD577" s="8"/>
      <c r="BE577" s="8"/>
      <c r="BF577" s="8"/>
      <c r="BG577" s="8"/>
      <c r="BH577" s="8"/>
      <c r="BI577" s="8"/>
      <c r="BJ577" s="8"/>
    </row>
    <row r="578" spans="1:62" ht="15.75" customHeight="1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  <c r="AE578" s="8"/>
      <c r="AF578" s="8"/>
      <c r="AG578" s="8"/>
      <c r="AH578" s="8"/>
      <c r="AI578" s="8"/>
      <c r="AJ578" s="8"/>
      <c r="AK578" s="8"/>
      <c r="AL578" s="8"/>
      <c r="AM578" s="8"/>
      <c r="AN578" s="8"/>
      <c r="AO578" s="8"/>
      <c r="AP578" s="8"/>
      <c r="AQ578" s="8"/>
      <c r="AR578" s="8"/>
      <c r="AS578" s="8"/>
      <c r="AT578" s="8"/>
      <c r="AU578" s="8"/>
      <c r="AV578" s="8"/>
      <c r="AW578" s="8"/>
      <c r="AX578" s="8"/>
      <c r="AY578" s="8"/>
      <c r="AZ578" s="8"/>
      <c r="BA578" s="8"/>
      <c r="BB578" s="8"/>
      <c r="BC578" s="8"/>
      <c r="BD578" s="8"/>
      <c r="BE578" s="8"/>
      <c r="BF578" s="8"/>
      <c r="BG578" s="8"/>
      <c r="BH578" s="8"/>
      <c r="BI578" s="8"/>
      <c r="BJ578" s="8"/>
    </row>
    <row r="579" spans="1:62" ht="15.75" customHeight="1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  <c r="AE579" s="8"/>
      <c r="AF579" s="8"/>
      <c r="AG579" s="8"/>
      <c r="AH579" s="8"/>
      <c r="AI579" s="8"/>
      <c r="AJ579" s="8"/>
      <c r="AK579" s="8"/>
      <c r="AL579" s="8"/>
      <c r="AM579" s="8"/>
      <c r="AN579" s="8"/>
      <c r="AO579" s="8"/>
      <c r="AP579" s="8"/>
      <c r="AQ579" s="8"/>
      <c r="AR579" s="8"/>
      <c r="AS579" s="8"/>
      <c r="AT579" s="8"/>
      <c r="AU579" s="8"/>
      <c r="AV579" s="8"/>
      <c r="AW579" s="8"/>
      <c r="AX579" s="8"/>
      <c r="AY579" s="8"/>
      <c r="AZ579" s="8"/>
      <c r="BA579" s="8"/>
      <c r="BB579" s="8"/>
      <c r="BC579" s="8"/>
      <c r="BD579" s="8"/>
      <c r="BE579" s="8"/>
      <c r="BF579" s="8"/>
      <c r="BG579" s="8"/>
      <c r="BH579" s="8"/>
      <c r="BI579" s="8"/>
      <c r="BJ579" s="8"/>
    </row>
    <row r="580" spans="1:62" ht="15.75" customHeight="1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  <c r="AE580" s="8"/>
      <c r="AF580" s="8"/>
      <c r="AG580" s="8"/>
      <c r="AH580" s="8"/>
      <c r="AI580" s="8"/>
      <c r="AJ580" s="8"/>
      <c r="AK580" s="8"/>
      <c r="AL580" s="8"/>
      <c r="AM580" s="8"/>
      <c r="AN580" s="8"/>
      <c r="AO580" s="8"/>
      <c r="AP580" s="8"/>
      <c r="AQ580" s="8"/>
      <c r="AR580" s="8"/>
      <c r="AS580" s="8"/>
      <c r="AT580" s="8"/>
      <c r="AU580" s="8"/>
      <c r="AV580" s="8"/>
      <c r="AW580" s="8"/>
      <c r="AX580" s="8"/>
      <c r="AY580" s="8"/>
      <c r="AZ580" s="8"/>
      <c r="BA580" s="8"/>
      <c r="BB580" s="8"/>
      <c r="BC580" s="8"/>
      <c r="BD580" s="8"/>
      <c r="BE580" s="8"/>
      <c r="BF580" s="8"/>
      <c r="BG580" s="8"/>
      <c r="BH580" s="8"/>
      <c r="BI580" s="8"/>
      <c r="BJ580" s="8"/>
    </row>
    <row r="581" spans="1:62" ht="15.75" customHeight="1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  <c r="AE581" s="8"/>
      <c r="AF581" s="8"/>
      <c r="AG581" s="8"/>
      <c r="AH581" s="8"/>
      <c r="AI581" s="8"/>
      <c r="AJ581" s="8"/>
      <c r="AK581" s="8"/>
      <c r="AL581" s="8"/>
      <c r="AM581" s="8"/>
      <c r="AN581" s="8"/>
      <c r="AO581" s="8"/>
      <c r="AP581" s="8"/>
      <c r="AQ581" s="8"/>
      <c r="AR581" s="8"/>
      <c r="AS581" s="8"/>
      <c r="AT581" s="8"/>
      <c r="AU581" s="8"/>
      <c r="AV581" s="8"/>
      <c r="AW581" s="8"/>
      <c r="AX581" s="8"/>
      <c r="AY581" s="8"/>
      <c r="AZ581" s="8"/>
      <c r="BA581" s="8"/>
      <c r="BB581" s="8"/>
      <c r="BC581" s="8"/>
      <c r="BD581" s="8"/>
      <c r="BE581" s="8"/>
      <c r="BF581" s="8"/>
      <c r="BG581" s="8"/>
      <c r="BH581" s="8"/>
      <c r="BI581" s="8"/>
      <c r="BJ581" s="8"/>
    </row>
    <row r="582" spans="1:62" ht="15.75" customHeight="1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  <c r="AE582" s="8"/>
      <c r="AF582" s="8"/>
      <c r="AG582" s="8"/>
      <c r="AH582" s="8"/>
      <c r="AI582" s="8"/>
      <c r="AJ582" s="8"/>
      <c r="AK582" s="8"/>
      <c r="AL582" s="8"/>
      <c r="AM582" s="8"/>
      <c r="AN582" s="8"/>
      <c r="AO582" s="8"/>
      <c r="AP582" s="8"/>
      <c r="AQ582" s="8"/>
      <c r="AR582" s="8"/>
      <c r="AS582" s="8"/>
      <c r="AT582" s="8"/>
      <c r="AU582" s="8"/>
      <c r="AV582" s="8"/>
      <c r="AW582" s="8"/>
      <c r="AX582" s="8"/>
      <c r="AY582" s="8"/>
      <c r="AZ582" s="8"/>
      <c r="BA582" s="8"/>
      <c r="BB582" s="8"/>
      <c r="BC582" s="8"/>
      <c r="BD582" s="8"/>
      <c r="BE582" s="8"/>
      <c r="BF582" s="8"/>
      <c r="BG582" s="8"/>
      <c r="BH582" s="8"/>
      <c r="BI582" s="8"/>
      <c r="BJ582" s="8"/>
    </row>
    <row r="583" spans="1:62" ht="15.75" customHeight="1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  <c r="AE583" s="8"/>
      <c r="AF583" s="8"/>
      <c r="AG583" s="8"/>
      <c r="AH583" s="8"/>
      <c r="AI583" s="8"/>
      <c r="AJ583" s="8"/>
      <c r="AK583" s="8"/>
      <c r="AL583" s="8"/>
      <c r="AM583" s="8"/>
      <c r="AN583" s="8"/>
      <c r="AO583" s="8"/>
      <c r="AP583" s="8"/>
      <c r="AQ583" s="8"/>
      <c r="AR583" s="8"/>
      <c r="AS583" s="8"/>
      <c r="AT583" s="8"/>
      <c r="AU583" s="8"/>
      <c r="AV583" s="8"/>
      <c r="AW583" s="8"/>
      <c r="AX583" s="8"/>
      <c r="AY583" s="8"/>
      <c r="AZ583" s="8"/>
      <c r="BA583" s="8"/>
      <c r="BB583" s="8"/>
      <c r="BC583" s="8"/>
      <c r="BD583" s="8"/>
      <c r="BE583" s="8"/>
      <c r="BF583" s="8"/>
      <c r="BG583" s="8"/>
      <c r="BH583" s="8"/>
      <c r="BI583" s="8"/>
      <c r="BJ583" s="8"/>
    </row>
    <row r="584" spans="1:62" ht="15.75" customHeight="1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  <c r="AE584" s="8"/>
      <c r="AF584" s="8"/>
      <c r="AG584" s="8"/>
      <c r="AH584" s="8"/>
      <c r="AI584" s="8"/>
      <c r="AJ584" s="8"/>
      <c r="AK584" s="8"/>
      <c r="AL584" s="8"/>
      <c r="AM584" s="8"/>
      <c r="AN584" s="8"/>
      <c r="AO584" s="8"/>
      <c r="AP584" s="8"/>
      <c r="AQ584" s="8"/>
      <c r="AR584" s="8"/>
      <c r="AS584" s="8"/>
      <c r="AT584" s="8"/>
      <c r="AU584" s="8"/>
      <c r="AV584" s="8"/>
      <c r="AW584" s="8"/>
      <c r="AX584" s="8"/>
      <c r="AY584" s="8"/>
      <c r="AZ584" s="8"/>
      <c r="BA584" s="8"/>
      <c r="BB584" s="8"/>
      <c r="BC584" s="8"/>
      <c r="BD584" s="8"/>
      <c r="BE584" s="8"/>
      <c r="BF584" s="8"/>
      <c r="BG584" s="8"/>
      <c r="BH584" s="8"/>
      <c r="BI584" s="8"/>
      <c r="BJ584" s="8"/>
    </row>
    <row r="585" spans="1:62" ht="15.75" customHeight="1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  <c r="AE585" s="8"/>
      <c r="AF585" s="8"/>
      <c r="AG585" s="8"/>
      <c r="AH585" s="8"/>
      <c r="AI585" s="8"/>
      <c r="AJ585" s="8"/>
      <c r="AK585" s="8"/>
      <c r="AL585" s="8"/>
      <c r="AM585" s="8"/>
      <c r="AN585" s="8"/>
      <c r="AO585" s="8"/>
      <c r="AP585" s="8"/>
      <c r="AQ585" s="8"/>
      <c r="AR585" s="8"/>
      <c r="AS585" s="8"/>
      <c r="AT585" s="8"/>
      <c r="AU585" s="8"/>
      <c r="AV585" s="8"/>
      <c r="AW585" s="8"/>
      <c r="AX585" s="8"/>
      <c r="AY585" s="8"/>
      <c r="AZ585" s="8"/>
      <c r="BA585" s="8"/>
      <c r="BB585" s="8"/>
      <c r="BC585" s="8"/>
      <c r="BD585" s="8"/>
      <c r="BE585" s="8"/>
      <c r="BF585" s="8"/>
      <c r="BG585" s="8"/>
      <c r="BH585" s="8"/>
      <c r="BI585" s="8"/>
      <c r="BJ585" s="8"/>
    </row>
    <row r="586" spans="1:62" ht="15.75" customHeight="1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  <c r="AE586" s="8"/>
      <c r="AF586" s="8"/>
      <c r="AG586" s="8"/>
      <c r="AH586" s="8"/>
      <c r="AI586" s="8"/>
      <c r="AJ586" s="8"/>
      <c r="AK586" s="8"/>
      <c r="AL586" s="8"/>
      <c r="AM586" s="8"/>
      <c r="AN586" s="8"/>
      <c r="AO586" s="8"/>
      <c r="AP586" s="8"/>
      <c r="AQ586" s="8"/>
      <c r="AR586" s="8"/>
      <c r="AS586" s="8"/>
      <c r="AT586" s="8"/>
      <c r="AU586" s="8"/>
      <c r="AV586" s="8"/>
      <c r="AW586" s="8"/>
      <c r="AX586" s="8"/>
      <c r="AY586" s="8"/>
      <c r="AZ586" s="8"/>
      <c r="BA586" s="8"/>
      <c r="BB586" s="8"/>
      <c r="BC586" s="8"/>
      <c r="BD586" s="8"/>
      <c r="BE586" s="8"/>
      <c r="BF586" s="8"/>
      <c r="BG586" s="8"/>
      <c r="BH586" s="8"/>
      <c r="BI586" s="8"/>
      <c r="BJ586" s="8"/>
    </row>
    <row r="587" spans="1:62" ht="15.75" customHeight="1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  <c r="AE587" s="8"/>
      <c r="AF587" s="8"/>
      <c r="AG587" s="8"/>
      <c r="AH587" s="8"/>
      <c r="AI587" s="8"/>
      <c r="AJ587" s="8"/>
      <c r="AK587" s="8"/>
      <c r="AL587" s="8"/>
      <c r="AM587" s="8"/>
      <c r="AN587" s="8"/>
      <c r="AO587" s="8"/>
      <c r="AP587" s="8"/>
      <c r="AQ587" s="8"/>
      <c r="AR587" s="8"/>
      <c r="AS587" s="8"/>
      <c r="AT587" s="8"/>
      <c r="AU587" s="8"/>
      <c r="AV587" s="8"/>
      <c r="AW587" s="8"/>
      <c r="AX587" s="8"/>
      <c r="AY587" s="8"/>
      <c r="AZ587" s="8"/>
      <c r="BA587" s="8"/>
      <c r="BB587" s="8"/>
      <c r="BC587" s="8"/>
      <c r="BD587" s="8"/>
      <c r="BE587" s="8"/>
      <c r="BF587" s="8"/>
      <c r="BG587" s="8"/>
      <c r="BH587" s="8"/>
      <c r="BI587" s="8"/>
      <c r="BJ587" s="8"/>
    </row>
    <row r="588" spans="1:62" ht="15.75" customHeight="1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  <c r="AE588" s="8"/>
      <c r="AF588" s="8"/>
      <c r="AG588" s="8"/>
      <c r="AH588" s="8"/>
      <c r="AI588" s="8"/>
      <c r="AJ588" s="8"/>
      <c r="AK588" s="8"/>
      <c r="AL588" s="8"/>
      <c r="AM588" s="8"/>
      <c r="AN588" s="8"/>
      <c r="AO588" s="8"/>
      <c r="AP588" s="8"/>
      <c r="AQ588" s="8"/>
      <c r="AR588" s="8"/>
      <c r="AS588" s="8"/>
      <c r="AT588" s="8"/>
      <c r="AU588" s="8"/>
      <c r="AV588" s="8"/>
      <c r="AW588" s="8"/>
      <c r="AX588" s="8"/>
      <c r="AY588" s="8"/>
      <c r="AZ588" s="8"/>
      <c r="BA588" s="8"/>
      <c r="BB588" s="8"/>
      <c r="BC588" s="8"/>
      <c r="BD588" s="8"/>
      <c r="BE588" s="8"/>
      <c r="BF588" s="8"/>
      <c r="BG588" s="8"/>
      <c r="BH588" s="8"/>
      <c r="BI588" s="8"/>
      <c r="BJ588" s="8"/>
    </row>
    <row r="589" spans="1:62" ht="15.75" customHeight="1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  <c r="AE589" s="8"/>
      <c r="AF589" s="8"/>
      <c r="AG589" s="8"/>
      <c r="AH589" s="8"/>
      <c r="AI589" s="8"/>
      <c r="AJ589" s="8"/>
      <c r="AK589" s="8"/>
      <c r="AL589" s="8"/>
      <c r="AM589" s="8"/>
      <c r="AN589" s="8"/>
      <c r="AO589" s="8"/>
      <c r="AP589" s="8"/>
      <c r="AQ589" s="8"/>
      <c r="AR589" s="8"/>
      <c r="AS589" s="8"/>
      <c r="AT589" s="8"/>
      <c r="AU589" s="8"/>
      <c r="AV589" s="8"/>
      <c r="AW589" s="8"/>
      <c r="AX589" s="8"/>
      <c r="AY589" s="8"/>
      <c r="AZ589" s="8"/>
      <c r="BA589" s="8"/>
      <c r="BB589" s="8"/>
      <c r="BC589" s="8"/>
      <c r="BD589" s="8"/>
      <c r="BE589" s="8"/>
      <c r="BF589" s="8"/>
      <c r="BG589" s="8"/>
      <c r="BH589" s="8"/>
      <c r="BI589" s="8"/>
      <c r="BJ589" s="8"/>
    </row>
    <row r="590" spans="1:62" ht="15.75" customHeight="1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  <c r="AE590" s="8"/>
      <c r="AF590" s="8"/>
      <c r="AG590" s="8"/>
      <c r="AH590" s="8"/>
      <c r="AI590" s="8"/>
      <c r="AJ590" s="8"/>
      <c r="AK590" s="8"/>
      <c r="AL590" s="8"/>
      <c r="AM590" s="8"/>
      <c r="AN590" s="8"/>
      <c r="AO590" s="8"/>
      <c r="AP590" s="8"/>
      <c r="AQ590" s="8"/>
      <c r="AR590" s="8"/>
      <c r="AS590" s="8"/>
      <c r="AT590" s="8"/>
      <c r="AU590" s="8"/>
      <c r="AV590" s="8"/>
      <c r="AW590" s="8"/>
      <c r="AX590" s="8"/>
      <c r="AY590" s="8"/>
      <c r="AZ590" s="8"/>
      <c r="BA590" s="8"/>
      <c r="BB590" s="8"/>
      <c r="BC590" s="8"/>
      <c r="BD590" s="8"/>
      <c r="BE590" s="8"/>
      <c r="BF590" s="8"/>
      <c r="BG590" s="8"/>
      <c r="BH590" s="8"/>
      <c r="BI590" s="8"/>
      <c r="BJ590" s="8"/>
    </row>
    <row r="591" spans="1:62" ht="15.75" customHeight="1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  <c r="AE591" s="8"/>
      <c r="AF591" s="8"/>
      <c r="AG591" s="8"/>
      <c r="AH591" s="8"/>
      <c r="AI591" s="8"/>
      <c r="AJ591" s="8"/>
      <c r="AK591" s="8"/>
      <c r="AL591" s="8"/>
      <c r="AM591" s="8"/>
      <c r="AN591" s="8"/>
      <c r="AO591" s="8"/>
      <c r="AP591" s="8"/>
      <c r="AQ591" s="8"/>
      <c r="AR591" s="8"/>
      <c r="AS591" s="8"/>
      <c r="AT591" s="8"/>
      <c r="AU591" s="8"/>
      <c r="AV591" s="8"/>
      <c r="AW591" s="8"/>
      <c r="AX591" s="8"/>
      <c r="AY591" s="8"/>
      <c r="AZ591" s="8"/>
      <c r="BA591" s="8"/>
      <c r="BB591" s="8"/>
      <c r="BC591" s="8"/>
      <c r="BD591" s="8"/>
      <c r="BE591" s="8"/>
      <c r="BF591" s="8"/>
      <c r="BG591" s="8"/>
      <c r="BH591" s="8"/>
      <c r="BI591" s="8"/>
      <c r="BJ591" s="8"/>
    </row>
    <row r="592" spans="1:62" ht="15.75" customHeight="1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  <c r="AE592" s="8"/>
      <c r="AF592" s="8"/>
      <c r="AG592" s="8"/>
      <c r="AH592" s="8"/>
      <c r="AI592" s="8"/>
      <c r="AJ592" s="8"/>
      <c r="AK592" s="8"/>
      <c r="AL592" s="8"/>
      <c r="AM592" s="8"/>
      <c r="AN592" s="8"/>
      <c r="AO592" s="8"/>
      <c r="AP592" s="8"/>
      <c r="AQ592" s="8"/>
      <c r="AR592" s="8"/>
      <c r="AS592" s="8"/>
      <c r="AT592" s="8"/>
      <c r="AU592" s="8"/>
      <c r="AV592" s="8"/>
      <c r="AW592" s="8"/>
      <c r="AX592" s="8"/>
      <c r="AY592" s="8"/>
      <c r="AZ592" s="8"/>
      <c r="BA592" s="8"/>
      <c r="BB592" s="8"/>
      <c r="BC592" s="8"/>
      <c r="BD592" s="8"/>
      <c r="BE592" s="8"/>
      <c r="BF592" s="8"/>
      <c r="BG592" s="8"/>
      <c r="BH592" s="8"/>
      <c r="BI592" s="8"/>
      <c r="BJ592" s="8"/>
    </row>
    <row r="593" spans="1:62" ht="15.75" customHeight="1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  <c r="AE593" s="8"/>
      <c r="AF593" s="8"/>
      <c r="AG593" s="8"/>
      <c r="AH593" s="8"/>
      <c r="AI593" s="8"/>
      <c r="AJ593" s="8"/>
      <c r="AK593" s="8"/>
      <c r="AL593" s="8"/>
      <c r="AM593" s="8"/>
      <c r="AN593" s="8"/>
      <c r="AO593" s="8"/>
      <c r="AP593" s="8"/>
      <c r="AQ593" s="8"/>
      <c r="AR593" s="8"/>
      <c r="AS593" s="8"/>
      <c r="AT593" s="8"/>
      <c r="AU593" s="8"/>
      <c r="AV593" s="8"/>
      <c r="AW593" s="8"/>
      <c r="AX593" s="8"/>
      <c r="AY593" s="8"/>
      <c r="AZ593" s="8"/>
      <c r="BA593" s="8"/>
      <c r="BB593" s="8"/>
      <c r="BC593" s="8"/>
      <c r="BD593" s="8"/>
      <c r="BE593" s="8"/>
      <c r="BF593" s="8"/>
      <c r="BG593" s="8"/>
      <c r="BH593" s="8"/>
      <c r="BI593" s="8"/>
      <c r="BJ593" s="8"/>
    </row>
    <row r="594" spans="1:62" ht="15.75" customHeight="1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  <c r="AE594" s="8"/>
      <c r="AF594" s="8"/>
      <c r="AG594" s="8"/>
      <c r="AH594" s="8"/>
      <c r="AI594" s="8"/>
      <c r="AJ594" s="8"/>
      <c r="AK594" s="8"/>
      <c r="AL594" s="8"/>
      <c r="AM594" s="8"/>
      <c r="AN594" s="8"/>
      <c r="AO594" s="8"/>
      <c r="AP594" s="8"/>
      <c r="AQ594" s="8"/>
      <c r="AR594" s="8"/>
      <c r="AS594" s="8"/>
      <c r="AT594" s="8"/>
      <c r="AU594" s="8"/>
      <c r="AV594" s="8"/>
      <c r="AW594" s="8"/>
      <c r="AX594" s="8"/>
      <c r="AY594" s="8"/>
      <c r="AZ594" s="8"/>
      <c r="BA594" s="8"/>
      <c r="BB594" s="8"/>
      <c r="BC594" s="8"/>
      <c r="BD594" s="8"/>
      <c r="BE594" s="8"/>
      <c r="BF594" s="8"/>
      <c r="BG594" s="8"/>
      <c r="BH594" s="8"/>
      <c r="BI594" s="8"/>
      <c r="BJ594" s="8"/>
    </row>
    <row r="595" spans="1:62" ht="15.75" customHeight="1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  <c r="AE595" s="8"/>
      <c r="AF595" s="8"/>
      <c r="AG595" s="8"/>
      <c r="AH595" s="8"/>
      <c r="AI595" s="8"/>
      <c r="AJ595" s="8"/>
      <c r="AK595" s="8"/>
      <c r="AL595" s="8"/>
      <c r="AM595" s="8"/>
      <c r="AN595" s="8"/>
      <c r="AO595" s="8"/>
      <c r="AP595" s="8"/>
      <c r="AQ595" s="8"/>
      <c r="AR595" s="8"/>
      <c r="AS595" s="8"/>
      <c r="AT595" s="8"/>
      <c r="AU595" s="8"/>
      <c r="AV595" s="8"/>
      <c r="AW595" s="8"/>
      <c r="AX595" s="8"/>
      <c r="AY595" s="8"/>
      <c r="AZ595" s="8"/>
      <c r="BA595" s="8"/>
      <c r="BB595" s="8"/>
      <c r="BC595" s="8"/>
      <c r="BD595" s="8"/>
      <c r="BE595" s="8"/>
      <c r="BF595" s="8"/>
      <c r="BG595" s="8"/>
      <c r="BH595" s="8"/>
      <c r="BI595" s="8"/>
      <c r="BJ595" s="8"/>
    </row>
    <row r="596" spans="1:62" ht="15.75" customHeight="1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  <c r="AE596" s="8"/>
      <c r="AF596" s="8"/>
      <c r="AG596" s="8"/>
      <c r="AH596" s="8"/>
      <c r="AI596" s="8"/>
      <c r="AJ596" s="8"/>
      <c r="AK596" s="8"/>
      <c r="AL596" s="8"/>
      <c r="AM596" s="8"/>
      <c r="AN596" s="8"/>
      <c r="AO596" s="8"/>
      <c r="AP596" s="8"/>
      <c r="AQ596" s="8"/>
      <c r="AR596" s="8"/>
      <c r="AS596" s="8"/>
      <c r="AT596" s="8"/>
      <c r="AU596" s="8"/>
      <c r="AV596" s="8"/>
      <c r="AW596" s="8"/>
      <c r="AX596" s="8"/>
      <c r="AY596" s="8"/>
      <c r="AZ596" s="8"/>
      <c r="BA596" s="8"/>
      <c r="BB596" s="8"/>
      <c r="BC596" s="8"/>
      <c r="BD596" s="8"/>
      <c r="BE596" s="8"/>
      <c r="BF596" s="8"/>
      <c r="BG596" s="8"/>
      <c r="BH596" s="8"/>
      <c r="BI596" s="8"/>
      <c r="BJ596" s="8"/>
    </row>
    <row r="597" spans="1:62" ht="15.75" customHeight="1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  <c r="AE597" s="8"/>
      <c r="AF597" s="8"/>
      <c r="AG597" s="8"/>
      <c r="AH597" s="8"/>
      <c r="AI597" s="8"/>
      <c r="AJ597" s="8"/>
      <c r="AK597" s="8"/>
      <c r="AL597" s="8"/>
      <c r="AM597" s="8"/>
      <c r="AN597" s="8"/>
      <c r="AO597" s="8"/>
      <c r="AP597" s="8"/>
      <c r="AQ597" s="8"/>
      <c r="AR597" s="8"/>
      <c r="AS597" s="8"/>
      <c r="AT597" s="8"/>
      <c r="AU597" s="8"/>
      <c r="AV597" s="8"/>
      <c r="AW597" s="8"/>
      <c r="AX597" s="8"/>
      <c r="AY597" s="8"/>
      <c r="AZ597" s="8"/>
      <c r="BA597" s="8"/>
      <c r="BB597" s="8"/>
      <c r="BC597" s="8"/>
      <c r="BD597" s="8"/>
      <c r="BE597" s="8"/>
      <c r="BF597" s="8"/>
      <c r="BG597" s="8"/>
      <c r="BH597" s="8"/>
      <c r="BI597" s="8"/>
      <c r="BJ597" s="8"/>
    </row>
    <row r="598" spans="1:62" ht="15.75" customHeight="1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  <c r="AE598" s="8"/>
      <c r="AF598" s="8"/>
      <c r="AG598" s="8"/>
      <c r="AH598" s="8"/>
      <c r="AI598" s="8"/>
      <c r="AJ598" s="8"/>
      <c r="AK598" s="8"/>
      <c r="AL598" s="8"/>
      <c r="AM598" s="8"/>
      <c r="AN598" s="8"/>
      <c r="AO598" s="8"/>
      <c r="AP598" s="8"/>
      <c r="AQ598" s="8"/>
      <c r="AR598" s="8"/>
      <c r="AS598" s="8"/>
      <c r="AT598" s="8"/>
      <c r="AU598" s="8"/>
      <c r="AV598" s="8"/>
      <c r="AW598" s="8"/>
      <c r="AX598" s="8"/>
      <c r="AY598" s="8"/>
      <c r="AZ598" s="8"/>
      <c r="BA598" s="8"/>
      <c r="BB598" s="8"/>
      <c r="BC598" s="8"/>
      <c r="BD598" s="8"/>
      <c r="BE598" s="8"/>
      <c r="BF598" s="8"/>
      <c r="BG598" s="8"/>
      <c r="BH598" s="8"/>
      <c r="BI598" s="8"/>
      <c r="BJ598" s="8"/>
    </row>
    <row r="599" spans="1:62" ht="15.75" customHeight="1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  <c r="AE599" s="8"/>
      <c r="AF599" s="8"/>
      <c r="AG599" s="8"/>
      <c r="AH599" s="8"/>
      <c r="AI599" s="8"/>
      <c r="AJ599" s="8"/>
      <c r="AK599" s="8"/>
      <c r="AL599" s="8"/>
      <c r="AM599" s="8"/>
      <c r="AN599" s="8"/>
      <c r="AO599" s="8"/>
      <c r="AP599" s="8"/>
      <c r="AQ599" s="8"/>
      <c r="AR599" s="8"/>
      <c r="AS599" s="8"/>
      <c r="AT599" s="8"/>
      <c r="AU599" s="8"/>
      <c r="AV599" s="8"/>
      <c r="AW599" s="8"/>
      <c r="AX599" s="8"/>
      <c r="AY599" s="8"/>
      <c r="AZ599" s="8"/>
      <c r="BA599" s="8"/>
      <c r="BB599" s="8"/>
      <c r="BC599" s="8"/>
      <c r="BD599" s="8"/>
      <c r="BE599" s="8"/>
      <c r="BF599" s="8"/>
      <c r="BG599" s="8"/>
      <c r="BH599" s="8"/>
      <c r="BI599" s="8"/>
      <c r="BJ599" s="8"/>
    </row>
    <row r="600" spans="1:62" ht="15.75" customHeight="1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  <c r="AE600" s="8"/>
      <c r="AF600" s="8"/>
      <c r="AG600" s="8"/>
      <c r="AH600" s="8"/>
      <c r="AI600" s="8"/>
      <c r="AJ600" s="8"/>
      <c r="AK600" s="8"/>
      <c r="AL600" s="8"/>
      <c r="AM600" s="8"/>
      <c r="AN600" s="8"/>
      <c r="AO600" s="8"/>
      <c r="AP600" s="8"/>
      <c r="AQ600" s="8"/>
      <c r="AR600" s="8"/>
      <c r="AS600" s="8"/>
      <c r="AT600" s="8"/>
      <c r="AU600" s="8"/>
      <c r="AV600" s="8"/>
      <c r="AW600" s="8"/>
      <c r="AX600" s="8"/>
      <c r="AY600" s="8"/>
      <c r="AZ600" s="8"/>
      <c r="BA600" s="8"/>
      <c r="BB600" s="8"/>
      <c r="BC600" s="8"/>
      <c r="BD600" s="8"/>
      <c r="BE600" s="8"/>
      <c r="BF600" s="8"/>
      <c r="BG600" s="8"/>
      <c r="BH600" s="8"/>
      <c r="BI600" s="8"/>
      <c r="BJ600" s="8"/>
    </row>
    <row r="601" spans="1:62" ht="15.75" customHeight="1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  <c r="AE601" s="8"/>
      <c r="AF601" s="8"/>
      <c r="AG601" s="8"/>
      <c r="AH601" s="8"/>
      <c r="AI601" s="8"/>
      <c r="AJ601" s="8"/>
      <c r="AK601" s="8"/>
      <c r="AL601" s="8"/>
      <c r="AM601" s="8"/>
      <c r="AN601" s="8"/>
      <c r="AO601" s="8"/>
      <c r="AP601" s="8"/>
      <c r="AQ601" s="8"/>
      <c r="AR601" s="8"/>
      <c r="AS601" s="8"/>
      <c r="AT601" s="8"/>
      <c r="AU601" s="8"/>
      <c r="AV601" s="8"/>
      <c r="AW601" s="8"/>
      <c r="AX601" s="8"/>
      <c r="AY601" s="8"/>
      <c r="AZ601" s="8"/>
      <c r="BA601" s="8"/>
      <c r="BB601" s="8"/>
      <c r="BC601" s="8"/>
      <c r="BD601" s="8"/>
      <c r="BE601" s="8"/>
      <c r="BF601" s="8"/>
      <c r="BG601" s="8"/>
      <c r="BH601" s="8"/>
      <c r="BI601" s="8"/>
      <c r="BJ601" s="8"/>
    </row>
    <row r="602" spans="1:62" ht="15.75" customHeight="1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  <c r="AE602" s="8"/>
      <c r="AF602" s="8"/>
      <c r="AG602" s="8"/>
      <c r="AH602" s="8"/>
      <c r="AI602" s="8"/>
      <c r="AJ602" s="8"/>
      <c r="AK602" s="8"/>
      <c r="AL602" s="8"/>
      <c r="AM602" s="8"/>
      <c r="AN602" s="8"/>
      <c r="AO602" s="8"/>
      <c r="AP602" s="8"/>
      <c r="AQ602" s="8"/>
      <c r="AR602" s="8"/>
      <c r="AS602" s="8"/>
      <c r="AT602" s="8"/>
      <c r="AU602" s="8"/>
      <c r="AV602" s="8"/>
      <c r="AW602" s="8"/>
      <c r="AX602" s="8"/>
      <c r="AY602" s="8"/>
      <c r="AZ602" s="8"/>
      <c r="BA602" s="8"/>
      <c r="BB602" s="8"/>
      <c r="BC602" s="8"/>
      <c r="BD602" s="8"/>
      <c r="BE602" s="8"/>
      <c r="BF602" s="8"/>
      <c r="BG602" s="8"/>
      <c r="BH602" s="8"/>
      <c r="BI602" s="8"/>
      <c r="BJ602" s="8"/>
    </row>
    <row r="603" spans="1:62" ht="15.75" customHeight="1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  <c r="AE603" s="8"/>
      <c r="AF603" s="8"/>
      <c r="AG603" s="8"/>
      <c r="AH603" s="8"/>
      <c r="AI603" s="8"/>
      <c r="AJ603" s="8"/>
      <c r="AK603" s="8"/>
      <c r="AL603" s="8"/>
      <c r="AM603" s="8"/>
      <c r="AN603" s="8"/>
      <c r="AO603" s="8"/>
      <c r="AP603" s="8"/>
      <c r="AQ603" s="8"/>
      <c r="AR603" s="8"/>
      <c r="AS603" s="8"/>
      <c r="AT603" s="8"/>
      <c r="AU603" s="8"/>
      <c r="AV603" s="8"/>
      <c r="AW603" s="8"/>
      <c r="AX603" s="8"/>
      <c r="AY603" s="8"/>
      <c r="AZ603" s="8"/>
      <c r="BA603" s="8"/>
      <c r="BB603" s="8"/>
      <c r="BC603" s="8"/>
      <c r="BD603" s="8"/>
      <c r="BE603" s="8"/>
      <c r="BF603" s="8"/>
      <c r="BG603" s="8"/>
      <c r="BH603" s="8"/>
      <c r="BI603" s="8"/>
      <c r="BJ603" s="8"/>
    </row>
    <row r="604" spans="1:62" ht="15.75" customHeight="1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  <c r="AE604" s="8"/>
      <c r="AF604" s="8"/>
      <c r="AG604" s="8"/>
      <c r="AH604" s="8"/>
      <c r="AI604" s="8"/>
      <c r="AJ604" s="8"/>
      <c r="AK604" s="8"/>
      <c r="AL604" s="8"/>
      <c r="AM604" s="8"/>
      <c r="AN604" s="8"/>
      <c r="AO604" s="8"/>
      <c r="AP604" s="8"/>
      <c r="AQ604" s="8"/>
      <c r="AR604" s="8"/>
      <c r="AS604" s="8"/>
      <c r="AT604" s="8"/>
      <c r="AU604" s="8"/>
      <c r="AV604" s="8"/>
      <c r="AW604" s="8"/>
      <c r="AX604" s="8"/>
      <c r="AY604" s="8"/>
      <c r="AZ604" s="8"/>
      <c r="BA604" s="8"/>
      <c r="BB604" s="8"/>
      <c r="BC604" s="8"/>
      <c r="BD604" s="8"/>
      <c r="BE604" s="8"/>
      <c r="BF604" s="8"/>
      <c r="BG604" s="8"/>
      <c r="BH604" s="8"/>
      <c r="BI604" s="8"/>
      <c r="BJ604" s="8"/>
    </row>
    <row r="605" spans="1:62" ht="15.75" customHeight="1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  <c r="AE605" s="8"/>
      <c r="AF605" s="8"/>
      <c r="AG605" s="8"/>
      <c r="AH605" s="8"/>
      <c r="AI605" s="8"/>
      <c r="AJ605" s="8"/>
      <c r="AK605" s="8"/>
      <c r="AL605" s="8"/>
      <c r="AM605" s="8"/>
      <c r="AN605" s="8"/>
      <c r="AO605" s="8"/>
      <c r="AP605" s="8"/>
      <c r="AQ605" s="8"/>
      <c r="AR605" s="8"/>
      <c r="AS605" s="8"/>
      <c r="AT605" s="8"/>
      <c r="AU605" s="8"/>
      <c r="AV605" s="8"/>
      <c r="AW605" s="8"/>
      <c r="AX605" s="8"/>
      <c r="AY605" s="8"/>
      <c r="AZ605" s="8"/>
      <c r="BA605" s="8"/>
      <c r="BB605" s="8"/>
      <c r="BC605" s="8"/>
      <c r="BD605" s="8"/>
      <c r="BE605" s="8"/>
      <c r="BF605" s="8"/>
      <c r="BG605" s="8"/>
      <c r="BH605" s="8"/>
      <c r="BI605" s="8"/>
      <c r="BJ605" s="8"/>
    </row>
    <row r="606" spans="1:62" ht="15.75" customHeight="1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  <c r="AE606" s="8"/>
      <c r="AF606" s="8"/>
      <c r="AG606" s="8"/>
      <c r="AH606" s="8"/>
      <c r="AI606" s="8"/>
      <c r="AJ606" s="8"/>
      <c r="AK606" s="8"/>
      <c r="AL606" s="8"/>
      <c r="AM606" s="8"/>
      <c r="AN606" s="8"/>
      <c r="AO606" s="8"/>
      <c r="AP606" s="8"/>
      <c r="AQ606" s="8"/>
      <c r="AR606" s="8"/>
      <c r="AS606" s="8"/>
      <c r="AT606" s="8"/>
      <c r="AU606" s="8"/>
      <c r="AV606" s="8"/>
      <c r="AW606" s="8"/>
      <c r="AX606" s="8"/>
      <c r="AY606" s="8"/>
      <c r="AZ606" s="8"/>
      <c r="BA606" s="8"/>
      <c r="BB606" s="8"/>
      <c r="BC606" s="8"/>
      <c r="BD606" s="8"/>
      <c r="BE606" s="8"/>
      <c r="BF606" s="8"/>
      <c r="BG606" s="8"/>
      <c r="BH606" s="8"/>
      <c r="BI606" s="8"/>
      <c r="BJ606" s="8"/>
    </row>
    <row r="607" spans="1:62" ht="15.75" customHeight="1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  <c r="AE607" s="8"/>
      <c r="AF607" s="8"/>
      <c r="AG607" s="8"/>
      <c r="AH607" s="8"/>
      <c r="AI607" s="8"/>
      <c r="AJ607" s="8"/>
      <c r="AK607" s="8"/>
      <c r="AL607" s="8"/>
      <c r="AM607" s="8"/>
      <c r="AN607" s="8"/>
      <c r="AO607" s="8"/>
      <c r="AP607" s="8"/>
      <c r="AQ607" s="8"/>
      <c r="AR607" s="8"/>
      <c r="AS607" s="8"/>
      <c r="AT607" s="8"/>
      <c r="AU607" s="8"/>
      <c r="AV607" s="8"/>
      <c r="AW607" s="8"/>
      <c r="AX607" s="8"/>
      <c r="AY607" s="8"/>
      <c r="AZ607" s="8"/>
      <c r="BA607" s="8"/>
      <c r="BB607" s="8"/>
      <c r="BC607" s="8"/>
      <c r="BD607" s="8"/>
      <c r="BE607" s="8"/>
      <c r="BF607" s="8"/>
      <c r="BG607" s="8"/>
      <c r="BH607" s="8"/>
      <c r="BI607" s="8"/>
      <c r="BJ607" s="8"/>
    </row>
    <row r="608" spans="1:62" ht="15.75" customHeight="1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  <c r="AE608" s="8"/>
      <c r="AF608" s="8"/>
      <c r="AG608" s="8"/>
      <c r="AH608" s="8"/>
      <c r="AI608" s="8"/>
      <c r="AJ608" s="8"/>
      <c r="AK608" s="8"/>
      <c r="AL608" s="8"/>
      <c r="AM608" s="8"/>
      <c r="AN608" s="8"/>
      <c r="AO608" s="8"/>
      <c r="AP608" s="8"/>
      <c r="AQ608" s="8"/>
      <c r="AR608" s="8"/>
      <c r="AS608" s="8"/>
      <c r="AT608" s="8"/>
      <c r="AU608" s="8"/>
      <c r="AV608" s="8"/>
      <c r="AW608" s="8"/>
      <c r="AX608" s="8"/>
      <c r="AY608" s="8"/>
      <c r="AZ608" s="8"/>
      <c r="BA608" s="8"/>
      <c r="BB608" s="8"/>
      <c r="BC608" s="8"/>
      <c r="BD608" s="8"/>
      <c r="BE608" s="8"/>
      <c r="BF608" s="8"/>
      <c r="BG608" s="8"/>
      <c r="BH608" s="8"/>
      <c r="BI608" s="8"/>
      <c r="BJ608" s="8"/>
    </row>
    <row r="609" spans="1:62" ht="15.75" customHeight="1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  <c r="AE609" s="8"/>
      <c r="AF609" s="8"/>
      <c r="AG609" s="8"/>
      <c r="AH609" s="8"/>
      <c r="AI609" s="8"/>
      <c r="AJ609" s="8"/>
      <c r="AK609" s="8"/>
      <c r="AL609" s="8"/>
      <c r="AM609" s="8"/>
      <c r="AN609" s="8"/>
      <c r="AO609" s="8"/>
      <c r="AP609" s="8"/>
      <c r="AQ609" s="8"/>
      <c r="AR609" s="8"/>
      <c r="AS609" s="8"/>
      <c r="AT609" s="8"/>
      <c r="AU609" s="8"/>
      <c r="AV609" s="8"/>
      <c r="AW609" s="8"/>
      <c r="AX609" s="8"/>
      <c r="AY609" s="8"/>
      <c r="AZ609" s="8"/>
      <c r="BA609" s="8"/>
      <c r="BB609" s="8"/>
      <c r="BC609" s="8"/>
      <c r="BD609" s="8"/>
      <c r="BE609" s="8"/>
      <c r="BF609" s="8"/>
      <c r="BG609" s="8"/>
      <c r="BH609" s="8"/>
      <c r="BI609" s="8"/>
      <c r="BJ609" s="8"/>
    </row>
    <row r="610" spans="1:62" ht="15.75" customHeight="1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  <c r="AE610" s="8"/>
      <c r="AF610" s="8"/>
      <c r="AG610" s="8"/>
      <c r="AH610" s="8"/>
      <c r="AI610" s="8"/>
      <c r="AJ610" s="8"/>
      <c r="AK610" s="8"/>
      <c r="AL610" s="8"/>
      <c r="AM610" s="8"/>
      <c r="AN610" s="8"/>
      <c r="AO610" s="8"/>
      <c r="AP610" s="8"/>
      <c r="AQ610" s="8"/>
      <c r="AR610" s="8"/>
      <c r="AS610" s="8"/>
      <c r="AT610" s="8"/>
      <c r="AU610" s="8"/>
      <c r="AV610" s="8"/>
      <c r="AW610" s="8"/>
      <c r="AX610" s="8"/>
      <c r="AY610" s="8"/>
      <c r="AZ610" s="8"/>
      <c r="BA610" s="8"/>
      <c r="BB610" s="8"/>
      <c r="BC610" s="8"/>
      <c r="BD610" s="8"/>
      <c r="BE610" s="8"/>
      <c r="BF610" s="8"/>
      <c r="BG610" s="8"/>
      <c r="BH610" s="8"/>
      <c r="BI610" s="8"/>
      <c r="BJ610" s="8"/>
    </row>
    <row r="611" spans="1:62" ht="15.75" customHeight="1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  <c r="AE611" s="8"/>
      <c r="AF611" s="8"/>
      <c r="AG611" s="8"/>
      <c r="AH611" s="8"/>
      <c r="AI611" s="8"/>
      <c r="AJ611" s="8"/>
      <c r="AK611" s="8"/>
      <c r="AL611" s="8"/>
      <c r="AM611" s="8"/>
      <c r="AN611" s="8"/>
      <c r="AO611" s="8"/>
      <c r="AP611" s="8"/>
      <c r="AQ611" s="8"/>
      <c r="AR611" s="8"/>
      <c r="AS611" s="8"/>
      <c r="AT611" s="8"/>
      <c r="AU611" s="8"/>
      <c r="AV611" s="8"/>
      <c r="AW611" s="8"/>
      <c r="AX611" s="8"/>
      <c r="AY611" s="8"/>
      <c r="AZ611" s="8"/>
      <c r="BA611" s="8"/>
      <c r="BB611" s="8"/>
      <c r="BC611" s="8"/>
      <c r="BD611" s="8"/>
      <c r="BE611" s="8"/>
      <c r="BF611" s="8"/>
      <c r="BG611" s="8"/>
      <c r="BH611" s="8"/>
      <c r="BI611" s="8"/>
      <c r="BJ611" s="8"/>
    </row>
    <row r="612" spans="1:62" ht="15.75" customHeight="1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  <c r="AE612" s="8"/>
      <c r="AF612" s="8"/>
      <c r="AG612" s="8"/>
      <c r="AH612" s="8"/>
      <c r="AI612" s="8"/>
      <c r="AJ612" s="8"/>
      <c r="AK612" s="8"/>
      <c r="AL612" s="8"/>
      <c r="AM612" s="8"/>
      <c r="AN612" s="8"/>
      <c r="AO612" s="8"/>
      <c r="AP612" s="8"/>
      <c r="AQ612" s="8"/>
      <c r="AR612" s="8"/>
      <c r="AS612" s="8"/>
      <c r="AT612" s="8"/>
      <c r="AU612" s="8"/>
      <c r="AV612" s="8"/>
      <c r="AW612" s="8"/>
      <c r="AX612" s="8"/>
      <c r="AY612" s="8"/>
      <c r="AZ612" s="8"/>
      <c r="BA612" s="8"/>
      <c r="BB612" s="8"/>
      <c r="BC612" s="8"/>
      <c r="BD612" s="8"/>
      <c r="BE612" s="8"/>
      <c r="BF612" s="8"/>
      <c r="BG612" s="8"/>
      <c r="BH612" s="8"/>
      <c r="BI612" s="8"/>
      <c r="BJ612" s="8"/>
    </row>
    <row r="613" spans="1:62" ht="15.75" customHeight="1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  <c r="AE613" s="8"/>
      <c r="AF613" s="8"/>
      <c r="AG613" s="8"/>
      <c r="AH613" s="8"/>
      <c r="AI613" s="8"/>
      <c r="AJ613" s="8"/>
      <c r="AK613" s="8"/>
      <c r="AL613" s="8"/>
      <c r="AM613" s="8"/>
      <c r="AN613" s="8"/>
      <c r="AO613" s="8"/>
      <c r="AP613" s="8"/>
      <c r="AQ613" s="8"/>
      <c r="AR613" s="8"/>
      <c r="AS613" s="8"/>
      <c r="AT613" s="8"/>
      <c r="AU613" s="8"/>
      <c r="AV613" s="8"/>
      <c r="AW613" s="8"/>
      <c r="AX613" s="8"/>
      <c r="AY613" s="8"/>
      <c r="AZ613" s="8"/>
      <c r="BA613" s="8"/>
      <c r="BB613" s="8"/>
      <c r="BC613" s="8"/>
      <c r="BD613" s="8"/>
      <c r="BE613" s="8"/>
      <c r="BF613" s="8"/>
      <c r="BG613" s="8"/>
      <c r="BH613" s="8"/>
      <c r="BI613" s="8"/>
      <c r="BJ613" s="8"/>
    </row>
    <row r="614" spans="1:62" ht="15.75" customHeight="1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  <c r="AE614" s="8"/>
      <c r="AF614" s="8"/>
      <c r="AG614" s="8"/>
      <c r="AH614" s="8"/>
      <c r="AI614" s="8"/>
      <c r="AJ614" s="8"/>
      <c r="AK614" s="8"/>
      <c r="AL614" s="8"/>
      <c r="AM614" s="8"/>
      <c r="AN614" s="8"/>
      <c r="AO614" s="8"/>
      <c r="AP614" s="8"/>
      <c r="AQ614" s="8"/>
      <c r="AR614" s="8"/>
      <c r="AS614" s="8"/>
      <c r="AT614" s="8"/>
      <c r="AU614" s="8"/>
      <c r="AV614" s="8"/>
      <c r="AW614" s="8"/>
      <c r="AX614" s="8"/>
      <c r="AY614" s="8"/>
      <c r="AZ614" s="8"/>
      <c r="BA614" s="8"/>
      <c r="BB614" s="8"/>
      <c r="BC614" s="8"/>
      <c r="BD614" s="8"/>
      <c r="BE614" s="8"/>
      <c r="BF614" s="8"/>
      <c r="BG614" s="8"/>
      <c r="BH614" s="8"/>
      <c r="BI614" s="8"/>
      <c r="BJ614" s="8"/>
    </row>
    <row r="615" spans="1:62" ht="15.75" customHeight="1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  <c r="AE615" s="8"/>
      <c r="AF615" s="8"/>
      <c r="AG615" s="8"/>
      <c r="AH615" s="8"/>
      <c r="AI615" s="8"/>
      <c r="AJ615" s="8"/>
      <c r="AK615" s="8"/>
      <c r="AL615" s="8"/>
      <c r="AM615" s="8"/>
      <c r="AN615" s="8"/>
      <c r="AO615" s="8"/>
      <c r="AP615" s="8"/>
      <c r="AQ615" s="8"/>
      <c r="AR615" s="8"/>
      <c r="AS615" s="8"/>
      <c r="AT615" s="8"/>
      <c r="AU615" s="8"/>
      <c r="AV615" s="8"/>
      <c r="AW615" s="8"/>
      <c r="AX615" s="8"/>
      <c r="AY615" s="8"/>
      <c r="AZ615" s="8"/>
      <c r="BA615" s="8"/>
      <c r="BB615" s="8"/>
      <c r="BC615" s="8"/>
      <c r="BD615" s="8"/>
      <c r="BE615" s="8"/>
      <c r="BF615" s="8"/>
      <c r="BG615" s="8"/>
      <c r="BH615" s="8"/>
      <c r="BI615" s="8"/>
      <c r="BJ615" s="8"/>
    </row>
    <row r="616" spans="1:62" ht="15.75" customHeight="1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  <c r="AD616" s="8"/>
      <c r="AE616" s="8"/>
      <c r="AF616" s="8"/>
      <c r="AG616" s="8"/>
      <c r="AH616" s="8"/>
      <c r="AI616" s="8"/>
      <c r="AJ616" s="8"/>
      <c r="AK616" s="8"/>
      <c r="AL616" s="8"/>
      <c r="AM616" s="8"/>
      <c r="AN616" s="8"/>
      <c r="AO616" s="8"/>
      <c r="AP616" s="8"/>
      <c r="AQ616" s="8"/>
      <c r="AR616" s="8"/>
      <c r="AS616" s="8"/>
      <c r="AT616" s="8"/>
      <c r="AU616" s="8"/>
      <c r="AV616" s="8"/>
      <c r="AW616" s="8"/>
      <c r="AX616" s="8"/>
      <c r="AY616" s="8"/>
      <c r="AZ616" s="8"/>
      <c r="BA616" s="8"/>
      <c r="BB616" s="8"/>
      <c r="BC616" s="8"/>
      <c r="BD616" s="8"/>
      <c r="BE616" s="8"/>
      <c r="BF616" s="8"/>
      <c r="BG616" s="8"/>
      <c r="BH616" s="8"/>
      <c r="BI616" s="8"/>
      <c r="BJ616" s="8"/>
    </row>
    <row r="617" spans="1:62" ht="15.75" customHeight="1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  <c r="AE617" s="8"/>
      <c r="AF617" s="8"/>
      <c r="AG617" s="8"/>
      <c r="AH617" s="8"/>
      <c r="AI617" s="8"/>
      <c r="AJ617" s="8"/>
      <c r="AK617" s="8"/>
      <c r="AL617" s="8"/>
      <c r="AM617" s="8"/>
      <c r="AN617" s="8"/>
      <c r="AO617" s="8"/>
      <c r="AP617" s="8"/>
      <c r="AQ617" s="8"/>
      <c r="AR617" s="8"/>
      <c r="AS617" s="8"/>
      <c r="AT617" s="8"/>
      <c r="AU617" s="8"/>
      <c r="AV617" s="8"/>
      <c r="AW617" s="8"/>
      <c r="AX617" s="8"/>
      <c r="AY617" s="8"/>
      <c r="AZ617" s="8"/>
      <c r="BA617" s="8"/>
      <c r="BB617" s="8"/>
      <c r="BC617" s="8"/>
      <c r="BD617" s="8"/>
      <c r="BE617" s="8"/>
      <c r="BF617" s="8"/>
      <c r="BG617" s="8"/>
      <c r="BH617" s="8"/>
      <c r="BI617" s="8"/>
      <c r="BJ617" s="8"/>
    </row>
    <row r="618" spans="1:62" ht="15.75" customHeight="1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  <c r="AE618" s="8"/>
      <c r="AF618" s="8"/>
      <c r="AG618" s="8"/>
      <c r="AH618" s="8"/>
      <c r="AI618" s="8"/>
      <c r="AJ618" s="8"/>
      <c r="AK618" s="8"/>
      <c r="AL618" s="8"/>
      <c r="AM618" s="8"/>
      <c r="AN618" s="8"/>
      <c r="AO618" s="8"/>
      <c r="AP618" s="8"/>
      <c r="AQ618" s="8"/>
      <c r="AR618" s="8"/>
      <c r="AS618" s="8"/>
      <c r="AT618" s="8"/>
      <c r="AU618" s="8"/>
      <c r="AV618" s="8"/>
      <c r="AW618" s="8"/>
      <c r="AX618" s="8"/>
      <c r="AY618" s="8"/>
      <c r="AZ618" s="8"/>
      <c r="BA618" s="8"/>
      <c r="BB618" s="8"/>
      <c r="BC618" s="8"/>
      <c r="BD618" s="8"/>
      <c r="BE618" s="8"/>
      <c r="BF618" s="8"/>
      <c r="BG618" s="8"/>
      <c r="BH618" s="8"/>
      <c r="BI618" s="8"/>
      <c r="BJ618" s="8"/>
    </row>
    <row r="619" spans="1:62" ht="15.75" customHeight="1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  <c r="AE619" s="8"/>
      <c r="AF619" s="8"/>
      <c r="AG619" s="8"/>
      <c r="AH619" s="8"/>
      <c r="AI619" s="8"/>
      <c r="AJ619" s="8"/>
      <c r="AK619" s="8"/>
      <c r="AL619" s="8"/>
      <c r="AM619" s="8"/>
      <c r="AN619" s="8"/>
      <c r="AO619" s="8"/>
      <c r="AP619" s="8"/>
      <c r="AQ619" s="8"/>
      <c r="AR619" s="8"/>
      <c r="AS619" s="8"/>
      <c r="AT619" s="8"/>
      <c r="AU619" s="8"/>
      <c r="AV619" s="8"/>
      <c r="AW619" s="8"/>
      <c r="AX619" s="8"/>
      <c r="AY619" s="8"/>
      <c r="AZ619" s="8"/>
      <c r="BA619" s="8"/>
      <c r="BB619" s="8"/>
      <c r="BC619" s="8"/>
      <c r="BD619" s="8"/>
      <c r="BE619" s="8"/>
      <c r="BF619" s="8"/>
      <c r="BG619" s="8"/>
      <c r="BH619" s="8"/>
      <c r="BI619" s="8"/>
      <c r="BJ619" s="8"/>
    </row>
    <row r="620" spans="1:62" ht="15.75" customHeight="1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  <c r="AE620" s="8"/>
      <c r="AF620" s="8"/>
      <c r="AG620" s="8"/>
      <c r="AH620" s="8"/>
      <c r="AI620" s="8"/>
      <c r="AJ620" s="8"/>
      <c r="AK620" s="8"/>
      <c r="AL620" s="8"/>
      <c r="AM620" s="8"/>
      <c r="AN620" s="8"/>
      <c r="AO620" s="8"/>
      <c r="AP620" s="8"/>
      <c r="AQ620" s="8"/>
      <c r="AR620" s="8"/>
      <c r="AS620" s="8"/>
      <c r="AT620" s="8"/>
      <c r="AU620" s="8"/>
      <c r="AV620" s="8"/>
      <c r="AW620" s="8"/>
      <c r="AX620" s="8"/>
      <c r="AY620" s="8"/>
      <c r="AZ620" s="8"/>
      <c r="BA620" s="8"/>
      <c r="BB620" s="8"/>
      <c r="BC620" s="8"/>
      <c r="BD620" s="8"/>
      <c r="BE620" s="8"/>
      <c r="BF620" s="8"/>
      <c r="BG620" s="8"/>
      <c r="BH620" s="8"/>
      <c r="BI620" s="8"/>
      <c r="BJ620" s="8"/>
    </row>
    <row r="621" spans="1:62" ht="15.75" customHeight="1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  <c r="AD621" s="8"/>
      <c r="AE621" s="8"/>
      <c r="AF621" s="8"/>
      <c r="AG621" s="8"/>
      <c r="AH621" s="8"/>
      <c r="AI621" s="8"/>
      <c r="AJ621" s="8"/>
      <c r="AK621" s="8"/>
      <c r="AL621" s="8"/>
      <c r="AM621" s="8"/>
      <c r="AN621" s="8"/>
      <c r="AO621" s="8"/>
      <c r="AP621" s="8"/>
      <c r="AQ621" s="8"/>
      <c r="AR621" s="8"/>
      <c r="AS621" s="8"/>
      <c r="AT621" s="8"/>
      <c r="AU621" s="8"/>
      <c r="AV621" s="8"/>
      <c r="AW621" s="8"/>
      <c r="AX621" s="8"/>
      <c r="AY621" s="8"/>
      <c r="AZ621" s="8"/>
      <c r="BA621" s="8"/>
      <c r="BB621" s="8"/>
      <c r="BC621" s="8"/>
      <c r="BD621" s="8"/>
      <c r="BE621" s="8"/>
      <c r="BF621" s="8"/>
      <c r="BG621" s="8"/>
      <c r="BH621" s="8"/>
      <c r="BI621" s="8"/>
      <c r="BJ621" s="8"/>
    </row>
    <row r="622" spans="1:62" ht="15.75" customHeight="1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  <c r="AD622" s="8"/>
      <c r="AE622" s="8"/>
      <c r="AF622" s="8"/>
      <c r="AG622" s="8"/>
      <c r="AH622" s="8"/>
      <c r="AI622" s="8"/>
      <c r="AJ622" s="8"/>
      <c r="AK622" s="8"/>
      <c r="AL622" s="8"/>
      <c r="AM622" s="8"/>
      <c r="AN622" s="8"/>
      <c r="AO622" s="8"/>
      <c r="AP622" s="8"/>
      <c r="AQ622" s="8"/>
      <c r="AR622" s="8"/>
      <c r="AS622" s="8"/>
      <c r="AT622" s="8"/>
      <c r="AU622" s="8"/>
      <c r="AV622" s="8"/>
      <c r="AW622" s="8"/>
      <c r="AX622" s="8"/>
      <c r="AY622" s="8"/>
      <c r="AZ622" s="8"/>
      <c r="BA622" s="8"/>
      <c r="BB622" s="8"/>
      <c r="BC622" s="8"/>
      <c r="BD622" s="8"/>
      <c r="BE622" s="8"/>
      <c r="BF622" s="8"/>
      <c r="BG622" s="8"/>
      <c r="BH622" s="8"/>
      <c r="BI622" s="8"/>
      <c r="BJ622" s="8"/>
    </row>
    <row r="623" spans="1:62" ht="15.75" customHeight="1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  <c r="AE623" s="8"/>
      <c r="AF623" s="8"/>
      <c r="AG623" s="8"/>
      <c r="AH623" s="8"/>
      <c r="AI623" s="8"/>
      <c r="AJ623" s="8"/>
      <c r="AK623" s="8"/>
      <c r="AL623" s="8"/>
      <c r="AM623" s="8"/>
      <c r="AN623" s="8"/>
      <c r="AO623" s="8"/>
      <c r="AP623" s="8"/>
      <c r="AQ623" s="8"/>
      <c r="AR623" s="8"/>
      <c r="AS623" s="8"/>
      <c r="AT623" s="8"/>
      <c r="AU623" s="8"/>
      <c r="AV623" s="8"/>
      <c r="AW623" s="8"/>
      <c r="AX623" s="8"/>
      <c r="AY623" s="8"/>
      <c r="AZ623" s="8"/>
      <c r="BA623" s="8"/>
      <c r="BB623" s="8"/>
      <c r="BC623" s="8"/>
      <c r="BD623" s="8"/>
      <c r="BE623" s="8"/>
      <c r="BF623" s="8"/>
      <c r="BG623" s="8"/>
      <c r="BH623" s="8"/>
      <c r="BI623" s="8"/>
      <c r="BJ623" s="8"/>
    </row>
    <row r="624" spans="1:62" ht="15.75" customHeight="1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  <c r="AE624" s="8"/>
      <c r="AF624" s="8"/>
      <c r="AG624" s="8"/>
      <c r="AH624" s="8"/>
      <c r="AI624" s="8"/>
      <c r="AJ624" s="8"/>
      <c r="AK624" s="8"/>
      <c r="AL624" s="8"/>
      <c r="AM624" s="8"/>
      <c r="AN624" s="8"/>
      <c r="AO624" s="8"/>
      <c r="AP624" s="8"/>
      <c r="AQ624" s="8"/>
      <c r="AR624" s="8"/>
      <c r="AS624" s="8"/>
      <c r="AT624" s="8"/>
      <c r="AU624" s="8"/>
      <c r="AV624" s="8"/>
      <c r="AW624" s="8"/>
      <c r="AX624" s="8"/>
      <c r="AY624" s="8"/>
      <c r="AZ624" s="8"/>
      <c r="BA624" s="8"/>
      <c r="BB624" s="8"/>
      <c r="BC624" s="8"/>
      <c r="BD624" s="8"/>
      <c r="BE624" s="8"/>
      <c r="BF624" s="8"/>
      <c r="BG624" s="8"/>
      <c r="BH624" s="8"/>
      <c r="BI624" s="8"/>
      <c r="BJ624" s="8"/>
    </row>
    <row r="625" spans="1:62" ht="15.75" customHeight="1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  <c r="AE625" s="8"/>
      <c r="AF625" s="8"/>
      <c r="AG625" s="8"/>
      <c r="AH625" s="8"/>
      <c r="AI625" s="8"/>
      <c r="AJ625" s="8"/>
      <c r="AK625" s="8"/>
      <c r="AL625" s="8"/>
      <c r="AM625" s="8"/>
      <c r="AN625" s="8"/>
      <c r="AO625" s="8"/>
      <c r="AP625" s="8"/>
      <c r="AQ625" s="8"/>
      <c r="AR625" s="8"/>
      <c r="AS625" s="8"/>
      <c r="AT625" s="8"/>
      <c r="AU625" s="8"/>
      <c r="AV625" s="8"/>
      <c r="AW625" s="8"/>
      <c r="AX625" s="8"/>
      <c r="AY625" s="8"/>
      <c r="AZ625" s="8"/>
      <c r="BA625" s="8"/>
      <c r="BB625" s="8"/>
      <c r="BC625" s="8"/>
      <c r="BD625" s="8"/>
      <c r="BE625" s="8"/>
      <c r="BF625" s="8"/>
      <c r="BG625" s="8"/>
      <c r="BH625" s="8"/>
      <c r="BI625" s="8"/>
      <c r="BJ625" s="8"/>
    </row>
    <row r="626" spans="1:62" ht="15.75" customHeight="1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  <c r="AE626" s="8"/>
      <c r="AF626" s="8"/>
      <c r="AG626" s="8"/>
      <c r="AH626" s="8"/>
      <c r="AI626" s="8"/>
      <c r="AJ626" s="8"/>
      <c r="AK626" s="8"/>
      <c r="AL626" s="8"/>
      <c r="AM626" s="8"/>
      <c r="AN626" s="8"/>
      <c r="AO626" s="8"/>
      <c r="AP626" s="8"/>
      <c r="AQ626" s="8"/>
      <c r="AR626" s="8"/>
      <c r="AS626" s="8"/>
      <c r="AT626" s="8"/>
      <c r="AU626" s="8"/>
      <c r="AV626" s="8"/>
      <c r="AW626" s="8"/>
      <c r="AX626" s="8"/>
      <c r="AY626" s="8"/>
      <c r="AZ626" s="8"/>
      <c r="BA626" s="8"/>
      <c r="BB626" s="8"/>
      <c r="BC626" s="8"/>
      <c r="BD626" s="8"/>
      <c r="BE626" s="8"/>
      <c r="BF626" s="8"/>
      <c r="BG626" s="8"/>
      <c r="BH626" s="8"/>
      <c r="BI626" s="8"/>
      <c r="BJ626" s="8"/>
    </row>
    <row r="627" spans="1:62" ht="15.75" customHeight="1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  <c r="AE627" s="8"/>
      <c r="AF627" s="8"/>
      <c r="AG627" s="8"/>
      <c r="AH627" s="8"/>
      <c r="AI627" s="8"/>
      <c r="AJ627" s="8"/>
      <c r="AK627" s="8"/>
      <c r="AL627" s="8"/>
      <c r="AM627" s="8"/>
      <c r="AN627" s="8"/>
      <c r="AO627" s="8"/>
      <c r="AP627" s="8"/>
      <c r="AQ627" s="8"/>
      <c r="AR627" s="8"/>
      <c r="AS627" s="8"/>
      <c r="AT627" s="8"/>
      <c r="AU627" s="8"/>
      <c r="AV627" s="8"/>
      <c r="AW627" s="8"/>
      <c r="AX627" s="8"/>
      <c r="AY627" s="8"/>
      <c r="AZ627" s="8"/>
      <c r="BA627" s="8"/>
      <c r="BB627" s="8"/>
      <c r="BC627" s="8"/>
      <c r="BD627" s="8"/>
      <c r="BE627" s="8"/>
      <c r="BF627" s="8"/>
      <c r="BG627" s="8"/>
      <c r="BH627" s="8"/>
      <c r="BI627" s="8"/>
      <c r="BJ627" s="8"/>
    </row>
    <row r="628" spans="1:62" ht="15.75" customHeight="1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  <c r="AE628" s="8"/>
      <c r="AF628" s="8"/>
      <c r="AG628" s="8"/>
      <c r="AH628" s="8"/>
      <c r="AI628" s="8"/>
      <c r="AJ628" s="8"/>
      <c r="AK628" s="8"/>
      <c r="AL628" s="8"/>
      <c r="AM628" s="8"/>
      <c r="AN628" s="8"/>
      <c r="AO628" s="8"/>
      <c r="AP628" s="8"/>
      <c r="AQ628" s="8"/>
      <c r="AR628" s="8"/>
      <c r="AS628" s="8"/>
      <c r="AT628" s="8"/>
      <c r="AU628" s="8"/>
      <c r="AV628" s="8"/>
      <c r="AW628" s="8"/>
      <c r="AX628" s="8"/>
      <c r="AY628" s="8"/>
      <c r="AZ628" s="8"/>
      <c r="BA628" s="8"/>
      <c r="BB628" s="8"/>
      <c r="BC628" s="8"/>
      <c r="BD628" s="8"/>
      <c r="BE628" s="8"/>
      <c r="BF628" s="8"/>
      <c r="BG628" s="8"/>
      <c r="BH628" s="8"/>
      <c r="BI628" s="8"/>
      <c r="BJ628" s="8"/>
    </row>
    <row r="629" spans="1:62" ht="15.75" customHeight="1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  <c r="AE629" s="8"/>
      <c r="AF629" s="8"/>
      <c r="AG629" s="8"/>
      <c r="AH629" s="8"/>
      <c r="AI629" s="8"/>
      <c r="AJ629" s="8"/>
      <c r="AK629" s="8"/>
      <c r="AL629" s="8"/>
      <c r="AM629" s="8"/>
      <c r="AN629" s="8"/>
      <c r="AO629" s="8"/>
      <c r="AP629" s="8"/>
      <c r="AQ629" s="8"/>
      <c r="AR629" s="8"/>
      <c r="AS629" s="8"/>
      <c r="AT629" s="8"/>
      <c r="AU629" s="8"/>
      <c r="AV629" s="8"/>
      <c r="AW629" s="8"/>
      <c r="AX629" s="8"/>
      <c r="AY629" s="8"/>
      <c r="AZ629" s="8"/>
      <c r="BA629" s="8"/>
      <c r="BB629" s="8"/>
      <c r="BC629" s="8"/>
      <c r="BD629" s="8"/>
      <c r="BE629" s="8"/>
      <c r="BF629" s="8"/>
      <c r="BG629" s="8"/>
      <c r="BH629" s="8"/>
      <c r="BI629" s="8"/>
      <c r="BJ629" s="8"/>
    </row>
    <row r="630" spans="1:62" ht="15.75" customHeight="1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  <c r="AE630" s="8"/>
      <c r="AF630" s="8"/>
      <c r="AG630" s="8"/>
      <c r="AH630" s="8"/>
      <c r="AI630" s="8"/>
      <c r="AJ630" s="8"/>
      <c r="AK630" s="8"/>
      <c r="AL630" s="8"/>
      <c r="AM630" s="8"/>
      <c r="AN630" s="8"/>
      <c r="AO630" s="8"/>
      <c r="AP630" s="8"/>
      <c r="AQ630" s="8"/>
      <c r="AR630" s="8"/>
      <c r="AS630" s="8"/>
      <c r="AT630" s="8"/>
      <c r="AU630" s="8"/>
      <c r="AV630" s="8"/>
      <c r="AW630" s="8"/>
      <c r="AX630" s="8"/>
      <c r="AY630" s="8"/>
      <c r="AZ630" s="8"/>
      <c r="BA630" s="8"/>
      <c r="BB630" s="8"/>
      <c r="BC630" s="8"/>
      <c r="BD630" s="8"/>
      <c r="BE630" s="8"/>
      <c r="BF630" s="8"/>
      <c r="BG630" s="8"/>
      <c r="BH630" s="8"/>
      <c r="BI630" s="8"/>
      <c r="BJ630" s="8"/>
    </row>
    <row r="631" spans="1:62" ht="15.75" customHeight="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  <c r="AE631" s="8"/>
      <c r="AF631" s="8"/>
      <c r="AG631" s="8"/>
      <c r="AH631" s="8"/>
      <c r="AI631" s="8"/>
      <c r="AJ631" s="8"/>
      <c r="AK631" s="8"/>
      <c r="AL631" s="8"/>
      <c r="AM631" s="8"/>
      <c r="AN631" s="8"/>
      <c r="AO631" s="8"/>
      <c r="AP631" s="8"/>
      <c r="AQ631" s="8"/>
      <c r="AR631" s="8"/>
      <c r="AS631" s="8"/>
      <c r="AT631" s="8"/>
      <c r="AU631" s="8"/>
      <c r="AV631" s="8"/>
      <c r="AW631" s="8"/>
      <c r="AX631" s="8"/>
      <c r="AY631" s="8"/>
      <c r="AZ631" s="8"/>
      <c r="BA631" s="8"/>
      <c r="BB631" s="8"/>
      <c r="BC631" s="8"/>
      <c r="BD631" s="8"/>
      <c r="BE631" s="8"/>
      <c r="BF631" s="8"/>
      <c r="BG631" s="8"/>
      <c r="BH631" s="8"/>
      <c r="BI631" s="8"/>
      <c r="BJ631" s="8"/>
    </row>
    <row r="632" spans="1:62" ht="15.75" customHeight="1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  <c r="AD632" s="8"/>
      <c r="AE632" s="8"/>
      <c r="AF632" s="8"/>
      <c r="AG632" s="8"/>
      <c r="AH632" s="8"/>
      <c r="AI632" s="8"/>
      <c r="AJ632" s="8"/>
      <c r="AK632" s="8"/>
      <c r="AL632" s="8"/>
      <c r="AM632" s="8"/>
      <c r="AN632" s="8"/>
      <c r="AO632" s="8"/>
      <c r="AP632" s="8"/>
      <c r="AQ632" s="8"/>
      <c r="AR632" s="8"/>
      <c r="AS632" s="8"/>
      <c r="AT632" s="8"/>
      <c r="AU632" s="8"/>
      <c r="AV632" s="8"/>
      <c r="AW632" s="8"/>
      <c r="AX632" s="8"/>
      <c r="AY632" s="8"/>
      <c r="AZ632" s="8"/>
      <c r="BA632" s="8"/>
      <c r="BB632" s="8"/>
      <c r="BC632" s="8"/>
      <c r="BD632" s="8"/>
      <c r="BE632" s="8"/>
      <c r="BF632" s="8"/>
      <c r="BG632" s="8"/>
      <c r="BH632" s="8"/>
      <c r="BI632" s="8"/>
      <c r="BJ632" s="8"/>
    </row>
    <row r="633" spans="1:62" ht="15.75" customHeight="1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  <c r="AE633" s="8"/>
      <c r="AF633" s="8"/>
      <c r="AG633" s="8"/>
      <c r="AH633" s="8"/>
      <c r="AI633" s="8"/>
      <c r="AJ633" s="8"/>
      <c r="AK633" s="8"/>
      <c r="AL633" s="8"/>
      <c r="AM633" s="8"/>
      <c r="AN633" s="8"/>
      <c r="AO633" s="8"/>
      <c r="AP633" s="8"/>
      <c r="AQ633" s="8"/>
      <c r="AR633" s="8"/>
      <c r="AS633" s="8"/>
      <c r="AT633" s="8"/>
      <c r="AU633" s="8"/>
      <c r="AV633" s="8"/>
      <c r="AW633" s="8"/>
      <c r="AX633" s="8"/>
      <c r="AY633" s="8"/>
      <c r="AZ633" s="8"/>
      <c r="BA633" s="8"/>
      <c r="BB633" s="8"/>
      <c r="BC633" s="8"/>
      <c r="BD633" s="8"/>
      <c r="BE633" s="8"/>
      <c r="BF633" s="8"/>
      <c r="BG633" s="8"/>
      <c r="BH633" s="8"/>
      <c r="BI633" s="8"/>
      <c r="BJ633" s="8"/>
    </row>
    <row r="634" spans="1:62" ht="15.75" customHeight="1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  <c r="AD634" s="8"/>
      <c r="AE634" s="8"/>
      <c r="AF634" s="8"/>
      <c r="AG634" s="8"/>
      <c r="AH634" s="8"/>
      <c r="AI634" s="8"/>
      <c r="AJ634" s="8"/>
      <c r="AK634" s="8"/>
      <c r="AL634" s="8"/>
      <c r="AM634" s="8"/>
      <c r="AN634" s="8"/>
      <c r="AO634" s="8"/>
      <c r="AP634" s="8"/>
      <c r="AQ634" s="8"/>
      <c r="AR634" s="8"/>
      <c r="AS634" s="8"/>
      <c r="AT634" s="8"/>
      <c r="AU634" s="8"/>
      <c r="AV634" s="8"/>
      <c r="AW634" s="8"/>
      <c r="AX634" s="8"/>
      <c r="AY634" s="8"/>
      <c r="AZ634" s="8"/>
      <c r="BA634" s="8"/>
      <c r="BB634" s="8"/>
      <c r="BC634" s="8"/>
      <c r="BD634" s="8"/>
      <c r="BE634" s="8"/>
      <c r="BF634" s="8"/>
      <c r="BG634" s="8"/>
      <c r="BH634" s="8"/>
      <c r="BI634" s="8"/>
      <c r="BJ634" s="8"/>
    </row>
    <row r="635" spans="1:62" ht="15.75" customHeight="1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  <c r="AD635" s="8"/>
      <c r="AE635" s="8"/>
      <c r="AF635" s="8"/>
      <c r="AG635" s="8"/>
      <c r="AH635" s="8"/>
      <c r="AI635" s="8"/>
      <c r="AJ635" s="8"/>
      <c r="AK635" s="8"/>
      <c r="AL635" s="8"/>
      <c r="AM635" s="8"/>
      <c r="AN635" s="8"/>
      <c r="AO635" s="8"/>
      <c r="AP635" s="8"/>
      <c r="AQ635" s="8"/>
      <c r="AR635" s="8"/>
      <c r="AS635" s="8"/>
      <c r="AT635" s="8"/>
      <c r="AU635" s="8"/>
      <c r="AV635" s="8"/>
      <c r="AW635" s="8"/>
      <c r="AX635" s="8"/>
      <c r="AY635" s="8"/>
      <c r="AZ635" s="8"/>
      <c r="BA635" s="8"/>
      <c r="BB635" s="8"/>
      <c r="BC635" s="8"/>
      <c r="BD635" s="8"/>
      <c r="BE635" s="8"/>
      <c r="BF635" s="8"/>
      <c r="BG635" s="8"/>
      <c r="BH635" s="8"/>
      <c r="BI635" s="8"/>
      <c r="BJ635" s="8"/>
    </row>
    <row r="636" spans="1:62" ht="15.75" customHeight="1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  <c r="AE636" s="8"/>
      <c r="AF636" s="8"/>
      <c r="AG636" s="8"/>
      <c r="AH636" s="8"/>
      <c r="AI636" s="8"/>
      <c r="AJ636" s="8"/>
      <c r="AK636" s="8"/>
      <c r="AL636" s="8"/>
      <c r="AM636" s="8"/>
      <c r="AN636" s="8"/>
      <c r="AO636" s="8"/>
      <c r="AP636" s="8"/>
      <c r="AQ636" s="8"/>
      <c r="AR636" s="8"/>
      <c r="AS636" s="8"/>
      <c r="AT636" s="8"/>
      <c r="AU636" s="8"/>
      <c r="AV636" s="8"/>
      <c r="AW636" s="8"/>
      <c r="AX636" s="8"/>
      <c r="AY636" s="8"/>
      <c r="AZ636" s="8"/>
      <c r="BA636" s="8"/>
      <c r="BB636" s="8"/>
      <c r="BC636" s="8"/>
      <c r="BD636" s="8"/>
      <c r="BE636" s="8"/>
      <c r="BF636" s="8"/>
      <c r="BG636" s="8"/>
      <c r="BH636" s="8"/>
      <c r="BI636" s="8"/>
      <c r="BJ636" s="8"/>
    </row>
    <row r="637" spans="1:62" ht="15.75" customHeight="1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  <c r="AE637" s="8"/>
      <c r="AF637" s="8"/>
      <c r="AG637" s="8"/>
      <c r="AH637" s="8"/>
      <c r="AI637" s="8"/>
      <c r="AJ637" s="8"/>
      <c r="AK637" s="8"/>
      <c r="AL637" s="8"/>
      <c r="AM637" s="8"/>
      <c r="AN637" s="8"/>
      <c r="AO637" s="8"/>
      <c r="AP637" s="8"/>
      <c r="AQ637" s="8"/>
      <c r="AR637" s="8"/>
      <c r="AS637" s="8"/>
      <c r="AT637" s="8"/>
      <c r="AU637" s="8"/>
      <c r="AV637" s="8"/>
      <c r="AW637" s="8"/>
      <c r="AX637" s="8"/>
      <c r="AY637" s="8"/>
      <c r="AZ637" s="8"/>
      <c r="BA637" s="8"/>
      <c r="BB637" s="8"/>
      <c r="BC637" s="8"/>
      <c r="BD637" s="8"/>
      <c r="BE637" s="8"/>
      <c r="BF637" s="8"/>
      <c r="BG637" s="8"/>
      <c r="BH637" s="8"/>
      <c r="BI637" s="8"/>
      <c r="BJ637" s="8"/>
    </row>
    <row r="638" spans="1:62" ht="15.75" customHeight="1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  <c r="AE638" s="8"/>
      <c r="AF638" s="8"/>
      <c r="AG638" s="8"/>
      <c r="AH638" s="8"/>
      <c r="AI638" s="8"/>
      <c r="AJ638" s="8"/>
      <c r="AK638" s="8"/>
      <c r="AL638" s="8"/>
      <c r="AM638" s="8"/>
      <c r="AN638" s="8"/>
      <c r="AO638" s="8"/>
      <c r="AP638" s="8"/>
      <c r="AQ638" s="8"/>
      <c r="AR638" s="8"/>
      <c r="AS638" s="8"/>
      <c r="AT638" s="8"/>
      <c r="AU638" s="8"/>
      <c r="AV638" s="8"/>
      <c r="AW638" s="8"/>
      <c r="AX638" s="8"/>
      <c r="AY638" s="8"/>
      <c r="AZ638" s="8"/>
      <c r="BA638" s="8"/>
      <c r="BB638" s="8"/>
      <c r="BC638" s="8"/>
      <c r="BD638" s="8"/>
      <c r="BE638" s="8"/>
      <c r="BF638" s="8"/>
      <c r="BG638" s="8"/>
      <c r="BH638" s="8"/>
      <c r="BI638" s="8"/>
      <c r="BJ638" s="8"/>
    </row>
    <row r="639" spans="1:62" ht="15.75" customHeight="1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  <c r="AE639" s="8"/>
      <c r="AF639" s="8"/>
      <c r="AG639" s="8"/>
      <c r="AH639" s="8"/>
      <c r="AI639" s="8"/>
      <c r="AJ639" s="8"/>
      <c r="AK639" s="8"/>
      <c r="AL639" s="8"/>
      <c r="AM639" s="8"/>
      <c r="AN639" s="8"/>
      <c r="AO639" s="8"/>
      <c r="AP639" s="8"/>
      <c r="AQ639" s="8"/>
      <c r="AR639" s="8"/>
      <c r="AS639" s="8"/>
      <c r="AT639" s="8"/>
      <c r="AU639" s="8"/>
      <c r="AV639" s="8"/>
      <c r="AW639" s="8"/>
      <c r="AX639" s="8"/>
      <c r="AY639" s="8"/>
      <c r="AZ639" s="8"/>
      <c r="BA639" s="8"/>
      <c r="BB639" s="8"/>
      <c r="BC639" s="8"/>
      <c r="BD639" s="8"/>
      <c r="BE639" s="8"/>
      <c r="BF639" s="8"/>
      <c r="BG639" s="8"/>
      <c r="BH639" s="8"/>
      <c r="BI639" s="8"/>
      <c r="BJ639" s="8"/>
    </row>
    <row r="640" spans="1:62" ht="15.75" customHeight="1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  <c r="AE640" s="8"/>
      <c r="AF640" s="8"/>
      <c r="AG640" s="8"/>
      <c r="AH640" s="8"/>
      <c r="AI640" s="8"/>
      <c r="AJ640" s="8"/>
      <c r="AK640" s="8"/>
      <c r="AL640" s="8"/>
      <c r="AM640" s="8"/>
      <c r="AN640" s="8"/>
      <c r="AO640" s="8"/>
      <c r="AP640" s="8"/>
      <c r="AQ640" s="8"/>
      <c r="AR640" s="8"/>
      <c r="AS640" s="8"/>
      <c r="AT640" s="8"/>
      <c r="AU640" s="8"/>
      <c r="AV640" s="8"/>
      <c r="AW640" s="8"/>
      <c r="AX640" s="8"/>
      <c r="AY640" s="8"/>
      <c r="AZ640" s="8"/>
      <c r="BA640" s="8"/>
      <c r="BB640" s="8"/>
      <c r="BC640" s="8"/>
      <c r="BD640" s="8"/>
      <c r="BE640" s="8"/>
      <c r="BF640" s="8"/>
      <c r="BG640" s="8"/>
      <c r="BH640" s="8"/>
      <c r="BI640" s="8"/>
      <c r="BJ640" s="8"/>
    </row>
    <row r="641" spans="1:62" ht="15.75" customHeight="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  <c r="AE641" s="8"/>
      <c r="AF641" s="8"/>
      <c r="AG641" s="8"/>
      <c r="AH641" s="8"/>
      <c r="AI641" s="8"/>
      <c r="AJ641" s="8"/>
      <c r="AK641" s="8"/>
      <c r="AL641" s="8"/>
      <c r="AM641" s="8"/>
      <c r="AN641" s="8"/>
      <c r="AO641" s="8"/>
      <c r="AP641" s="8"/>
      <c r="AQ641" s="8"/>
      <c r="AR641" s="8"/>
      <c r="AS641" s="8"/>
      <c r="AT641" s="8"/>
      <c r="AU641" s="8"/>
      <c r="AV641" s="8"/>
      <c r="AW641" s="8"/>
      <c r="AX641" s="8"/>
      <c r="AY641" s="8"/>
      <c r="AZ641" s="8"/>
      <c r="BA641" s="8"/>
      <c r="BB641" s="8"/>
      <c r="BC641" s="8"/>
      <c r="BD641" s="8"/>
      <c r="BE641" s="8"/>
      <c r="BF641" s="8"/>
      <c r="BG641" s="8"/>
      <c r="BH641" s="8"/>
      <c r="BI641" s="8"/>
      <c r="BJ641" s="8"/>
    </row>
    <row r="642" spans="1:62" ht="15.75" customHeight="1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  <c r="AE642" s="8"/>
      <c r="AF642" s="8"/>
      <c r="AG642" s="8"/>
      <c r="AH642" s="8"/>
      <c r="AI642" s="8"/>
      <c r="AJ642" s="8"/>
      <c r="AK642" s="8"/>
      <c r="AL642" s="8"/>
      <c r="AM642" s="8"/>
      <c r="AN642" s="8"/>
      <c r="AO642" s="8"/>
      <c r="AP642" s="8"/>
      <c r="AQ642" s="8"/>
      <c r="AR642" s="8"/>
      <c r="AS642" s="8"/>
      <c r="AT642" s="8"/>
      <c r="AU642" s="8"/>
      <c r="AV642" s="8"/>
      <c r="AW642" s="8"/>
      <c r="AX642" s="8"/>
      <c r="AY642" s="8"/>
      <c r="AZ642" s="8"/>
      <c r="BA642" s="8"/>
      <c r="BB642" s="8"/>
      <c r="BC642" s="8"/>
      <c r="BD642" s="8"/>
      <c r="BE642" s="8"/>
      <c r="BF642" s="8"/>
      <c r="BG642" s="8"/>
      <c r="BH642" s="8"/>
      <c r="BI642" s="8"/>
      <c r="BJ642" s="8"/>
    </row>
    <row r="643" spans="1:62" ht="15.75" customHeight="1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  <c r="AE643" s="8"/>
      <c r="AF643" s="8"/>
      <c r="AG643" s="8"/>
      <c r="AH643" s="8"/>
      <c r="AI643" s="8"/>
      <c r="AJ643" s="8"/>
      <c r="AK643" s="8"/>
      <c r="AL643" s="8"/>
      <c r="AM643" s="8"/>
      <c r="AN643" s="8"/>
      <c r="AO643" s="8"/>
      <c r="AP643" s="8"/>
      <c r="AQ643" s="8"/>
      <c r="AR643" s="8"/>
      <c r="AS643" s="8"/>
      <c r="AT643" s="8"/>
      <c r="AU643" s="8"/>
      <c r="AV643" s="8"/>
      <c r="AW643" s="8"/>
      <c r="AX643" s="8"/>
      <c r="AY643" s="8"/>
      <c r="AZ643" s="8"/>
      <c r="BA643" s="8"/>
      <c r="BB643" s="8"/>
      <c r="BC643" s="8"/>
      <c r="BD643" s="8"/>
      <c r="BE643" s="8"/>
      <c r="BF643" s="8"/>
      <c r="BG643" s="8"/>
      <c r="BH643" s="8"/>
      <c r="BI643" s="8"/>
      <c r="BJ643" s="8"/>
    </row>
    <row r="644" spans="1:62" ht="15.75" customHeight="1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  <c r="AE644" s="8"/>
      <c r="AF644" s="8"/>
      <c r="AG644" s="8"/>
      <c r="AH644" s="8"/>
      <c r="AI644" s="8"/>
      <c r="AJ644" s="8"/>
      <c r="AK644" s="8"/>
      <c r="AL644" s="8"/>
      <c r="AM644" s="8"/>
      <c r="AN644" s="8"/>
      <c r="AO644" s="8"/>
      <c r="AP644" s="8"/>
      <c r="AQ644" s="8"/>
      <c r="AR644" s="8"/>
      <c r="AS644" s="8"/>
      <c r="AT644" s="8"/>
      <c r="AU644" s="8"/>
      <c r="AV644" s="8"/>
      <c r="AW644" s="8"/>
      <c r="AX644" s="8"/>
      <c r="AY644" s="8"/>
      <c r="AZ644" s="8"/>
      <c r="BA644" s="8"/>
      <c r="BB644" s="8"/>
      <c r="BC644" s="8"/>
      <c r="BD644" s="8"/>
      <c r="BE644" s="8"/>
      <c r="BF644" s="8"/>
      <c r="BG644" s="8"/>
      <c r="BH644" s="8"/>
      <c r="BI644" s="8"/>
      <c r="BJ644" s="8"/>
    </row>
    <row r="645" spans="1:62" ht="15.75" customHeight="1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  <c r="AE645" s="8"/>
      <c r="AF645" s="8"/>
      <c r="AG645" s="8"/>
      <c r="AH645" s="8"/>
      <c r="AI645" s="8"/>
      <c r="AJ645" s="8"/>
      <c r="AK645" s="8"/>
      <c r="AL645" s="8"/>
      <c r="AM645" s="8"/>
      <c r="AN645" s="8"/>
      <c r="AO645" s="8"/>
      <c r="AP645" s="8"/>
      <c r="AQ645" s="8"/>
      <c r="AR645" s="8"/>
      <c r="AS645" s="8"/>
      <c r="AT645" s="8"/>
      <c r="AU645" s="8"/>
      <c r="AV645" s="8"/>
      <c r="AW645" s="8"/>
      <c r="AX645" s="8"/>
      <c r="AY645" s="8"/>
      <c r="AZ645" s="8"/>
      <c r="BA645" s="8"/>
      <c r="BB645" s="8"/>
      <c r="BC645" s="8"/>
      <c r="BD645" s="8"/>
      <c r="BE645" s="8"/>
      <c r="BF645" s="8"/>
      <c r="BG645" s="8"/>
      <c r="BH645" s="8"/>
      <c r="BI645" s="8"/>
      <c r="BJ645" s="8"/>
    </row>
    <row r="646" spans="1:62" ht="15.75" customHeight="1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  <c r="AE646" s="8"/>
      <c r="AF646" s="8"/>
      <c r="AG646" s="8"/>
      <c r="AH646" s="8"/>
      <c r="AI646" s="8"/>
      <c r="AJ646" s="8"/>
      <c r="AK646" s="8"/>
      <c r="AL646" s="8"/>
      <c r="AM646" s="8"/>
      <c r="AN646" s="8"/>
      <c r="AO646" s="8"/>
      <c r="AP646" s="8"/>
      <c r="AQ646" s="8"/>
      <c r="AR646" s="8"/>
      <c r="AS646" s="8"/>
      <c r="AT646" s="8"/>
      <c r="AU646" s="8"/>
      <c r="AV646" s="8"/>
      <c r="AW646" s="8"/>
      <c r="AX646" s="8"/>
      <c r="AY646" s="8"/>
      <c r="AZ646" s="8"/>
      <c r="BA646" s="8"/>
      <c r="BB646" s="8"/>
      <c r="BC646" s="8"/>
      <c r="BD646" s="8"/>
      <c r="BE646" s="8"/>
      <c r="BF646" s="8"/>
      <c r="BG646" s="8"/>
      <c r="BH646" s="8"/>
      <c r="BI646" s="8"/>
      <c r="BJ646" s="8"/>
    </row>
    <row r="647" spans="1:62" ht="15.75" customHeight="1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  <c r="AE647" s="8"/>
      <c r="AF647" s="8"/>
      <c r="AG647" s="8"/>
      <c r="AH647" s="8"/>
      <c r="AI647" s="8"/>
      <c r="AJ647" s="8"/>
      <c r="AK647" s="8"/>
      <c r="AL647" s="8"/>
      <c r="AM647" s="8"/>
      <c r="AN647" s="8"/>
      <c r="AO647" s="8"/>
      <c r="AP647" s="8"/>
      <c r="AQ647" s="8"/>
      <c r="AR647" s="8"/>
      <c r="AS647" s="8"/>
      <c r="AT647" s="8"/>
      <c r="AU647" s="8"/>
      <c r="AV647" s="8"/>
      <c r="AW647" s="8"/>
      <c r="AX647" s="8"/>
      <c r="AY647" s="8"/>
      <c r="AZ647" s="8"/>
      <c r="BA647" s="8"/>
      <c r="BB647" s="8"/>
      <c r="BC647" s="8"/>
      <c r="BD647" s="8"/>
      <c r="BE647" s="8"/>
      <c r="BF647" s="8"/>
      <c r="BG647" s="8"/>
      <c r="BH647" s="8"/>
      <c r="BI647" s="8"/>
      <c r="BJ647" s="8"/>
    </row>
    <row r="648" spans="1:62" ht="15.75" customHeight="1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  <c r="AE648" s="8"/>
      <c r="AF648" s="8"/>
      <c r="AG648" s="8"/>
      <c r="AH648" s="8"/>
      <c r="AI648" s="8"/>
      <c r="AJ648" s="8"/>
      <c r="AK648" s="8"/>
      <c r="AL648" s="8"/>
      <c r="AM648" s="8"/>
      <c r="AN648" s="8"/>
      <c r="AO648" s="8"/>
      <c r="AP648" s="8"/>
      <c r="AQ648" s="8"/>
      <c r="AR648" s="8"/>
      <c r="AS648" s="8"/>
      <c r="AT648" s="8"/>
      <c r="AU648" s="8"/>
      <c r="AV648" s="8"/>
      <c r="AW648" s="8"/>
      <c r="AX648" s="8"/>
      <c r="AY648" s="8"/>
      <c r="AZ648" s="8"/>
      <c r="BA648" s="8"/>
      <c r="BB648" s="8"/>
      <c r="BC648" s="8"/>
      <c r="BD648" s="8"/>
      <c r="BE648" s="8"/>
      <c r="BF648" s="8"/>
      <c r="BG648" s="8"/>
      <c r="BH648" s="8"/>
      <c r="BI648" s="8"/>
      <c r="BJ648" s="8"/>
    </row>
    <row r="649" spans="1:62" ht="15.75" customHeight="1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  <c r="AE649" s="8"/>
      <c r="AF649" s="8"/>
      <c r="AG649" s="8"/>
      <c r="AH649" s="8"/>
      <c r="AI649" s="8"/>
      <c r="AJ649" s="8"/>
      <c r="AK649" s="8"/>
      <c r="AL649" s="8"/>
      <c r="AM649" s="8"/>
      <c r="AN649" s="8"/>
      <c r="AO649" s="8"/>
      <c r="AP649" s="8"/>
      <c r="AQ649" s="8"/>
      <c r="AR649" s="8"/>
      <c r="AS649" s="8"/>
      <c r="AT649" s="8"/>
      <c r="AU649" s="8"/>
      <c r="AV649" s="8"/>
      <c r="AW649" s="8"/>
      <c r="AX649" s="8"/>
      <c r="AY649" s="8"/>
      <c r="AZ649" s="8"/>
      <c r="BA649" s="8"/>
      <c r="BB649" s="8"/>
      <c r="BC649" s="8"/>
      <c r="BD649" s="8"/>
      <c r="BE649" s="8"/>
      <c r="BF649" s="8"/>
      <c r="BG649" s="8"/>
      <c r="BH649" s="8"/>
      <c r="BI649" s="8"/>
      <c r="BJ649" s="8"/>
    </row>
    <row r="650" spans="1:62" ht="15.75" customHeight="1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  <c r="AE650" s="8"/>
      <c r="AF650" s="8"/>
      <c r="AG650" s="8"/>
      <c r="AH650" s="8"/>
      <c r="AI650" s="8"/>
      <c r="AJ650" s="8"/>
      <c r="AK650" s="8"/>
      <c r="AL650" s="8"/>
      <c r="AM650" s="8"/>
      <c r="AN650" s="8"/>
      <c r="AO650" s="8"/>
      <c r="AP650" s="8"/>
      <c r="AQ650" s="8"/>
      <c r="AR650" s="8"/>
      <c r="AS650" s="8"/>
      <c r="AT650" s="8"/>
      <c r="AU650" s="8"/>
      <c r="AV650" s="8"/>
      <c r="AW650" s="8"/>
      <c r="AX650" s="8"/>
      <c r="AY650" s="8"/>
      <c r="AZ650" s="8"/>
      <c r="BA650" s="8"/>
      <c r="BB650" s="8"/>
      <c r="BC650" s="8"/>
      <c r="BD650" s="8"/>
      <c r="BE650" s="8"/>
      <c r="BF650" s="8"/>
      <c r="BG650" s="8"/>
      <c r="BH650" s="8"/>
      <c r="BI650" s="8"/>
      <c r="BJ650" s="8"/>
    </row>
    <row r="651" spans="1:62" ht="15.75" customHeight="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  <c r="AE651" s="8"/>
      <c r="AF651" s="8"/>
      <c r="AG651" s="8"/>
      <c r="AH651" s="8"/>
      <c r="AI651" s="8"/>
      <c r="AJ651" s="8"/>
      <c r="AK651" s="8"/>
      <c r="AL651" s="8"/>
      <c r="AM651" s="8"/>
      <c r="AN651" s="8"/>
      <c r="AO651" s="8"/>
      <c r="AP651" s="8"/>
      <c r="AQ651" s="8"/>
      <c r="AR651" s="8"/>
      <c r="AS651" s="8"/>
      <c r="AT651" s="8"/>
      <c r="AU651" s="8"/>
      <c r="AV651" s="8"/>
      <c r="AW651" s="8"/>
      <c r="AX651" s="8"/>
      <c r="AY651" s="8"/>
      <c r="AZ651" s="8"/>
      <c r="BA651" s="8"/>
      <c r="BB651" s="8"/>
      <c r="BC651" s="8"/>
      <c r="BD651" s="8"/>
      <c r="BE651" s="8"/>
      <c r="BF651" s="8"/>
      <c r="BG651" s="8"/>
      <c r="BH651" s="8"/>
      <c r="BI651" s="8"/>
      <c r="BJ651" s="8"/>
    </row>
    <row r="652" spans="1:62" ht="15.75" customHeight="1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  <c r="AE652" s="8"/>
      <c r="AF652" s="8"/>
      <c r="AG652" s="8"/>
      <c r="AH652" s="8"/>
      <c r="AI652" s="8"/>
      <c r="AJ652" s="8"/>
      <c r="AK652" s="8"/>
      <c r="AL652" s="8"/>
      <c r="AM652" s="8"/>
      <c r="AN652" s="8"/>
      <c r="AO652" s="8"/>
      <c r="AP652" s="8"/>
      <c r="AQ652" s="8"/>
      <c r="AR652" s="8"/>
      <c r="AS652" s="8"/>
      <c r="AT652" s="8"/>
      <c r="AU652" s="8"/>
      <c r="AV652" s="8"/>
      <c r="AW652" s="8"/>
      <c r="AX652" s="8"/>
      <c r="AY652" s="8"/>
      <c r="AZ652" s="8"/>
      <c r="BA652" s="8"/>
      <c r="BB652" s="8"/>
      <c r="BC652" s="8"/>
      <c r="BD652" s="8"/>
      <c r="BE652" s="8"/>
      <c r="BF652" s="8"/>
      <c r="BG652" s="8"/>
      <c r="BH652" s="8"/>
      <c r="BI652" s="8"/>
      <c r="BJ652" s="8"/>
    </row>
    <row r="653" spans="1:62" ht="15.75" customHeight="1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  <c r="AE653" s="8"/>
      <c r="AF653" s="8"/>
      <c r="AG653" s="8"/>
      <c r="AH653" s="8"/>
      <c r="AI653" s="8"/>
      <c r="AJ653" s="8"/>
      <c r="AK653" s="8"/>
      <c r="AL653" s="8"/>
      <c r="AM653" s="8"/>
      <c r="AN653" s="8"/>
      <c r="AO653" s="8"/>
      <c r="AP653" s="8"/>
      <c r="AQ653" s="8"/>
      <c r="AR653" s="8"/>
      <c r="AS653" s="8"/>
      <c r="AT653" s="8"/>
      <c r="AU653" s="8"/>
      <c r="AV653" s="8"/>
      <c r="AW653" s="8"/>
      <c r="AX653" s="8"/>
      <c r="AY653" s="8"/>
      <c r="AZ653" s="8"/>
      <c r="BA653" s="8"/>
      <c r="BB653" s="8"/>
      <c r="BC653" s="8"/>
      <c r="BD653" s="8"/>
      <c r="BE653" s="8"/>
      <c r="BF653" s="8"/>
      <c r="BG653" s="8"/>
      <c r="BH653" s="8"/>
      <c r="BI653" s="8"/>
      <c r="BJ653" s="8"/>
    </row>
    <row r="654" spans="1:62" ht="15.75" customHeight="1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  <c r="AD654" s="8"/>
      <c r="AE654" s="8"/>
      <c r="AF654" s="8"/>
      <c r="AG654" s="8"/>
      <c r="AH654" s="8"/>
      <c r="AI654" s="8"/>
      <c r="AJ654" s="8"/>
      <c r="AK654" s="8"/>
      <c r="AL654" s="8"/>
      <c r="AM654" s="8"/>
      <c r="AN654" s="8"/>
      <c r="AO654" s="8"/>
      <c r="AP654" s="8"/>
      <c r="AQ654" s="8"/>
      <c r="AR654" s="8"/>
      <c r="AS654" s="8"/>
      <c r="AT654" s="8"/>
      <c r="AU654" s="8"/>
      <c r="AV654" s="8"/>
      <c r="AW654" s="8"/>
      <c r="AX654" s="8"/>
      <c r="AY654" s="8"/>
      <c r="AZ654" s="8"/>
      <c r="BA654" s="8"/>
      <c r="BB654" s="8"/>
      <c r="BC654" s="8"/>
      <c r="BD654" s="8"/>
      <c r="BE654" s="8"/>
      <c r="BF654" s="8"/>
      <c r="BG654" s="8"/>
      <c r="BH654" s="8"/>
      <c r="BI654" s="8"/>
      <c r="BJ654" s="8"/>
    </row>
    <row r="655" spans="1:62" ht="15.75" customHeight="1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  <c r="AD655" s="8"/>
      <c r="AE655" s="8"/>
      <c r="AF655" s="8"/>
      <c r="AG655" s="8"/>
      <c r="AH655" s="8"/>
      <c r="AI655" s="8"/>
      <c r="AJ655" s="8"/>
      <c r="AK655" s="8"/>
      <c r="AL655" s="8"/>
      <c r="AM655" s="8"/>
      <c r="AN655" s="8"/>
      <c r="AO655" s="8"/>
      <c r="AP655" s="8"/>
      <c r="AQ655" s="8"/>
      <c r="AR655" s="8"/>
      <c r="AS655" s="8"/>
      <c r="AT655" s="8"/>
      <c r="AU655" s="8"/>
      <c r="AV655" s="8"/>
      <c r="AW655" s="8"/>
      <c r="AX655" s="8"/>
      <c r="AY655" s="8"/>
      <c r="AZ655" s="8"/>
      <c r="BA655" s="8"/>
      <c r="BB655" s="8"/>
      <c r="BC655" s="8"/>
      <c r="BD655" s="8"/>
      <c r="BE655" s="8"/>
      <c r="BF655" s="8"/>
      <c r="BG655" s="8"/>
      <c r="BH655" s="8"/>
      <c r="BI655" s="8"/>
      <c r="BJ655" s="8"/>
    </row>
    <row r="656" spans="1:62" ht="15.75" customHeight="1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  <c r="AE656" s="8"/>
      <c r="AF656" s="8"/>
      <c r="AG656" s="8"/>
      <c r="AH656" s="8"/>
      <c r="AI656" s="8"/>
      <c r="AJ656" s="8"/>
      <c r="AK656" s="8"/>
      <c r="AL656" s="8"/>
      <c r="AM656" s="8"/>
      <c r="AN656" s="8"/>
      <c r="AO656" s="8"/>
      <c r="AP656" s="8"/>
      <c r="AQ656" s="8"/>
      <c r="AR656" s="8"/>
      <c r="AS656" s="8"/>
      <c r="AT656" s="8"/>
      <c r="AU656" s="8"/>
      <c r="AV656" s="8"/>
      <c r="AW656" s="8"/>
      <c r="AX656" s="8"/>
      <c r="AY656" s="8"/>
      <c r="AZ656" s="8"/>
      <c r="BA656" s="8"/>
      <c r="BB656" s="8"/>
      <c r="BC656" s="8"/>
      <c r="BD656" s="8"/>
      <c r="BE656" s="8"/>
      <c r="BF656" s="8"/>
      <c r="BG656" s="8"/>
      <c r="BH656" s="8"/>
      <c r="BI656" s="8"/>
      <c r="BJ656" s="8"/>
    </row>
    <row r="657" spans="1:62" ht="15.75" customHeight="1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  <c r="AD657" s="8"/>
      <c r="AE657" s="8"/>
      <c r="AF657" s="8"/>
      <c r="AG657" s="8"/>
      <c r="AH657" s="8"/>
      <c r="AI657" s="8"/>
      <c r="AJ657" s="8"/>
      <c r="AK657" s="8"/>
      <c r="AL657" s="8"/>
      <c r="AM657" s="8"/>
      <c r="AN657" s="8"/>
      <c r="AO657" s="8"/>
      <c r="AP657" s="8"/>
      <c r="AQ657" s="8"/>
      <c r="AR657" s="8"/>
      <c r="AS657" s="8"/>
      <c r="AT657" s="8"/>
      <c r="AU657" s="8"/>
      <c r="AV657" s="8"/>
      <c r="AW657" s="8"/>
      <c r="AX657" s="8"/>
      <c r="AY657" s="8"/>
      <c r="AZ657" s="8"/>
      <c r="BA657" s="8"/>
      <c r="BB657" s="8"/>
      <c r="BC657" s="8"/>
      <c r="BD657" s="8"/>
      <c r="BE657" s="8"/>
      <c r="BF657" s="8"/>
      <c r="BG657" s="8"/>
      <c r="BH657" s="8"/>
      <c r="BI657" s="8"/>
      <c r="BJ657" s="8"/>
    </row>
    <row r="658" spans="1:62" ht="15.75" customHeight="1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  <c r="AE658" s="8"/>
      <c r="AF658" s="8"/>
      <c r="AG658" s="8"/>
      <c r="AH658" s="8"/>
      <c r="AI658" s="8"/>
      <c r="AJ658" s="8"/>
      <c r="AK658" s="8"/>
      <c r="AL658" s="8"/>
      <c r="AM658" s="8"/>
      <c r="AN658" s="8"/>
      <c r="AO658" s="8"/>
      <c r="AP658" s="8"/>
      <c r="AQ658" s="8"/>
      <c r="AR658" s="8"/>
      <c r="AS658" s="8"/>
      <c r="AT658" s="8"/>
      <c r="AU658" s="8"/>
      <c r="AV658" s="8"/>
      <c r="AW658" s="8"/>
      <c r="AX658" s="8"/>
      <c r="AY658" s="8"/>
      <c r="AZ658" s="8"/>
      <c r="BA658" s="8"/>
      <c r="BB658" s="8"/>
      <c r="BC658" s="8"/>
      <c r="BD658" s="8"/>
      <c r="BE658" s="8"/>
      <c r="BF658" s="8"/>
      <c r="BG658" s="8"/>
      <c r="BH658" s="8"/>
      <c r="BI658" s="8"/>
      <c r="BJ658" s="8"/>
    </row>
    <row r="659" spans="1:62" ht="15.75" customHeight="1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  <c r="AE659" s="8"/>
      <c r="AF659" s="8"/>
      <c r="AG659" s="8"/>
      <c r="AH659" s="8"/>
      <c r="AI659" s="8"/>
      <c r="AJ659" s="8"/>
      <c r="AK659" s="8"/>
      <c r="AL659" s="8"/>
      <c r="AM659" s="8"/>
      <c r="AN659" s="8"/>
      <c r="AO659" s="8"/>
      <c r="AP659" s="8"/>
      <c r="AQ659" s="8"/>
      <c r="AR659" s="8"/>
      <c r="AS659" s="8"/>
      <c r="AT659" s="8"/>
      <c r="AU659" s="8"/>
      <c r="AV659" s="8"/>
      <c r="AW659" s="8"/>
      <c r="AX659" s="8"/>
      <c r="AY659" s="8"/>
      <c r="AZ659" s="8"/>
      <c r="BA659" s="8"/>
      <c r="BB659" s="8"/>
      <c r="BC659" s="8"/>
      <c r="BD659" s="8"/>
      <c r="BE659" s="8"/>
      <c r="BF659" s="8"/>
      <c r="BG659" s="8"/>
      <c r="BH659" s="8"/>
      <c r="BI659" s="8"/>
      <c r="BJ659" s="8"/>
    </row>
    <row r="660" spans="1:62" ht="15.75" customHeight="1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  <c r="AE660" s="8"/>
      <c r="AF660" s="8"/>
      <c r="AG660" s="8"/>
      <c r="AH660" s="8"/>
      <c r="AI660" s="8"/>
      <c r="AJ660" s="8"/>
      <c r="AK660" s="8"/>
      <c r="AL660" s="8"/>
      <c r="AM660" s="8"/>
      <c r="AN660" s="8"/>
      <c r="AO660" s="8"/>
      <c r="AP660" s="8"/>
      <c r="AQ660" s="8"/>
      <c r="AR660" s="8"/>
      <c r="AS660" s="8"/>
      <c r="AT660" s="8"/>
      <c r="AU660" s="8"/>
      <c r="AV660" s="8"/>
      <c r="AW660" s="8"/>
      <c r="AX660" s="8"/>
      <c r="AY660" s="8"/>
      <c r="AZ660" s="8"/>
      <c r="BA660" s="8"/>
      <c r="BB660" s="8"/>
      <c r="BC660" s="8"/>
      <c r="BD660" s="8"/>
      <c r="BE660" s="8"/>
      <c r="BF660" s="8"/>
      <c r="BG660" s="8"/>
      <c r="BH660" s="8"/>
      <c r="BI660" s="8"/>
      <c r="BJ660" s="8"/>
    </row>
    <row r="661" spans="1:62" ht="15.75" customHeight="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  <c r="AE661" s="8"/>
      <c r="AF661" s="8"/>
      <c r="AG661" s="8"/>
      <c r="AH661" s="8"/>
      <c r="AI661" s="8"/>
      <c r="AJ661" s="8"/>
      <c r="AK661" s="8"/>
      <c r="AL661" s="8"/>
      <c r="AM661" s="8"/>
      <c r="AN661" s="8"/>
      <c r="AO661" s="8"/>
      <c r="AP661" s="8"/>
      <c r="AQ661" s="8"/>
      <c r="AR661" s="8"/>
      <c r="AS661" s="8"/>
      <c r="AT661" s="8"/>
      <c r="AU661" s="8"/>
      <c r="AV661" s="8"/>
      <c r="AW661" s="8"/>
      <c r="AX661" s="8"/>
      <c r="AY661" s="8"/>
      <c r="AZ661" s="8"/>
      <c r="BA661" s="8"/>
      <c r="BB661" s="8"/>
      <c r="BC661" s="8"/>
      <c r="BD661" s="8"/>
      <c r="BE661" s="8"/>
      <c r="BF661" s="8"/>
      <c r="BG661" s="8"/>
      <c r="BH661" s="8"/>
      <c r="BI661" s="8"/>
      <c r="BJ661" s="8"/>
    </row>
    <row r="662" spans="1:62" ht="15.75" customHeight="1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  <c r="AE662" s="8"/>
      <c r="AF662" s="8"/>
      <c r="AG662" s="8"/>
      <c r="AH662" s="8"/>
      <c r="AI662" s="8"/>
      <c r="AJ662" s="8"/>
      <c r="AK662" s="8"/>
      <c r="AL662" s="8"/>
      <c r="AM662" s="8"/>
      <c r="AN662" s="8"/>
      <c r="AO662" s="8"/>
      <c r="AP662" s="8"/>
      <c r="AQ662" s="8"/>
      <c r="AR662" s="8"/>
      <c r="AS662" s="8"/>
      <c r="AT662" s="8"/>
      <c r="AU662" s="8"/>
      <c r="AV662" s="8"/>
      <c r="AW662" s="8"/>
      <c r="AX662" s="8"/>
      <c r="AY662" s="8"/>
      <c r="AZ662" s="8"/>
      <c r="BA662" s="8"/>
      <c r="BB662" s="8"/>
      <c r="BC662" s="8"/>
      <c r="BD662" s="8"/>
      <c r="BE662" s="8"/>
      <c r="BF662" s="8"/>
      <c r="BG662" s="8"/>
      <c r="BH662" s="8"/>
      <c r="BI662" s="8"/>
      <c r="BJ662" s="8"/>
    </row>
    <row r="663" spans="1:62" ht="15.75" customHeight="1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  <c r="AE663" s="8"/>
      <c r="AF663" s="8"/>
      <c r="AG663" s="8"/>
      <c r="AH663" s="8"/>
      <c r="AI663" s="8"/>
      <c r="AJ663" s="8"/>
      <c r="AK663" s="8"/>
      <c r="AL663" s="8"/>
      <c r="AM663" s="8"/>
      <c r="AN663" s="8"/>
      <c r="AO663" s="8"/>
      <c r="AP663" s="8"/>
      <c r="AQ663" s="8"/>
      <c r="AR663" s="8"/>
      <c r="AS663" s="8"/>
      <c r="AT663" s="8"/>
      <c r="AU663" s="8"/>
      <c r="AV663" s="8"/>
      <c r="AW663" s="8"/>
      <c r="AX663" s="8"/>
      <c r="AY663" s="8"/>
      <c r="AZ663" s="8"/>
      <c r="BA663" s="8"/>
      <c r="BB663" s="8"/>
      <c r="BC663" s="8"/>
      <c r="BD663" s="8"/>
      <c r="BE663" s="8"/>
      <c r="BF663" s="8"/>
      <c r="BG663" s="8"/>
      <c r="BH663" s="8"/>
      <c r="BI663" s="8"/>
      <c r="BJ663" s="8"/>
    </row>
    <row r="664" spans="1:62" ht="15.75" customHeight="1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  <c r="AD664" s="8"/>
      <c r="AE664" s="8"/>
      <c r="AF664" s="8"/>
      <c r="AG664" s="8"/>
      <c r="AH664" s="8"/>
      <c r="AI664" s="8"/>
      <c r="AJ664" s="8"/>
      <c r="AK664" s="8"/>
      <c r="AL664" s="8"/>
      <c r="AM664" s="8"/>
      <c r="AN664" s="8"/>
      <c r="AO664" s="8"/>
      <c r="AP664" s="8"/>
      <c r="AQ664" s="8"/>
      <c r="AR664" s="8"/>
      <c r="AS664" s="8"/>
      <c r="AT664" s="8"/>
      <c r="AU664" s="8"/>
      <c r="AV664" s="8"/>
      <c r="AW664" s="8"/>
      <c r="AX664" s="8"/>
      <c r="AY664" s="8"/>
      <c r="AZ664" s="8"/>
      <c r="BA664" s="8"/>
      <c r="BB664" s="8"/>
      <c r="BC664" s="8"/>
      <c r="BD664" s="8"/>
      <c r="BE664" s="8"/>
      <c r="BF664" s="8"/>
      <c r="BG664" s="8"/>
      <c r="BH664" s="8"/>
      <c r="BI664" s="8"/>
      <c r="BJ664" s="8"/>
    </row>
    <row r="665" spans="1:62" ht="15.75" customHeight="1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  <c r="AD665" s="8"/>
      <c r="AE665" s="8"/>
      <c r="AF665" s="8"/>
      <c r="AG665" s="8"/>
      <c r="AH665" s="8"/>
      <c r="AI665" s="8"/>
      <c r="AJ665" s="8"/>
      <c r="AK665" s="8"/>
      <c r="AL665" s="8"/>
      <c r="AM665" s="8"/>
      <c r="AN665" s="8"/>
      <c r="AO665" s="8"/>
      <c r="AP665" s="8"/>
      <c r="AQ665" s="8"/>
      <c r="AR665" s="8"/>
      <c r="AS665" s="8"/>
      <c r="AT665" s="8"/>
      <c r="AU665" s="8"/>
      <c r="AV665" s="8"/>
      <c r="AW665" s="8"/>
      <c r="AX665" s="8"/>
      <c r="AY665" s="8"/>
      <c r="AZ665" s="8"/>
      <c r="BA665" s="8"/>
      <c r="BB665" s="8"/>
      <c r="BC665" s="8"/>
      <c r="BD665" s="8"/>
      <c r="BE665" s="8"/>
      <c r="BF665" s="8"/>
      <c r="BG665" s="8"/>
      <c r="BH665" s="8"/>
      <c r="BI665" s="8"/>
      <c r="BJ665" s="8"/>
    </row>
    <row r="666" spans="1:62" ht="15.75" customHeight="1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  <c r="AD666" s="8"/>
      <c r="AE666" s="8"/>
      <c r="AF666" s="8"/>
      <c r="AG666" s="8"/>
      <c r="AH666" s="8"/>
      <c r="AI666" s="8"/>
      <c r="AJ666" s="8"/>
      <c r="AK666" s="8"/>
      <c r="AL666" s="8"/>
      <c r="AM666" s="8"/>
      <c r="AN666" s="8"/>
      <c r="AO666" s="8"/>
      <c r="AP666" s="8"/>
      <c r="AQ666" s="8"/>
      <c r="AR666" s="8"/>
      <c r="AS666" s="8"/>
      <c r="AT666" s="8"/>
      <c r="AU666" s="8"/>
      <c r="AV666" s="8"/>
      <c r="AW666" s="8"/>
      <c r="AX666" s="8"/>
      <c r="AY666" s="8"/>
      <c r="AZ666" s="8"/>
      <c r="BA666" s="8"/>
      <c r="BB666" s="8"/>
      <c r="BC666" s="8"/>
      <c r="BD666" s="8"/>
      <c r="BE666" s="8"/>
      <c r="BF666" s="8"/>
      <c r="BG666" s="8"/>
      <c r="BH666" s="8"/>
      <c r="BI666" s="8"/>
      <c r="BJ666" s="8"/>
    </row>
    <row r="667" spans="1:62" ht="15.75" customHeight="1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  <c r="AD667" s="8"/>
      <c r="AE667" s="8"/>
      <c r="AF667" s="8"/>
      <c r="AG667" s="8"/>
      <c r="AH667" s="8"/>
      <c r="AI667" s="8"/>
      <c r="AJ667" s="8"/>
      <c r="AK667" s="8"/>
      <c r="AL667" s="8"/>
      <c r="AM667" s="8"/>
      <c r="AN667" s="8"/>
      <c r="AO667" s="8"/>
      <c r="AP667" s="8"/>
      <c r="AQ667" s="8"/>
      <c r="AR667" s="8"/>
      <c r="AS667" s="8"/>
      <c r="AT667" s="8"/>
      <c r="AU667" s="8"/>
      <c r="AV667" s="8"/>
      <c r="AW667" s="8"/>
      <c r="AX667" s="8"/>
      <c r="AY667" s="8"/>
      <c r="AZ667" s="8"/>
      <c r="BA667" s="8"/>
      <c r="BB667" s="8"/>
      <c r="BC667" s="8"/>
      <c r="BD667" s="8"/>
      <c r="BE667" s="8"/>
      <c r="BF667" s="8"/>
      <c r="BG667" s="8"/>
      <c r="BH667" s="8"/>
      <c r="BI667" s="8"/>
      <c r="BJ667" s="8"/>
    </row>
    <row r="668" spans="1:62" ht="15.75" customHeight="1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  <c r="AD668" s="8"/>
      <c r="AE668" s="8"/>
      <c r="AF668" s="8"/>
      <c r="AG668" s="8"/>
      <c r="AH668" s="8"/>
      <c r="AI668" s="8"/>
      <c r="AJ668" s="8"/>
      <c r="AK668" s="8"/>
      <c r="AL668" s="8"/>
      <c r="AM668" s="8"/>
      <c r="AN668" s="8"/>
      <c r="AO668" s="8"/>
      <c r="AP668" s="8"/>
      <c r="AQ668" s="8"/>
      <c r="AR668" s="8"/>
      <c r="AS668" s="8"/>
      <c r="AT668" s="8"/>
      <c r="AU668" s="8"/>
      <c r="AV668" s="8"/>
      <c r="AW668" s="8"/>
      <c r="AX668" s="8"/>
      <c r="AY668" s="8"/>
      <c r="AZ668" s="8"/>
      <c r="BA668" s="8"/>
      <c r="BB668" s="8"/>
      <c r="BC668" s="8"/>
      <c r="BD668" s="8"/>
      <c r="BE668" s="8"/>
      <c r="BF668" s="8"/>
      <c r="BG668" s="8"/>
      <c r="BH668" s="8"/>
      <c r="BI668" s="8"/>
      <c r="BJ668" s="8"/>
    </row>
    <row r="669" spans="1:62" ht="15.75" customHeight="1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  <c r="AE669" s="8"/>
      <c r="AF669" s="8"/>
      <c r="AG669" s="8"/>
      <c r="AH669" s="8"/>
      <c r="AI669" s="8"/>
      <c r="AJ669" s="8"/>
      <c r="AK669" s="8"/>
      <c r="AL669" s="8"/>
      <c r="AM669" s="8"/>
      <c r="AN669" s="8"/>
      <c r="AO669" s="8"/>
      <c r="AP669" s="8"/>
      <c r="AQ669" s="8"/>
      <c r="AR669" s="8"/>
      <c r="AS669" s="8"/>
      <c r="AT669" s="8"/>
      <c r="AU669" s="8"/>
      <c r="AV669" s="8"/>
      <c r="AW669" s="8"/>
      <c r="AX669" s="8"/>
      <c r="AY669" s="8"/>
      <c r="AZ669" s="8"/>
      <c r="BA669" s="8"/>
      <c r="BB669" s="8"/>
      <c r="BC669" s="8"/>
      <c r="BD669" s="8"/>
      <c r="BE669" s="8"/>
      <c r="BF669" s="8"/>
      <c r="BG669" s="8"/>
      <c r="BH669" s="8"/>
      <c r="BI669" s="8"/>
      <c r="BJ669" s="8"/>
    </row>
    <row r="670" spans="1:62" ht="15.75" customHeight="1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  <c r="AD670" s="8"/>
      <c r="AE670" s="8"/>
      <c r="AF670" s="8"/>
      <c r="AG670" s="8"/>
      <c r="AH670" s="8"/>
      <c r="AI670" s="8"/>
      <c r="AJ670" s="8"/>
      <c r="AK670" s="8"/>
      <c r="AL670" s="8"/>
      <c r="AM670" s="8"/>
      <c r="AN670" s="8"/>
      <c r="AO670" s="8"/>
      <c r="AP670" s="8"/>
      <c r="AQ670" s="8"/>
      <c r="AR670" s="8"/>
      <c r="AS670" s="8"/>
      <c r="AT670" s="8"/>
      <c r="AU670" s="8"/>
      <c r="AV670" s="8"/>
      <c r="AW670" s="8"/>
      <c r="AX670" s="8"/>
      <c r="AY670" s="8"/>
      <c r="AZ670" s="8"/>
      <c r="BA670" s="8"/>
      <c r="BB670" s="8"/>
      <c r="BC670" s="8"/>
      <c r="BD670" s="8"/>
      <c r="BE670" s="8"/>
      <c r="BF670" s="8"/>
      <c r="BG670" s="8"/>
      <c r="BH670" s="8"/>
      <c r="BI670" s="8"/>
      <c r="BJ670" s="8"/>
    </row>
    <row r="671" spans="1:62" ht="15.75" customHeight="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  <c r="AD671" s="8"/>
      <c r="AE671" s="8"/>
      <c r="AF671" s="8"/>
      <c r="AG671" s="8"/>
      <c r="AH671" s="8"/>
      <c r="AI671" s="8"/>
      <c r="AJ671" s="8"/>
      <c r="AK671" s="8"/>
      <c r="AL671" s="8"/>
      <c r="AM671" s="8"/>
      <c r="AN671" s="8"/>
      <c r="AO671" s="8"/>
      <c r="AP671" s="8"/>
      <c r="AQ671" s="8"/>
      <c r="AR671" s="8"/>
      <c r="AS671" s="8"/>
      <c r="AT671" s="8"/>
      <c r="AU671" s="8"/>
      <c r="AV671" s="8"/>
      <c r="AW671" s="8"/>
      <c r="AX671" s="8"/>
      <c r="AY671" s="8"/>
      <c r="AZ671" s="8"/>
      <c r="BA671" s="8"/>
      <c r="BB671" s="8"/>
      <c r="BC671" s="8"/>
      <c r="BD671" s="8"/>
      <c r="BE671" s="8"/>
      <c r="BF671" s="8"/>
      <c r="BG671" s="8"/>
      <c r="BH671" s="8"/>
      <c r="BI671" s="8"/>
      <c r="BJ671" s="8"/>
    </row>
    <row r="672" spans="1:62" ht="15.75" customHeight="1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  <c r="AD672" s="8"/>
      <c r="AE672" s="8"/>
      <c r="AF672" s="8"/>
      <c r="AG672" s="8"/>
      <c r="AH672" s="8"/>
      <c r="AI672" s="8"/>
      <c r="AJ672" s="8"/>
      <c r="AK672" s="8"/>
      <c r="AL672" s="8"/>
      <c r="AM672" s="8"/>
      <c r="AN672" s="8"/>
      <c r="AO672" s="8"/>
      <c r="AP672" s="8"/>
      <c r="AQ672" s="8"/>
      <c r="AR672" s="8"/>
      <c r="AS672" s="8"/>
      <c r="AT672" s="8"/>
      <c r="AU672" s="8"/>
      <c r="AV672" s="8"/>
      <c r="AW672" s="8"/>
      <c r="AX672" s="8"/>
      <c r="AY672" s="8"/>
      <c r="AZ672" s="8"/>
      <c r="BA672" s="8"/>
      <c r="BB672" s="8"/>
      <c r="BC672" s="8"/>
      <c r="BD672" s="8"/>
      <c r="BE672" s="8"/>
      <c r="BF672" s="8"/>
      <c r="BG672" s="8"/>
      <c r="BH672" s="8"/>
      <c r="BI672" s="8"/>
      <c r="BJ672" s="8"/>
    </row>
    <row r="673" spans="1:62" ht="15.75" customHeight="1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  <c r="AD673" s="8"/>
      <c r="AE673" s="8"/>
      <c r="AF673" s="8"/>
      <c r="AG673" s="8"/>
      <c r="AH673" s="8"/>
      <c r="AI673" s="8"/>
      <c r="AJ673" s="8"/>
      <c r="AK673" s="8"/>
      <c r="AL673" s="8"/>
      <c r="AM673" s="8"/>
      <c r="AN673" s="8"/>
      <c r="AO673" s="8"/>
      <c r="AP673" s="8"/>
      <c r="AQ673" s="8"/>
      <c r="AR673" s="8"/>
      <c r="AS673" s="8"/>
      <c r="AT673" s="8"/>
      <c r="AU673" s="8"/>
      <c r="AV673" s="8"/>
      <c r="AW673" s="8"/>
      <c r="AX673" s="8"/>
      <c r="AY673" s="8"/>
      <c r="AZ673" s="8"/>
      <c r="BA673" s="8"/>
      <c r="BB673" s="8"/>
      <c r="BC673" s="8"/>
      <c r="BD673" s="8"/>
      <c r="BE673" s="8"/>
      <c r="BF673" s="8"/>
      <c r="BG673" s="8"/>
      <c r="BH673" s="8"/>
      <c r="BI673" s="8"/>
      <c r="BJ673" s="8"/>
    </row>
    <row r="674" spans="1:62" ht="15.75" customHeight="1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  <c r="AE674" s="8"/>
      <c r="AF674" s="8"/>
      <c r="AG674" s="8"/>
      <c r="AH674" s="8"/>
      <c r="AI674" s="8"/>
      <c r="AJ674" s="8"/>
      <c r="AK674" s="8"/>
      <c r="AL674" s="8"/>
      <c r="AM674" s="8"/>
      <c r="AN674" s="8"/>
      <c r="AO674" s="8"/>
      <c r="AP674" s="8"/>
      <c r="AQ674" s="8"/>
      <c r="AR674" s="8"/>
      <c r="AS674" s="8"/>
      <c r="AT674" s="8"/>
      <c r="AU674" s="8"/>
      <c r="AV674" s="8"/>
      <c r="AW674" s="8"/>
      <c r="AX674" s="8"/>
      <c r="AY674" s="8"/>
      <c r="AZ674" s="8"/>
      <c r="BA674" s="8"/>
      <c r="BB674" s="8"/>
      <c r="BC674" s="8"/>
      <c r="BD674" s="8"/>
      <c r="BE674" s="8"/>
      <c r="BF674" s="8"/>
      <c r="BG674" s="8"/>
      <c r="BH674" s="8"/>
      <c r="BI674" s="8"/>
      <c r="BJ674" s="8"/>
    </row>
    <row r="675" spans="1:62" ht="15.75" customHeight="1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  <c r="AD675" s="8"/>
      <c r="AE675" s="8"/>
      <c r="AF675" s="8"/>
      <c r="AG675" s="8"/>
      <c r="AH675" s="8"/>
      <c r="AI675" s="8"/>
      <c r="AJ675" s="8"/>
      <c r="AK675" s="8"/>
      <c r="AL675" s="8"/>
      <c r="AM675" s="8"/>
      <c r="AN675" s="8"/>
      <c r="AO675" s="8"/>
      <c r="AP675" s="8"/>
      <c r="AQ675" s="8"/>
      <c r="AR675" s="8"/>
      <c r="AS675" s="8"/>
      <c r="AT675" s="8"/>
      <c r="AU675" s="8"/>
      <c r="AV675" s="8"/>
      <c r="AW675" s="8"/>
      <c r="AX675" s="8"/>
      <c r="AY675" s="8"/>
      <c r="AZ675" s="8"/>
      <c r="BA675" s="8"/>
      <c r="BB675" s="8"/>
      <c r="BC675" s="8"/>
      <c r="BD675" s="8"/>
      <c r="BE675" s="8"/>
      <c r="BF675" s="8"/>
      <c r="BG675" s="8"/>
      <c r="BH675" s="8"/>
      <c r="BI675" s="8"/>
      <c r="BJ675" s="8"/>
    </row>
    <row r="676" spans="1:62" ht="15.75" customHeight="1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  <c r="AD676" s="8"/>
      <c r="AE676" s="8"/>
      <c r="AF676" s="8"/>
      <c r="AG676" s="8"/>
      <c r="AH676" s="8"/>
      <c r="AI676" s="8"/>
      <c r="AJ676" s="8"/>
      <c r="AK676" s="8"/>
      <c r="AL676" s="8"/>
      <c r="AM676" s="8"/>
      <c r="AN676" s="8"/>
      <c r="AO676" s="8"/>
      <c r="AP676" s="8"/>
      <c r="AQ676" s="8"/>
      <c r="AR676" s="8"/>
      <c r="AS676" s="8"/>
      <c r="AT676" s="8"/>
      <c r="AU676" s="8"/>
      <c r="AV676" s="8"/>
      <c r="AW676" s="8"/>
      <c r="AX676" s="8"/>
      <c r="AY676" s="8"/>
      <c r="AZ676" s="8"/>
      <c r="BA676" s="8"/>
      <c r="BB676" s="8"/>
      <c r="BC676" s="8"/>
      <c r="BD676" s="8"/>
      <c r="BE676" s="8"/>
      <c r="BF676" s="8"/>
      <c r="BG676" s="8"/>
      <c r="BH676" s="8"/>
      <c r="BI676" s="8"/>
      <c r="BJ676" s="8"/>
    </row>
    <row r="677" spans="1:62" ht="15.75" customHeight="1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  <c r="AE677" s="8"/>
      <c r="AF677" s="8"/>
      <c r="AG677" s="8"/>
      <c r="AH677" s="8"/>
      <c r="AI677" s="8"/>
      <c r="AJ677" s="8"/>
      <c r="AK677" s="8"/>
      <c r="AL677" s="8"/>
      <c r="AM677" s="8"/>
      <c r="AN677" s="8"/>
      <c r="AO677" s="8"/>
      <c r="AP677" s="8"/>
      <c r="AQ677" s="8"/>
      <c r="AR677" s="8"/>
      <c r="AS677" s="8"/>
      <c r="AT677" s="8"/>
      <c r="AU677" s="8"/>
      <c r="AV677" s="8"/>
      <c r="AW677" s="8"/>
      <c r="AX677" s="8"/>
      <c r="AY677" s="8"/>
      <c r="AZ677" s="8"/>
      <c r="BA677" s="8"/>
      <c r="BB677" s="8"/>
      <c r="BC677" s="8"/>
      <c r="BD677" s="8"/>
      <c r="BE677" s="8"/>
      <c r="BF677" s="8"/>
      <c r="BG677" s="8"/>
      <c r="BH677" s="8"/>
      <c r="BI677" s="8"/>
      <c r="BJ677" s="8"/>
    </row>
    <row r="678" spans="1:62" ht="15.75" customHeight="1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  <c r="AE678" s="8"/>
      <c r="AF678" s="8"/>
      <c r="AG678" s="8"/>
      <c r="AH678" s="8"/>
      <c r="AI678" s="8"/>
      <c r="AJ678" s="8"/>
      <c r="AK678" s="8"/>
      <c r="AL678" s="8"/>
      <c r="AM678" s="8"/>
      <c r="AN678" s="8"/>
      <c r="AO678" s="8"/>
      <c r="AP678" s="8"/>
      <c r="AQ678" s="8"/>
      <c r="AR678" s="8"/>
      <c r="AS678" s="8"/>
      <c r="AT678" s="8"/>
      <c r="AU678" s="8"/>
      <c r="AV678" s="8"/>
      <c r="AW678" s="8"/>
      <c r="AX678" s="8"/>
      <c r="AY678" s="8"/>
      <c r="AZ678" s="8"/>
      <c r="BA678" s="8"/>
      <c r="BB678" s="8"/>
      <c r="BC678" s="8"/>
      <c r="BD678" s="8"/>
      <c r="BE678" s="8"/>
      <c r="BF678" s="8"/>
      <c r="BG678" s="8"/>
      <c r="BH678" s="8"/>
      <c r="BI678" s="8"/>
      <c r="BJ678" s="8"/>
    </row>
    <row r="679" spans="1:62" ht="15.75" customHeight="1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  <c r="AD679" s="8"/>
      <c r="AE679" s="8"/>
      <c r="AF679" s="8"/>
      <c r="AG679" s="8"/>
      <c r="AH679" s="8"/>
      <c r="AI679" s="8"/>
      <c r="AJ679" s="8"/>
      <c r="AK679" s="8"/>
      <c r="AL679" s="8"/>
      <c r="AM679" s="8"/>
      <c r="AN679" s="8"/>
      <c r="AO679" s="8"/>
      <c r="AP679" s="8"/>
      <c r="AQ679" s="8"/>
      <c r="AR679" s="8"/>
      <c r="AS679" s="8"/>
      <c r="AT679" s="8"/>
      <c r="AU679" s="8"/>
      <c r="AV679" s="8"/>
      <c r="AW679" s="8"/>
      <c r="AX679" s="8"/>
      <c r="AY679" s="8"/>
      <c r="AZ679" s="8"/>
      <c r="BA679" s="8"/>
      <c r="BB679" s="8"/>
      <c r="BC679" s="8"/>
      <c r="BD679" s="8"/>
      <c r="BE679" s="8"/>
      <c r="BF679" s="8"/>
      <c r="BG679" s="8"/>
      <c r="BH679" s="8"/>
      <c r="BI679" s="8"/>
      <c r="BJ679" s="8"/>
    </row>
    <row r="680" spans="1:62" ht="15.75" customHeight="1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  <c r="AE680" s="8"/>
      <c r="AF680" s="8"/>
      <c r="AG680" s="8"/>
      <c r="AH680" s="8"/>
      <c r="AI680" s="8"/>
      <c r="AJ680" s="8"/>
      <c r="AK680" s="8"/>
      <c r="AL680" s="8"/>
      <c r="AM680" s="8"/>
      <c r="AN680" s="8"/>
      <c r="AO680" s="8"/>
      <c r="AP680" s="8"/>
      <c r="AQ680" s="8"/>
      <c r="AR680" s="8"/>
      <c r="AS680" s="8"/>
      <c r="AT680" s="8"/>
      <c r="AU680" s="8"/>
      <c r="AV680" s="8"/>
      <c r="AW680" s="8"/>
      <c r="AX680" s="8"/>
      <c r="AY680" s="8"/>
      <c r="AZ680" s="8"/>
      <c r="BA680" s="8"/>
      <c r="BB680" s="8"/>
      <c r="BC680" s="8"/>
      <c r="BD680" s="8"/>
      <c r="BE680" s="8"/>
      <c r="BF680" s="8"/>
      <c r="BG680" s="8"/>
      <c r="BH680" s="8"/>
      <c r="BI680" s="8"/>
      <c r="BJ680" s="8"/>
    </row>
    <row r="681" spans="1:62" ht="15.75" customHeight="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  <c r="AD681" s="8"/>
      <c r="AE681" s="8"/>
      <c r="AF681" s="8"/>
      <c r="AG681" s="8"/>
      <c r="AH681" s="8"/>
      <c r="AI681" s="8"/>
      <c r="AJ681" s="8"/>
      <c r="AK681" s="8"/>
      <c r="AL681" s="8"/>
      <c r="AM681" s="8"/>
      <c r="AN681" s="8"/>
      <c r="AO681" s="8"/>
      <c r="AP681" s="8"/>
      <c r="AQ681" s="8"/>
      <c r="AR681" s="8"/>
      <c r="AS681" s="8"/>
      <c r="AT681" s="8"/>
      <c r="AU681" s="8"/>
      <c r="AV681" s="8"/>
      <c r="AW681" s="8"/>
      <c r="AX681" s="8"/>
      <c r="AY681" s="8"/>
      <c r="AZ681" s="8"/>
      <c r="BA681" s="8"/>
      <c r="BB681" s="8"/>
      <c r="BC681" s="8"/>
      <c r="BD681" s="8"/>
      <c r="BE681" s="8"/>
      <c r="BF681" s="8"/>
      <c r="BG681" s="8"/>
      <c r="BH681" s="8"/>
      <c r="BI681" s="8"/>
      <c r="BJ681" s="8"/>
    </row>
    <row r="682" spans="1:62" ht="15.75" customHeight="1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8"/>
      <c r="AD682" s="8"/>
      <c r="AE682" s="8"/>
      <c r="AF682" s="8"/>
      <c r="AG682" s="8"/>
      <c r="AH682" s="8"/>
      <c r="AI682" s="8"/>
      <c r="AJ682" s="8"/>
      <c r="AK682" s="8"/>
      <c r="AL682" s="8"/>
      <c r="AM682" s="8"/>
      <c r="AN682" s="8"/>
      <c r="AO682" s="8"/>
      <c r="AP682" s="8"/>
      <c r="AQ682" s="8"/>
      <c r="AR682" s="8"/>
      <c r="AS682" s="8"/>
      <c r="AT682" s="8"/>
      <c r="AU682" s="8"/>
      <c r="AV682" s="8"/>
      <c r="AW682" s="8"/>
      <c r="AX682" s="8"/>
      <c r="AY682" s="8"/>
      <c r="AZ682" s="8"/>
      <c r="BA682" s="8"/>
      <c r="BB682" s="8"/>
      <c r="BC682" s="8"/>
      <c r="BD682" s="8"/>
      <c r="BE682" s="8"/>
      <c r="BF682" s="8"/>
      <c r="BG682" s="8"/>
      <c r="BH682" s="8"/>
      <c r="BI682" s="8"/>
      <c r="BJ682" s="8"/>
    </row>
    <row r="683" spans="1:62" ht="15.75" customHeight="1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  <c r="AD683" s="8"/>
      <c r="AE683" s="8"/>
      <c r="AF683" s="8"/>
      <c r="AG683" s="8"/>
      <c r="AH683" s="8"/>
      <c r="AI683" s="8"/>
      <c r="AJ683" s="8"/>
      <c r="AK683" s="8"/>
      <c r="AL683" s="8"/>
      <c r="AM683" s="8"/>
      <c r="AN683" s="8"/>
      <c r="AO683" s="8"/>
      <c r="AP683" s="8"/>
      <c r="AQ683" s="8"/>
      <c r="AR683" s="8"/>
      <c r="AS683" s="8"/>
      <c r="AT683" s="8"/>
      <c r="AU683" s="8"/>
      <c r="AV683" s="8"/>
      <c r="AW683" s="8"/>
      <c r="AX683" s="8"/>
      <c r="AY683" s="8"/>
      <c r="AZ683" s="8"/>
      <c r="BA683" s="8"/>
      <c r="BB683" s="8"/>
      <c r="BC683" s="8"/>
      <c r="BD683" s="8"/>
      <c r="BE683" s="8"/>
      <c r="BF683" s="8"/>
      <c r="BG683" s="8"/>
      <c r="BH683" s="8"/>
      <c r="BI683" s="8"/>
      <c r="BJ683" s="8"/>
    </row>
    <row r="684" spans="1:62" ht="15.75" customHeight="1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  <c r="AD684" s="8"/>
      <c r="AE684" s="8"/>
      <c r="AF684" s="8"/>
      <c r="AG684" s="8"/>
      <c r="AH684" s="8"/>
      <c r="AI684" s="8"/>
      <c r="AJ684" s="8"/>
      <c r="AK684" s="8"/>
      <c r="AL684" s="8"/>
      <c r="AM684" s="8"/>
      <c r="AN684" s="8"/>
      <c r="AO684" s="8"/>
      <c r="AP684" s="8"/>
      <c r="AQ684" s="8"/>
      <c r="AR684" s="8"/>
      <c r="AS684" s="8"/>
      <c r="AT684" s="8"/>
      <c r="AU684" s="8"/>
      <c r="AV684" s="8"/>
      <c r="AW684" s="8"/>
      <c r="AX684" s="8"/>
      <c r="AY684" s="8"/>
      <c r="AZ684" s="8"/>
      <c r="BA684" s="8"/>
      <c r="BB684" s="8"/>
      <c r="BC684" s="8"/>
      <c r="BD684" s="8"/>
      <c r="BE684" s="8"/>
      <c r="BF684" s="8"/>
      <c r="BG684" s="8"/>
      <c r="BH684" s="8"/>
      <c r="BI684" s="8"/>
      <c r="BJ684" s="8"/>
    </row>
    <row r="685" spans="1:62" ht="15.75" customHeight="1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  <c r="AD685" s="8"/>
      <c r="AE685" s="8"/>
      <c r="AF685" s="8"/>
      <c r="AG685" s="8"/>
      <c r="AH685" s="8"/>
      <c r="AI685" s="8"/>
      <c r="AJ685" s="8"/>
      <c r="AK685" s="8"/>
      <c r="AL685" s="8"/>
      <c r="AM685" s="8"/>
      <c r="AN685" s="8"/>
      <c r="AO685" s="8"/>
      <c r="AP685" s="8"/>
      <c r="AQ685" s="8"/>
      <c r="AR685" s="8"/>
      <c r="AS685" s="8"/>
      <c r="AT685" s="8"/>
      <c r="AU685" s="8"/>
      <c r="AV685" s="8"/>
      <c r="AW685" s="8"/>
      <c r="AX685" s="8"/>
      <c r="AY685" s="8"/>
      <c r="AZ685" s="8"/>
      <c r="BA685" s="8"/>
      <c r="BB685" s="8"/>
      <c r="BC685" s="8"/>
      <c r="BD685" s="8"/>
      <c r="BE685" s="8"/>
      <c r="BF685" s="8"/>
      <c r="BG685" s="8"/>
      <c r="BH685" s="8"/>
      <c r="BI685" s="8"/>
      <c r="BJ685" s="8"/>
    </row>
    <row r="686" spans="1:62" ht="15.75" customHeight="1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  <c r="AD686" s="8"/>
      <c r="AE686" s="8"/>
      <c r="AF686" s="8"/>
      <c r="AG686" s="8"/>
      <c r="AH686" s="8"/>
      <c r="AI686" s="8"/>
      <c r="AJ686" s="8"/>
      <c r="AK686" s="8"/>
      <c r="AL686" s="8"/>
      <c r="AM686" s="8"/>
      <c r="AN686" s="8"/>
      <c r="AO686" s="8"/>
      <c r="AP686" s="8"/>
      <c r="AQ686" s="8"/>
      <c r="AR686" s="8"/>
      <c r="AS686" s="8"/>
      <c r="AT686" s="8"/>
      <c r="AU686" s="8"/>
      <c r="AV686" s="8"/>
      <c r="AW686" s="8"/>
      <c r="AX686" s="8"/>
      <c r="AY686" s="8"/>
      <c r="AZ686" s="8"/>
      <c r="BA686" s="8"/>
      <c r="BB686" s="8"/>
      <c r="BC686" s="8"/>
      <c r="BD686" s="8"/>
      <c r="BE686" s="8"/>
      <c r="BF686" s="8"/>
      <c r="BG686" s="8"/>
      <c r="BH686" s="8"/>
      <c r="BI686" s="8"/>
      <c r="BJ686" s="8"/>
    </row>
    <row r="687" spans="1:62" ht="15.75" customHeight="1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  <c r="AD687" s="8"/>
      <c r="AE687" s="8"/>
      <c r="AF687" s="8"/>
      <c r="AG687" s="8"/>
      <c r="AH687" s="8"/>
      <c r="AI687" s="8"/>
      <c r="AJ687" s="8"/>
      <c r="AK687" s="8"/>
      <c r="AL687" s="8"/>
      <c r="AM687" s="8"/>
      <c r="AN687" s="8"/>
      <c r="AO687" s="8"/>
      <c r="AP687" s="8"/>
      <c r="AQ687" s="8"/>
      <c r="AR687" s="8"/>
      <c r="AS687" s="8"/>
      <c r="AT687" s="8"/>
      <c r="AU687" s="8"/>
      <c r="AV687" s="8"/>
      <c r="AW687" s="8"/>
      <c r="AX687" s="8"/>
      <c r="AY687" s="8"/>
      <c r="AZ687" s="8"/>
      <c r="BA687" s="8"/>
      <c r="BB687" s="8"/>
      <c r="BC687" s="8"/>
      <c r="BD687" s="8"/>
      <c r="BE687" s="8"/>
      <c r="BF687" s="8"/>
      <c r="BG687" s="8"/>
      <c r="BH687" s="8"/>
      <c r="BI687" s="8"/>
      <c r="BJ687" s="8"/>
    </row>
    <row r="688" spans="1:62" ht="15.75" customHeight="1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  <c r="AC688" s="8"/>
      <c r="AD688" s="8"/>
      <c r="AE688" s="8"/>
      <c r="AF688" s="8"/>
      <c r="AG688" s="8"/>
      <c r="AH688" s="8"/>
      <c r="AI688" s="8"/>
      <c r="AJ688" s="8"/>
      <c r="AK688" s="8"/>
      <c r="AL688" s="8"/>
      <c r="AM688" s="8"/>
      <c r="AN688" s="8"/>
      <c r="AO688" s="8"/>
      <c r="AP688" s="8"/>
      <c r="AQ688" s="8"/>
      <c r="AR688" s="8"/>
      <c r="AS688" s="8"/>
      <c r="AT688" s="8"/>
      <c r="AU688" s="8"/>
      <c r="AV688" s="8"/>
      <c r="AW688" s="8"/>
      <c r="AX688" s="8"/>
      <c r="AY688" s="8"/>
      <c r="AZ688" s="8"/>
      <c r="BA688" s="8"/>
      <c r="BB688" s="8"/>
      <c r="BC688" s="8"/>
      <c r="BD688" s="8"/>
      <c r="BE688" s="8"/>
      <c r="BF688" s="8"/>
      <c r="BG688" s="8"/>
      <c r="BH688" s="8"/>
      <c r="BI688" s="8"/>
      <c r="BJ688" s="8"/>
    </row>
    <row r="689" spans="1:62" ht="15.75" customHeight="1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  <c r="AC689" s="8"/>
      <c r="AD689" s="8"/>
      <c r="AE689" s="8"/>
      <c r="AF689" s="8"/>
      <c r="AG689" s="8"/>
      <c r="AH689" s="8"/>
      <c r="AI689" s="8"/>
      <c r="AJ689" s="8"/>
      <c r="AK689" s="8"/>
      <c r="AL689" s="8"/>
      <c r="AM689" s="8"/>
      <c r="AN689" s="8"/>
      <c r="AO689" s="8"/>
      <c r="AP689" s="8"/>
      <c r="AQ689" s="8"/>
      <c r="AR689" s="8"/>
      <c r="AS689" s="8"/>
      <c r="AT689" s="8"/>
      <c r="AU689" s="8"/>
      <c r="AV689" s="8"/>
      <c r="AW689" s="8"/>
      <c r="AX689" s="8"/>
      <c r="AY689" s="8"/>
      <c r="AZ689" s="8"/>
      <c r="BA689" s="8"/>
      <c r="BB689" s="8"/>
      <c r="BC689" s="8"/>
      <c r="BD689" s="8"/>
      <c r="BE689" s="8"/>
      <c r="BF689" s="8"/>
      <c r="BG689" s="8"/>
      <c r="BH689" s="8"/>
      <c r="BI689" s="8"/>
      <c r="BJ689" s="8"/>
    </row>
    <row r="690" spans="1:62" ht="15.75" customHeight="1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  <c r="AC690" s="8"/>
      <c r="AD690" s="8"/>
      <c r="AE690" s="8"/>
      <c r="AF690" s="8"/>
      <c r="AG690" s="8"/>
      <c r="AH690" s="8"/>
      <c r="AI690" s="8"/>
      <c r="AJ690" s="8"/>
      <c r="AK690" s="8"/>
      <c r="AL690" s="8"/>
      <c r="AM690" s="8"/>
      <c r="AN690" s="8"/>
      <c r="AO690" s="8"/>
      <c r="AP690" s="8"/>
      <c r="AQ690" s="8"/>
      <c r="AR690" s="8"/>
      <c r="AS690" s="8"/>
      <c r="AT690" s="8"/>
      <c r="AU690" s="8"/>
      <c r="AV690" s="8"/>
      <c r="AW690" s="8"/>
      <c r="AX690" s="8"/>
      <c r="AY690" s="8"/>
      <c r="AZ690" s="8"/>
      <c r="BA690" s="8"/>
      <c r="BB690" s="8"/>
      <c r="BC690" s="8"/>
      <c r="BD690" s="8"/>
      <c r="BE690" s="8"/>
      <c r="BF690" s="8"/>
      <c r="BG690" s="8"/>
      <c r="BH690" s="8"/>
      <c r="BI690" s="8"/>
      <c r="BJ690" s="8"/>
    </row>
    <row r="691" spans="1:62" ht="15.75" customHeight="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  <c r="AC691" s="8"/>
      <c r="AD691" s="8"/>
      <c r="AE691" s="8"/>
      <c r="AF691" s="8"/>
      <c r="AG691" s="8"/>
      <c r="AH691" s="8"/>
      <c r="AI691" s="8"/>
      <c r="AJ691" s="8"/>
      <c r="AK691" s="8"/>
      <c r="AL691" s="8"/>
      <c r="AM691" s="8"/>
      <c r="AN691" s="8"/>
      <c r="AO691" s="8"/>
      <c r="AP691" s="8"/>
      <c r="AQ691" s="8"/>
      <c r="AR691" s="8"/>
      <c r="AS691" s="8"/>
      <c r="AT691" s="8"/>
      <c r="AU691" s="8"/>
      <c r="AV691" s="8"/>
      <c r="AW691" s="8"/>
      <c r="AX691" s="8"/>
      <c r="AY691" s="8"/>
      <c r="AZ691" s="8"/>
      <c r="BA691" s="8"/>
      <c r="BB691" s="8"/>
      <c r="BC691" s="8"/>
      <c r="BD691" s="8"/>
      <c r="BE691" s="8"/>
      <c r="BF691" s="8"/>
      <c r="BG691" s="8"/>
      <c r="BH691" s="8"/>
      <c r="BI691" s="8"/>
      <c r="BJ691" s="8"/>
    </row>
    <row r="692" spans="1:62" ht="15.75" customHeight="1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  <c r="AC692" s="8"/>
      <c r="AD692" s="8"/>
      <c r="AE692" s="8"/>
      <c r="AF692" s="8"/>
      <c r="AG692" s="8"/>
      <c r="AH692" s="8"/>
      <c r="AI692" s="8"/>
      <c r="AJ692" s="8"/>
      <c r="AK692" s="8"/>
      <c r="AL692" s="8"/>
      <c r="AM692" s="8"/>
      <c r="AN692" s="8"/>
      <c r="AO692" s="8"/>
      <c r="AP692" s="8"/>
      <c r="AQ692" s="8"/>
      <c r="AR692" s="8"/>
      <c r="AS692" s="8"/>
      <c r="AT692" s="8"/>
      <c r="AU692" s="8"/>
      <c r="AV692" s="8"/>
      <c r="AW692" s="8"/>
      <c r="AX692" s="8"/>
      <c r="AY692" s="8"/>
      <c r="AZ692" s="8"/>
      <c r="BA692" s="8"/>
      <c r="BB692" s="8"/>
      <c r="BC692" s="8"/>
      <c r="BD692" s="8"/>
      <c r="BE692" s="8"/>
      <c r="BF692" s="8"/>
      <c r="BG692" s="8"/>
      <c r="BH692" s="8"/>
      <c r="BI692" s="8"/>
      <c r="BJ692" s="8"/>
    </row>
    <row r="693" spans="1:62" ht="15.75" customHeight="1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  <c r="AC693" s="8"/>
      <c r="AD693" s="8"/>
      <c r="AE693" s="8"/>
      <c r="AF693" s="8"/>
      <c r="AG693" s="8"/>
      <c r="AH693" s="8"/>
      <c r="AI693" s="8"/>
      <c r="AJ693" s="8"/>
      <c r="AK693" s="8"/>
      <c r="AL693" s="8"/>
      <c r="AM693" s="8"/>
      <c r="AN693" s="8"/>
      <c r="AO693" s="8"/>
      <c r="AP693" s="8"/>
      <c r="AQ693" s="8"/>
      <c r="AR693" s="8"/>
      <c r="AS693" s="8"/>
      <c r="AT693" s="8"/>
      <c r="AU693" s="8"/>
      <c r="AV693" s="8"/>
      <c r="AW693" s="8"/>
      <c r="AX693" s="8"/>
      <c r="AY693" s="8"/>
      <c r="AZ693" s="8"/>
      <c r="BA693" s="8"/>
      <c r="BB693" s="8"/>
      <c r="BC693" s="8"/>
      <c r="BD693" s="8"/>
      <c r="BE693" s="8"/>
      <c r="BF693" s="8"/>
      <c r="BG693" s="8"/>
      <c r="BH693" s="8"/>
      <c r="BI693" s="8"/>
      <c r="BJ693" s="8"/>
    </row>
    <row r="694" spans="1:62" ht="15.75" customHeight="1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  <c r="AC694" s="8"/>
      <c r="AD694" s="8"/>
      <c r="AE694" s="8"/>
      <c r="AF694" s="8"/>
      <c r="AG694" s="8"/>
      <c r="AH694" s="8"/>
      <c r="AI694" s="8"/>
      <c r="AJ694" s="8"/>
      <c r="AK694" s="8"/>
      <c r="AL694" s="8"/>
      <c r="AM694" s="8"/>
      <c r="AN694" s="8"/>
      <c r="AO694" s="8"/>
      <c r="AP694" s="8"/>
      <c r="AQ694" s="8"/>
      <c r="AR694" s="8"/>
      <c r="AS694" s="8"/>
      <c r="AT694" s="8"/>
      <c r="AU694" s="8"/>
      <c r="AV694" s="8"/>
      <c r="AW694" s="8"/>
      <c r="AX694" s="8"/>
      <c r="AY694" s="8"/>
      <c r="AZ694" s="8"/>
      <c r="BA694" s="8"/>
      <c r="BB694" s="8"/>
      <c r="BC694" s="8"/>
      <c r="BD694" s="8"/>
      <c r="BE694" s="8"/>
      <c r="BF694" s="8"/>
      <c r="BG694" s="8"/>
      <c r="BH694" s="8"/>
      <c r="BI694" s="8"/>
      <c r="BJ694" s="8"/>
    </row>
    <row r="695" spans="1:62" ht="15.75" customHeight="1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  <c r="AB695" s="8"/>
      <c r="AC695" s="8"/>
      <c r="AD695" s="8"/>
      <c r="AE695" s="8"/>
      <c r="AF695" s="8"/>
      <c r="AG695" s="8"/>
      <c r="AH695" s="8"/>
      <c r="AI695" s="8"/>
      <c r="AJ695" s="8"/>
      <c r="AK695" s="8"/>
      <c r="AL695" s="8"/>
      <c r="AM695" s="8"/>
      <c r="AN695" s="8"/>
      <c r="AO695" s="8"/>
      <c r="AP695" s="8"/>
      <c r="AQ695" s="8"/>
      <c r="AR695" s="8"/>
      <c r="AS695" s="8"/>
      <c r="AT695" s="8"/>
      <c r="AU695" s="8"/>
      <c r="AV695" s="8"/>
      <c r="AW695" s="8"/>
      <c r="AX695" s="8"/>
      <c r="AY695" s="8"/>
      <c r="AZ695" s="8"/>
      <c r="BA695" s="8"/>
      <c r="BB695" s="8"/>
      <c r="BC695" s="8"/>
      <c r="BD695" s="8"/>
      <c r="BE695" s="8"/>
      <c r="BF695" s="8"/>
      <c r="BG695" s="8"/>
      <c r="BH695" s="8"/>
      <c r="BI695" s="8"/>
      <c r="BJ695" s="8"/>
    </row>
    <row r="696" spans="1:62" ht="15.75" customHeight="1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8"/>
      <c r="AC696" s="8"/>
      <c r="AD696" s="8"/>
      <c r="AE696" s="8"/>
      <c r="AF696" s="8"/>
      <c r="AG696" s="8"/>
      <c r="AH696" s="8"/>
      <c r="AI696" s="8"/>
      <c r="AJ696" s="8"/>
      <c r="AK696" s="8"/>
      <c r="AL696" s="8"/>
      <c r="AM696" s="8"/>
      <c r="AN696" s="8"/>
      <c r="AO696" s="8"/>
      <c r="AP696" s="8"/>
      <c r="AQ696" s="8"/>
      <c r="AR696" s="8"/>
      <c r="AS696" s="8"/>
      <c r="AT696" s="8"/>
      <c r="AU696" s="8"/>
      <c r="AV696" s="8"/>
      <c r="AW696" s="8"/>
      <c r="AX696" s="8"/>
      <c r="AY696" s="8"/>
      <c r="AZ696" s="8"/>
      <c r="BA696" s="8"/>
      <c r="BB696" s="8"/>
      <c r="BC696" s="8"/>
      <c r="BD696" s="8"/>
      <c r="BE696" s="8"/>
      <c r="BF696" s="8"/>
      <c r="BG696" s="8"/>
      <c r="BH696" s="8"/>
      <c r="BI696" s="8"/>
      <c r="BJ696" s="8"/>
    </row>
    <row r="697" spans="1:62" ht="15.75" customHeight="1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8"/>
      <c r="AC697" s="8"/>
      <c r="AD697" s="8"/>
      <c r="AE697" s="8"/>
      <c r="AF697" s="8"/>
      <c r="AG697" s="8"/>
      <c r="AH697" s="8"/>
      <c r="AI697" s="8"/>
      <c r="AJ697" s="8"/>
      <c r="AK697" s="8"/>
      <c r="AL697" s="8"/>
      <c r="AM697" s="8"/>
      <c r="AN697" s="8"/>
      <c r="AO697" s="8"/>
      <c r="AP697" s="8"/>
      <c r="AQ697" s="8"/>
      <c r="AR697" s="8"/>
      <c r="AS697" s="8"/>
      <c r="AT697" s="8"/>
      <c r="AU697" s="8"/>
      <c r="AV697" s="8"/>
      <c r="AW697" s="8"/>
      <c r="AX697" s="8"/>
      <c r="AY697" s="8"/>
      <c r="AZ697" s="8"/>
      <c r="BA697" s="8"/>
      <c r="BB697" s="8"/>
      <c r="BC697" s="8"/>
      <c r="BD697" s="8"/>
      <c r="BE697" s="8"/>
      <c r="BF697" s="8"/>
      <c r="BG697" s="8"/>
      <c r="BH697" s="8"/>
      <c r="BI697" s="8"/>
      <c r="BJ697" s="8"/>
    </row>
    <row r="698" spans="1:62" ht="15.75" customHeight="1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  <c r="AB698" s="8"/>
      <c r="AC698" s="8"/>
      <c r="AD698" s="8"/>
      <c r="AE698" s="8"/>
      <c r="AF698" s="8"/>
      <c r="AG698" s="8"/>
      <c r="AH698" s="8"/>
      <c r="AI698" s="8"/>
      <c r="AJ698" s="8"/>
      <c r="AK698" s="8"/>
      <c r="AL698" s="8"/>
      <c r="AM698" s="8"/>
      <c r="AN698" s="8"/>
      <c r="AO698" s="8"/>
      <c r="AP698" s="8"/>
      <c r="AQ698" s="8"/>
      <c r="AR698" s="8"/>
      <c r="AS698" s="8"/>
      <c r="AT698" s="8"/>
      <c r="AU698" s="8"/>
      <c r="AV698" s="8"/>
      <c r="AW698" s="8"/>
      <c r="AX698" s="8"/>
      <c r="AY698" s="8"/>
      <c r="AZ698" s="8"/>
      <c r="BA698" s="8"/>
      <c r="BB698" s="8"/>
      <c r="BC698" s="8"/>
      <c r="BD698" s="8"/>
      <c r="BE698" s="8"/>
      <c r="BF698" s="8"/>
      <c r="BG698" s="8"/>
      <c r="BH698" s="8"/>
      <c r="BI698" s="8"/>
      <c r="BJ698" s="8"/>
    </row>
    <row r="699" spans="1:62" ht="15.75" customHeight="1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  <c r="AB699" s="8"/>
      <c r="AC699" s="8"/>
      <c r="AD699" s="8"/>
      <c r="AE699" s="8"/>
      <c r="AF699" s="8"/>
      <c r="AG699" s="8"/>
      <c r="AH699" s="8"/>
      <c r="AI699" s="8"/>
      <c r="AJ699" s="8"/>
      <c r="AK699" s="8"/>
      <c r="AL699" s="8"/>
      <c r="AM699" s="8"/>
      <c r="AN699" s="8"/>
      <c r="AO699" s="8"/>
      <c r="AP699" s="8"/>
      <c r="AQ699" s="8"/>
      <c r="AR699" s="8"/>
      <c r="AS699" s="8"/>
      <c r="AT699" s="8"/>
      <c r="AU699" s="8"/>
      <c r="AV699" s="8"/>
      <c r="AW699" s="8"/>
      <c r="AX699" s="8"/>
      <c r="AY699" s="8"/>
      <c r="AZ699" s="8"/>
      <c r="BA699" s="8"/>
      <c r="BB699" s="8"/>
      <c r="BC699" s="8"/>
      <c r="BD699" s="8"/>
      <c r="BE699" s="8"/>
      <c r="BF699" s="8"/>
      <c r="BG699" s="8"/>
      <c r="BH699" s="8"/>
      <c r="BI699" s="8"/>
      <c r="BJ699" s="8"/>
    </row>
    <row r="700" spans="1:62" ht="15.75" customHeight="1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8"/>
      <c r="AC700" s="8"/>
      <c r="AD700" s="8"/>
      <c r="AE700" s="8"/>
      <c r="AF700" s="8"/>
      <c r="AG700" s="8"/>
      <c r="AH700" s="8"/>
      <c r="AI700" s="8"/>
      <c r="AJ700" s="8"/>
      <c r="AK700" s="8"/>
      <c r="AL700" s="8"/>
      <c r="AM700" s="8"/>
      <c r="AN700" s="8"/>
      <c r="AO700" s="8"/>
      <c r="AP700" s="8"/>
      <c r="AQ700" s="8"/>
      <c r="AR700" s="8"/>
      <c r="AS700" s="8"/>
      <c r="AT700" s="8"/>
      <c r="AU700" s="8"/>
      <c r="AV700" s="8"/>
      <c r="AW700" s="8"/>
      <c r="AX700" s="8"/>
      <c r="AY700" s="8"/>
      <c r="AZ700" s="8"/>
      <c r="BA700" s="8"/>
      <c r="BB700" s="8"/>
      <c r="BC700" s="8"/>
      <c r="BD700" s="8"/>
      <c r="BE700" s="8"/>
      <c r="BF700" s="8"/>
      <c r="BG700" s="8"/>
      <c r="BH700" s="8"/>
      <c r="BI700" s="8"/>
      <c r="BJ700" s="8"/>
    </row>
    <row r="701" spans="1:62" ht="15.75" customHeight="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8"/>
      <c r="AC701" s="8"/>
      <c r="AD701" s="8"/>
      <c r="AE701" s="8"/>
      <c r="AF701" s="8"/>
      <c r="AG701" s="8"/>
      <c r="AH701" s="8"/>
      <c r="AI701" s="8"/>
      <c r="AJ701" s="8"/>
      <c r="AK701" s="8"/>
      <c r="AL701" s="8"/>
      <c r="AM701" s="8"/>
      <c r="AN701" s="8"/>
      <c r="AO701" s="8"/>
      <c r="AP701" s="8"/>
      <c r="AQ701" s="8"/>
      <c r="AR701" s="8"/>
      <c r="AS701" s="8"/>
      <c r="AT701" s="8"/>
      <c r="AU701" s="8"/>
      <c r="AV701" s="8"/>
      <c r="AW701" s="8"/>
      <c r="AX701" s="8"/>
      <c r="AY701" s="8"/>
      <c r="AZ701" s="8"/>
      <c r="BA701" s="8"/>
      <c r="BB701" s="8"/>
      <c r="BC701" s="8"/>
      <c r="BD701" s="8"/>
      <c r="BE701" s="8"/>
      <c r="BF701" s="8"/>
      <c r="BG701" s="8"/>
      <c r="BH701" s="8"/>
      <c r="BI701" s="8"/>
      <c r="BJ701" s="8"/>
    </row>
    <row r="702" spans="1:62" ht="15.75" customHeight="1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  <c r="AB702" s="8"/>
      <c r="AC702" s="8"/>
      <c r="AD702" s="8"/>
      <c r="AE702" s="8"/>
      <c r="AF702" s="8"/>
      <c r="AG702" s="8"/>
      <c r="AH702" s="8"/>
      <c r="AI702" s="8"/>
      <c r="AJ702" s="8"/>
      <c r="AK702" s="8"/>
      <c r="AL702" s="8"/>
      <c r="AM702" s="8"/>
      <c r="AN702" s="8"/>
      <c r="AO702" s="8"/>
      <c r="AP702" s="8"/>
      <c r="AQ702" s="8"/>
      <c r="AR702" s="8"/>
      <c r="AS702" s="8"/>
      <c r="AT702" s="8"/>
      <c r="AU702" s="8"/>
      <c r="AV702" s="8"/>
      <c r="AW702" s="8"/>
      <c r="AX702" s="8"/>
      <c r="AY702" s="8"/>
      <c r="AZ702" s="8"/>
      <c r="BA702" s="8"/>
      <c r="BB702" s="8"/>
      <c r="BC702" s="8"/>
      <c r="BD702" s="8"/>
      <c r="BE702" s="8"/>
      <c r="BF702" s="8"/>
      <c r="BG702" s="8"/>
      <c r="BH702" s="8"/>
      <c r="BI702" s="8"/>
      <c r="BJ702" s="8"/>
    </row>
    <row r="703" spans="1:62" ht="15.75" customHeight="1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  <c r="AB703" s="8"/>
      <c r="AC703" s="8"/>
      <c r="AD703" s="8"/>
      <c r="AE703" s="8"/>
      <c r="AF703" s="8"/>
      <c r="AG703" s="8"/>
      <c r="AH703" s="8"/>
      <c r="AI703" s="8"/>
      <c r="AJ703" s="8"/>
      <c r="AK703" s="8"/>
      <c r="AL703" s="8"/>
      <c r="AM703" s="8"/>
      <c r="AN703" s="8"/>
      <c r="AO703" s="8"/>
      <c r="AP703" s="8"/>
      <c r="AQ703" s="8"/>
      <c r="AR703" s="8"/>
      <c r="AS703" s="8"/>
      <c r="AT703" s="8"/>
      <c r="AU703" s="8"/>
      <c r="AV703" s="8"/>
      <c r="AW703" s="8"/>
      <c r="AX703" s="8"/>
      <c r="AY703" s="8"/>
      <c r="AZ703" s="8"/>
      <c r="BA703" s="8"/>
      <c r="BB703" s="8"/>
      <c r="BC703" s="8"/>
      <c r="BD703" s="8"/>
      <c r="BE703" s="8"/>
      <c r="BF703" s="8"/>
      <c r="BG703" s="8"/>
      <c r="BH703" s="8"/>
      <c r="BI703" s="8"/>
      <c r="BJ703" s="8"/>
    </row>
    <row r="704" spans="1:62" ht="15.75" customHeight="1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8"/>
      <c r="AC704" s="8"/>
      <c r="AD704" s="8"/>
      <c r="AE704" s="8"/>
      <c r="AF704" s="8"/>
      <c r="AG704" s="8"/>
      <c r="AH704" s="8"/>
      <c r="AI704" s="8"/>
      <c r="AJ704" s="8"/>
      <c r="AK704" s="8"/>
      <c r="AL704" s="8"/>
      <c r="AM704" s="8"/>
      <c r="AN704" s="8"/>
      <c r="AO704" s="8"/>
      <c r="AP704" s="8"/>
      <c r="AQ704" s="8"/>
      <c r="AR704" s="8"/>
      <c r="AS704" s="8"/>
      <c r="AT704" s="8"/>
      <c r="AU704" s="8"/>
      <c r="AV704" s="8"/>
      <c r="AW704" s="8"/>
      <c r="AX704" s="8"/>
      <c r="AY704" s="8"/>
      <c r="AZ704" s="8"/>
      <c r="BA704" s="8"/>
      <c r="BB704" s="8"/>
      <c r="BC704" s="8"/>
      <c r="BD704" s="8"/>
      <c r="BE704" s="8"/>
      <c r="BF704" s="8"/>
      <c r="BG704" s="8"/>
      <c r="BH704" s="8"/>
      <c r="BI704" s="8"/>
      <c r="BJ704" s="8"/>
    </row>
    <row r="705" spans="1:62" ht="15.75" customHeight="1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8"/>
      <c r="AC705" s="8"/>
      <c r="AD705" s="8"/>
      <c r="AE705" s="8"/>
      <c r="AF705" s="8"/>
      <c r="AG705" s="8"/>
      <c r="AH705" s="8"/>
      <c r="AI705" s="8"/>
      <c r="AJ705" s="8"/>
      <c r="AK705" s="8"/>
      <c r="AL705" s="8"/>
      <c r="AM705" s="8"/>
      <c r="AN705" s="8"/>
      <c r="AO705" s="8"/>
      <c r="AP705" s="8"/>
      <c r="AQ705" s="8"/>
      <c r="AR705" s="8"/>
      <c r="AS705" s="8"/>
      <c r="AT705" s="8"/>
      <c r="AU705" s="8"/>
      <c r="AV705" s="8"/>
      <c r="AW705" s="8"/>
      <c r="AX705" s="8"/>
      <c r="AY705" s="8"/>
      <c r="AZ705" s="8"/>
      <c r="BA705" s="8"/>
      <c r="BB705" s="8"/>
      <c r="BC705" s="8"/>
      <c r="BD705" s="8"/>
      <c r="BE705" s="8"/>
      <c r="BF705" s="8"/>
      <c r="BG705" s="8"/>
      <c r="BH705" s="8"/>
      <c r="BI705" s="8"/>
      <c r="BJ705" s="8"/>
    </row>
    <row r="706" spans="1:62" ht="15.75" customHeight="1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  <c r="AB706" s="8"/>
      <c r="AC706" s="8"/>
      <c r="AD706" s="8"/>
      <c r="AE706" s="8"/>
      <c r="AF706" s="8"/>
      <c r="AG706" s="8"/>
      <c r="AH706" s="8"/>
      <c r="AI706" s="8"/>
      <c r="AJ706" s="8"/>
      <c r="AK706" s="8"/>
      <c r="AL706" s="8"/>
      <c r="AM706" s="8"/>
      <c r="AN706" s="8"/>
      <c r="AO706" s="8"/>
      <c r="AP706" s="8"/>
      <c r="AQ706" s="8"/>
      <c r="AR706" s="8"/>
      <c r="AS706" s="8"/>
      <c r="AT706" s="8"/>
      <c r="AU706" s="8"/>
      <c r="AV706" s="8"/>
      <c r="AW706" s="8"/>
      <c r="AX706" s="8"/>
      <c r="AY706" s="8"/>
      <c r="AZ706" s="8"/>
      <c r="BA706" s="8"/>
      <c r="BB706" s="8"/>
      <c r="BC706" s="8"/>
      <c r="BD706" s="8"/>
      <c r="BE706" s="8"/>
      <c r="BF706" s="8"/>
      <c r="BG706" s="8"/>
      <c r="BH706" s="8"/>
      <c r="BI706" s="8"/>
      <c r="BJ706" s="8"/>
    </row>
    <row r="707" spans="1:62" ht="15.75" customHeight="1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  <c r="AB707" s="8"/>
      <c r="AC707" s="8"/>
      <c r="AD707" s="8"/>
      <c r="AE707" s="8"/>
      <c r="AF707" s="8"/>
      <c r="AG707" s="8"/>
      <c r="AH707" s="8"/>
      <c r="AI707" s="8"/>
      <c r="AJ707" s="8"/>
      <c r="AK707" s="8"/>
      <c r="AL707" s="8"/>
      <c r="AM707" s="8"/>
      <c r="AN707" s="8"/>
      <c r="AO707" s="8"/>
      <c r="AP707" s="8"/>
      <c r="AQ707" s="8"/>
      <c r="AR707" s="8"/>
      <c r="AS707" s="8"/>
      <c r="AT707" s="8"/>
      <c r="AU707" s="8"/>
      <c r="AV707" s="8"/>
      <c r="AW707" s="8"/>
      <c r="AX707" s="8"/>
      <c r="AY707" s="8"/>
      <c r="AZ707" s="8"/>
      <c r="BA707" s="8"/>
      <c r="BB707" s="8"/>
      <c r="BC707" s="8"/>
      <c r="BD707" s="8"/>
      <c r="BE707" s="8"/>
      <c r="BF707" s="8"/>
      <c r="BG707" s="8"/>
      <c r="BH707" s="8"/>
      <c r="BI707" s="8"/>
      <c r="BJ707" s="8"/>
    </row>
    <row r="708" spans="1:62" ht="15.75" customHeight="1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  <c r="AB708" s="8"/>
      <c r="AC708" s="8"/>
      <c r="AD708" s="8"/>
      <c r="AE708" s="8"/>
      <c r="AF708" s="8"/>
      <c r="AG708" s="8"/>
      <c r="AH708" s="8"/>
      <c r="AI708" s="8"/>
      <c r="AJ708" s="8"/>
      <c r="AK708" s="8"/>
      <c r="AL708" s="8"/>
      <c r="AM708" s="8"/>
      <c r="AN708" s="8"/>
      <c r="AO708" s="8"/>
      <c r="AP708" s="8"/>
      <c r="AQ708" s="8"/>
      <c r="AR708" s="8"/>
      <c r="AS708" s="8"/>
      <c r="AT708" s="8"/>
      <c r="AU708" s="8"/>
      <c r="AV708" s="8"/>
      <c r="AW708" s="8"/>
      <c r="AX708" s="8"/>
      <c r="AY708" s="8"/>
      <c r="AZ708" s="8"/>
      <c r="BA708" s="8"/>
      <c r="BB708" s="8"/>
      <c r="BC708" s="8"/>
      <c r="BD708" s="8"/>
      <c r="BE708" s="8"/>
      <c r="BF708" s="8"/>
      <c r="BG708" s="8"/>
      <c r="BH708" s="8"/>
      <c r="BI708" s="8"/>
      <c r="BJ708" s="8"/>
    </row>
    <row r="709" spans="1:62" ht="15.75" customHeight="1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8"/>
      <c r="AC709" s="8"/>
      <c r="AD709" s="8"/>
      <c r="AE709" s="8"/>
      <c r="AF709" s="8"/>
      <c r="AG709" s="8"/>
      <c r="AH709" s="8"/>
      <c r="AI709" s="8"/>
      <c r="AJ709" s="8"/>
      <c r="AK709" s="8"/>
      <c r="AL709" s="8"/>
      <c r="AM709" s="8"/>
      <c r="AN709" s="8"/>
      <c r="AO709" s="8"/>
      <c r="AP709" s="8"/>
      <c r="AQ709" s="8"/>
      <c r="AR709" s="8"/>
      <c r="AS709" s="8"/>
      <c r="AT709" s="8"/>
      <c r="AU709" s="8"/>
      <c r="AV709" s="8"/>
      <c r="AW709" s="8"/>
      <c r="AX709" s="8"/>
      <c r="AY709" s="8"/>
      <c r="AZ709" s="8"/>
      <c r="BA709" s="8"/>
      <c r="BB709" s="8"/>
      <c r="BC709" s="8"/>
      <c r="BD709" s="8"/>
      <c r="BE709" s="8"/>
      <c r="BF709" s="8"/>
      <c r="BG709" s="8"/>
      <c r="BH709" s="8"/>
      <c r="BI709" s="8"/>
      <c r="BJ709" s="8"/>
    </row>
    <row r="710" spans="1:62" ht="15.75" customHeight="1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  <c r="AB710" s="8"/>
      <c r="AC710" s="8"/>
      <c r="AD710" s="8"/>
      <c r="AE710" s="8"/>
      <c r="AF710" s="8"/>
      <c r="AG710" s="8"/>
      <c r="AH710" s="8"/>
      <c r="AI710" s="8"/>
      <c r="AJ710" s="8"/>
      <c r="AK710" s="8"/>
      <c r="AL710" s="8"/>
      <c r="AM710" s="8"/>
      <c r="AN710" s="8"/>
      <c r="AO710" s="8"/>
      <c r="AP710" s="8"/>
      <c r="AQ710" s="8"/>
      <c r="AR710" s="8"/>
      <c r="AS710" s="8"/>
      <c r="AT710" s="8"/>
      <c r="AU710" s="8"/>
      <c r="AV710" s="8"/>
      <c r="AW710" s="8"/>
      <c r="AX710" s="8"/>
      <c r="AY710" s="8"/>
      <c r="AZ710" s="8"/>
      <c r="BA710" s="8"/>
      <c r="BB710" s="8"/>
      <c r="BC710" s="8"/>
      <c r="BD710" s="8"/>
      <c r="BE710" s="8"/>
      <c r="BF710" s="8"/>
      <c r="BG710" s="8"/>
      <c r="BH710" s="8"/>
      <c r="BI710" s="8"/>
      <c r="BJ710" s="8"/>
    </row>
    <row r="711" spans="1:62" ht="15.75" customHeight="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  <c r="AB711" s="8"/>
      <c r="AC711" s="8"/>
      <c r="AD711" s="8"/>
      <c r="AE711" s="8"/>
      <c r="AF711" s="8"/>
      <c r="AG711" s="8"/>
      <c r="AH711" s="8"/>
      <c r="AI711" s="8"/>
      <c r="AJ711" s="8"/>
      <c r="AK711" s="8"/>
      <c r="AL711" s="8"/>
      <c r="AM711" s="8"/>
      <c r="AN711" s="8"/>
      <c r="AO711" s="8"/>
      <c r="AP711" s="8"/>
      <c r="AQ711" s="8"/>
      <c r="AR711" s="8"/>
      <c r="AS711" s="8"/>
      <c r="AT711" s="8"/>
      <c r="AU711" s="8"/>
      <c r="AV711" s="8"/>
      <c r="AW711" s="8"/>
      <c r="AX711" s="8"/>
      <c r="AY711" s="8"/>
      <c r="AZ711" s="8"/>
      <c r="BA711" s="8"/>
      <c r="BB711" s="8"/>
      <c r="BC711" s="8"/>
      <c r="BD711" s="8"/>
      <c r="BE711" s="8"/>
      <c r="BF711" s="8"/>
      <c r="BG711" s="8"/>
      <c r="BH711" s="8"/>
      <c r="BI711" s="8"/>
      <c r="BJ711" s="8"/>
    </row>
    <row r="712" spans="1:62" ht="15.75" customHeight="1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  <c r="AB712" s="8"/>
      <c r="AC712" s="8"/>
      <c r="AD712" s="8"/>
      <c r="AE712" s="8"/>
      <c r="AF712" s="8"/>
      <c r="AG712" s="8"/>
      <c r="AH712" s="8"/>
      <c r="AI712" s="8"/>
      <c r="AJ712" s="8"/>
      <c r="AK712" s="8"/>
      <c r="AL712" s="8"/>
      <c r="AM712" s="8"/>
      <c r="AN712" s="8"/>
      <c r="AO712" s="8"/>
      <c r="AP712" s="8"/>
      <c r="AQ712" s="8"/>
      <c r="AR712" s="8"/>
      <c r="AS712" s="8"/>
      <c r="AT712" s="8"/>
      <c r="AU712" s="8"/>
      <c r="AV712" s="8"/>
      <c r="AW712" s="8"/>
      <c r="AX712" s="8"/>
      <c r="AY712" s="8"/>
      <c r="AZ712" s="8"/>
      <c r="BA712" s="8"/>
      <c r="BB712" s="8"/>
      <c r="BC712" s="8"/>
      <c r="BD712" s="8"/>
      <c r="BE712" s="8"/>
      <c r="BF712" s="8"/>
      <c r="BG712" s="8"/>
      <c r="BH712" s="8"/>
      <c r="BI712" s="8"/>
      <c r="BJ712" s="8"/>
    </row>
    <row r="713" spans="1:62" ht="15.75" customHeight="1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  <c r="AB713" s="8"/>
      <c r="AC713" s="8"/>
      <c r="AD713" s="8"/>
      <c r="AE713" s="8"/>
      <c r="AF713" s="8"/>
      <c r="AG713" s="8"/>
      <c r="AH713" s="8"/>
      <c r="AI713" s="8"/>
      <c r="AJ713" s="8"/>
      <c r="AK713" s="8"/>
      <c r="AL713" s="8"/>
      <c r="AM713" s="8"/>
      <c r="AN713" s="8"/>
      <c r="AO713" s="8"/>
      <c r="AP713" s="8"/>
      <c r="AQ713" s="8"/>
      <c r="AR713" s="8"/>
      <c r="AS713" s="8"/>
      <c r="AT713" s="8"/>
      <c r="AU713" s="8"/>
      <c r="AV713" s="8"/>
      <c r="AW713" s="8"/>
      <c r="AX713" s="8"/>
      <c r="AY713" s="8"/>
      <c r="AZ713" s="8"/>
      <c r="BA713" s="8"/>
      <c r="BB713" s="8"/>
      <c r="BC713" s="8"/>
      <c r="BD713" s="8"/>
      <c r="BE713" s="8"/>
      <c r="BF713" s="8"/>
      <c r="BG713" s="8"/>
      <c r="BH713" s="8"/>
      <c r="BI713" s="8"/>
      <c r="BJ713" s="8"/>
    </row>
    <row r="714" spans="1:62" ht="15.75" customHeight="1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  <c r="AB714" s="8"/>
      <c r="AC714" s="8"/>
      <c r="AD714" s="8"/>
      <c r="AE714" s="8"/>
      <c r="AF714" s="8"/>
      <c r="AG714" s="8"/>
      <c r="AH714" s="8"/>
      <c r="AI714" s="8"/>
      <c r="AJ714" s="8"/>
      <c r="AK714" s="8"/>
      <c r="AL714" s="8"/>
      <c r="AM714" s="8"/>
      <c r="AN714" s="8"/>
      <c r="AO714" s="8"/>
      <c r="AP714" s="8"/>
      <c r="AQ714" s="8"/>
      <c r="AR714" s="8"/>
      <c r="AS714" s="8"/>
      <c r="AT714" s="8"/>
      <c r="AU714" s="8"/>
      <c r="AV714" s="8"/>
      <c r="AW714" s="8"/>
      <c r="AX714" s="8"/>
      <c r="AY714" s="8"/>
      <c r="AZ714" s="8"/>
      <c r="BA714" s="8"/>
      <c r="BB714" s="8"/>
      <c r="BC714" s="8"/>
      <c r="BD714" s="8"/>
      <c r="BE714" s="8"/>
      <c r="BF714" s="8"/>
      <c r="BG714" s="8"/>
      <c r="BH714" s="8"/>
      <c r="BI714" s="8"/>
      <c r="BJ714" s="8"/>
    </row>
    <row r="715" spans="1:62" ht="15.75" customHeight="1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  <c r="AB715" s="8"/>
      <c r="AC715" s="8"/>
      <c r="AD715" s="8"/>
      <c r="AE715" s="8"/>
      <c r="AF715" s="8"/>
      <c r="AG715" s="8"/>
      <c r="AH715" s="8"/>
      <c r="AI715" s="8"/>
      <c r="AJ715" s="8"/>
      <c r="AK715" s="8"/>
      <c r="AL715" s="8"/>
      <c r="AM715" s="8"/>
      <c r="AN715" s="8"/>
      <c r="AO715" s="8"/>
      <c r="AP715" s="8"/>
      <c r="AQ715" s="8"/>
      <c r="AR715" s="8"/>
      <c r="AS715" s="8"/>
      <c r="AT715" s="8"/>
      <c r="AU715" s="8"/>
      <c r="AV715" s="8"/>
      <c r="AW715" s="8"/>
      <c r="AX715" s="8"/>
      <c r="AY715" s="8"/>
      <c r="AZ715" s="8"/>
      <c r="BA715" s="8"/>
      <c r="BB715" s="8"/>
      <c r="BC715" s="8"/>
      <c r="BD715" s="8"/>
      <c r="BE715" s="8"/>
      <c r="BF715" s="8"/>
      <c r="BG715" s="8"/>
      <c r="BH715" s="8"/>
      <c r="BI715" s="8"/>
      <c r="BJ715" s="8"/>
    </row>
    <row r="716" spans="1:62" ht="15.75" customHeight="1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  <c r="AB716" s="8"/>
      <c r="AC716" s="8"/>
      <c r="AD716" s="8"/>
      <c r="AE716" s="8"/>
      <c r="AF716" s="8"/>
      <c r="AG716" s="8"/>
      <c r="AH716" s="8"/>
      <c r="AI716" s="8"/>
      <c r="AJ716" s="8"/>
      <c r="AK716" s="8"/>
      <c r="AL716" s="8"/>
      <c r="AM716" s="8"/>
      <c r="AN716" s="8"/>
      <c r="AO716" s="8"/>
      <c r="AP716" s="8"/>
      <c r="AQ716" s="8"/>
      <c r="AR716" s="8"/>
      <c r="AS716" s="8"/>
      <c r="AT716" s="8"/>
      <c r="AU716" s="8"/>
      <c r="AV716" s="8"/>
      <c r="AW716" s="8"/>
      <c r="AX716" s="8"/>
      <c r="AY716" s="8"/>
      <c r="AZ716" s="8"/>
      <c r="BA716" s="8"/>
      <c r="BB716" s="8"/>
      <c r="BC716" s="8"/>
      <c r="BD716" s="8"/>
      <c r="BE716" s="8"/>
      <c r="BF716" s="8"/>
      <c r="BG716" s="8"/>
      <c r="BH716" s="8"/>
      <c r="BI716" s="8"/>
      <c r="BJ716" s="8"/>
    </row>
    <row r="717" spans="1:62" ht="15.75" customHeight="1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  <c r="AB717" s="8"/>
      <c r="AC717" s="8"/>
      <c r="AD717" s="8"/>
      <c r="AE717" s="8"/>
      <c r="AF717" s="8"/>
      <c r="AG717" s="8"/>
      <c r="AH717" s="8"/>
      <c r="AI717" s="8"/>
      <c r="AJ717" s="8"/>
      <c r="AK717" s="8"/>
      <c r="AL717" s="8"/>
      <c r="AM717" s="8"/>
      <c r="AN717" s="8"/>
      <c r="AO717" s="8"/>
      <c r="AP717" s="8"/>
      <c r="AQ717" s="8"/>
      <c r="AR717" s="8"/>
      <c r="AS717" s="8"/>
      <c r="AT717" s="8"/>
      <c r="AU717" s="8"/>
      <c r="AV717" s="8"/>
      <c r="AW717" s="8"/>
      <c r="AX717" s="8"/>
      <c r="AY717" s="8"/>
      <c r="AZ717" s="8"/>
      <c r="BA717" s="8"/>
      <c r="BB717" s="8"/>
      <c r="BC717" s="8"/>
      <c r="BD717" s="8"/>
      <c r="BE717" s="8"/>
      <c r="BF717" s="8"/>
      <c r="BG717" s="8"/>
      <c r="BH717" s="8"/>
      <c r="BI717" s="8"/>
      <c r="BJ717" s="8"/>
    </row>
    <row r="718" spans="1:62" ht="15.75" customHeight="1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  <c r="AB718" s="8"/>
      <c r="AC718" s="8"/>
      <c r="AD718" s="8"/>
      <c r="AE718" s="8"/>
      <c r="AF718" s="8"/>
      <c r="AG718" s="8"/>
      <c r="AH718" s="8"/>
      <c r="AI718" s="8"/>
      <c r="AJ718" s="8"/>
      <c r="AK718" s="8"/>
      <c r="AL718" s="8"/>
      <c r="AM718" s="8"/>
      <c r="AN718" s="8"/>
      <c r="AO718" s="8"/>
      <c r="AP718" s="8"/>
      <c r="AQ718" s="8"/>
      <c r="AR718" s="8"/>
      <c r="AS718" s="8"/>
      <c r="AT718" s="8"/>
      <c r="AU718" s="8"/>
      <c r="AV718" s="8"/>
      <c r="AW718" s="8"/>
      <c r="AX718" s="8"/>
      <c r="AY718" s="8"/>
      <c r="AZ718" s="8"/>
      <c r="BA718" s="8"/>
      <c r="BB718" s="8"/>
      <c r="BC718" s="8"/>
      <c r="BD718" s="8"/>
      <c r="BE718" s="8"/>
      <c r="BF718" s="8"/>
      <c r="BG718" s="8"/>
      <c r="BH718" s="8"/>
      <c r="BI718" s="8"/>
      <c r="BJ718" s="8"/>
    </row>
    <row r="719" spans="1:62" ht="15.75" customHeight="1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  <c r="AB719" s="8"/>
      <c r="AC719" s="8"/>
      <c r="AD719" s="8"/>
      <c r="AE719" s="8"/>
      <c r="AF719" s="8"/>
      <c r="AG719" s="8"/>
      <c r="AH719" s="8"/>
      <c r="AI719" s="8"/>
      <c r="AJ719" s="8"/>
      <c r="AK719" s="8"/>
      <c r="AL719" s="8"/>
      <c r="AM719" s="8"/>
      <c r="AN719" s="8"/>
      <c r="AO719" s="8"/>
      <c r="AP719" s="8"/>
      <c r="AQ719" s="8"/>
      <c r="AR719" s="8"/>
      <c r="AS719" s="8"/>
      <c r="AT719" s="8"/>
      <c r="AU719" s="8"/>
      <c r="AV719" s="8"/>
      <c r="AW719" s="8"/>
      <c r="AX719" s="8"/>
      <c r="AY719" s="8"/>
      <c r="AZ719" s="8"/>
      <c r="BA719" s="8"/>
      <c r="BB719" s="8"/>
      <c r="BC719" s="8"/>
      <c r="BD719" s="8"/>
      <c r="BE719" s="8"/>
      <c r="BF719" s="8"/>
      <c r="BG719" s="8"/>
      <c r="BH719" s="8"/>
      <c r="BI719" s="8"/>
      <c r="BJ719" s="8"/>
    </row>
    <row r="720" spans="1:62" ht="15.75" customHeight="1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  <c r="AB720" s="8"/>
      <c r="AC720" s="8"/>
      <c r="AD720" s="8"/>
      <c r="AE720" s="8"/>
      <c r="AF720" s="8"/>
      <c r="AG720" s="8"/>
      <c r="AH720" s="8"/>
      <c r="AI720" s="8"/>
      <c r="AJ720" s="8"/>
      <c r="AK720" s="8"/>
      <c r="AL720" s="8"/>
      <c r="AM720" s="8"/>
      <c r="AN720" s="8"/>
      <c r="AO720" s="8"/>
      <c r="AP720" s="8"/>
      <c r="AQ720" s="8"/>
      <c r="AR720" s="8"/>
      <c r="AS720" s="8"/>
      <c r="AT720" s="8"/>
      <c r="AU720" s="8"/>
      <c r="AV720" s="8"/>
      <c r="AW720" s="8"/>
      <c r="AX720" s="8"/>
      <c r="AY720" s="8"/>
      <c r="AZ720" s="8"/>
      <c r="BA720" s="8"/>
      <c r="BB720" s="8"/>
      <c r="BC720" s="8"/>
      <c r="BD720" s="8"/>
      <c r="BE720" s="8"/>
      <c r="BF720" s="8"/>
      <c r="BG720" s="8"/>
      <c r="BH720" s="8"/>
      <c r="BI720" s="8"/>
      <c r="BJ720" s="8"/>
    </row>
    <row r="721" spans="1:62" ht="15.75" customHeight="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  <c r="AB721" s="8"/>
      <c r="AC721" s="8"/>
      <c r="AD721" s="8"/>
      <c r="AE721" s="8"/>
      <c r="AF721" s="8"/>
      <c r="AG721" s="8"/>
      <c r="AH721" s="8"/>
      <c r="AI721" s="8"/>
      <c r="AJ721" s="8"/>
      <c r="AK721" s="8"/>
      <c r="AL721" s="8"/>
      <c r="AM721" s="8"/>
      <c r="AN721" s="8"/>
      <c r="AO721" s="8"/>
      <c r="AP721" s="8"/>
      <c r="AQ721" s="8"/>
      <c r="AR721" s="8"/>
      <c r="AS721" s="8"/>
      <c r="AT721" s="8"/>
      <c r="AU721" s="8"/>
      <c r="AV721" s="8"/>
      <c r="AW721" s="8"/>
      <c r="AX721" s="8"/>
      <c r="AY721" s="8"/>
      <c r="AZ721" s="8"/>
      <c r="BA721" s="8"/>
      <c r="BB721" s="8"/>
      <c r="BC721" s="8"/>
      <c r="BD721" s="8"/>
      <c r="BE721" s="8"/>
      <c r="BF721" s="8"/>
      <c r="BG721" s="8"/>
      <c r="BH721" s="8"/>
      <c r="BI721" s="8"/>
      <c r="BJ721" s="8"/>
    </row>
    <row r="722" spans="1:62" ht="15.75" customHeight="1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  <c r="AB722" s="8"/>
      <c r="AC722" s="8"/>
      <c r="AD722" s="8"/>
      <c r="AE722" s="8"/>
      <c r="AF722" s="8"/>
      <c r="AG722" s="8"/>
      <c r="AH722" s="8"/>
      <c r="AI722" s="8"/>
      <c r="AJ722" s="8"/>
      <c r="AK722" s="8"/>
      <c r="AL722" s="8"/>
      <c r="AM722" s="8"/>
      <c r="AN722" s="8"/>
      <c r="AO722" s="8"/>
      <c r="AP722" s="8"/>
      <c r="AQ722" s="8"/>
      <c r="AR722" s="8"/>
      <c r="AS722" s="8"/>
      <c r="AT722" s="8"/>
      <c r="AU722" s="8"/>
      <c r="AV722" s="8"/>
      <c r="AW722" s="8"/>
      <c r="AX722" s="8"/>
      <c r="AY722" s="8"/>
      <c r="AZ722" s="8"/>
      <c r="BA722" s="8"/>
      <c r="BB722" s="8"/>
      <c r="BC722" s="8"/>
      <c r="BD722" s="8"/>
      <c r="BE722" s="8"/>
      <c r="BF722" s="8"/>
      <c r="BG722" s="8"/>
      <c r="BH722" s="8"/>
      <c r="BI722" s="8"/>
      <c r="BJ722" s="8"/>
    </row>
    <row r="723" spans="1:62" ht="15.75" customHeight="1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  <c r="AB723" s="8"/>
      <c r="AC723" s="8"/>
      <c r="AD723" s="8"/>
      <c r="AE723" s="8"/>
      <c r="AF723" s="8"/>
      <c r="AG723" s="8"/>
      <c r="AH723" s="8"/>
      <c r="AI723" s="8"/>
      <c r="AJ723" s="8"/>
      <c r="AK723" s="8"/>
      <c r="AL723" s="8"/>
      <c r="AM723" s="8"/>
      <c r="AN723" s="8"/>
      <c r="AO723" s="8"/>
      <c r="AP723" s="8"/>
      <c r="AQ723" s="8"/>
      <c r="AR723" s="8"/>
      <c r="AS723" s="8"/>
      <c r="AT723" s="8"/>
      <c r="AU723" s="8"/>
      <c r="AV723" s="8"/>
      <c r="AW723" s="8"/>
      <c r="AX723" s="8"/>
      <c r="AY723" s="8"/>
      <c r="AZ723" s="8"/>
      <c r="BA723" s="8"/>
      <c r="BB723" s="8"/>
      <c r="BC723" s="8"/>
      <c r="BD723" s="8"/>
      <c r="BE723" s="8"/>
      <c r="BF723" s="8"/>
      <c r="BG723" s="8"/>
      <c r="BH723" s="8"/>
      <c r="BI723" s="8"/>
      <c r="BJ723" s="8"/>
    </row>
    <row r="724" spans="1:62" ht="15.75" customHeight="1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  <c r="AB724" s="8"/>
      <c r="AC724" s="8"/>
      <c r="AD724" s="8"/>
      <c r="AE724" s="8"/>
      <c r="AF724" s="8"/>
      <c r="AG724" s="8"/>
      <c r="AH724" s="8"/>
      <c r="AI724" s="8"/>
      <c r="AJ724" s="8"/>
      <c r="AK724" s="8"/>
      <c r="AL724" s="8"/>
      <c r="AM724" s="8"/>
      <c r="AN724" s="8"/>
      <c r="AO724" s="8"/>
      <c r="AP724" s="8"/>
      <c r="AQ724" s="8"/>
      <c r="AR724" s="8"/>
      <c r="AS724" s="8"/>
      <c r="AT724" s="8"/>
      <c r="AU724" s="8"/>
      <c r="AV724" s="8"/>
      <c r="AW724" s="8"/>
      <c r="AX724" s="8"/>
      <c r="AY724" s="8"/>
      <c r="AZ724" s="8"/>
      <c r="BA724" s="8"/>
      <c r="BB724" s="8"/>
      <c r="BC724" s="8"/>
      <c r="BD724" s="8"/>
      <c r="BE724" s="8"/>
      <c r="BF724" s="8"/>
      <c r="BG724" s="8"/>
      <c r="BH724" s="8"/>
      <c r="BI724" s="8"/>
      <c r="BJ724" s="8"/>
    </row>
    <row r="725" spans="1:62" ht="15.75" customHeight="1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  <c r="AB725" s="8"/>
      <c r="AC725" s="8"/>
      <c r="AD725" s="8"/>
      <c r="AE725" s="8"/>
      <c r="AF725" s="8"/>
      <c r="AG725" s="8"/>
      <c r="AH725" s="8"/>
      <c r="AI725" s="8"/>
      <c r="AJ725" s="8"/>
      <c r="AK725" s="8"/>
      <c r="AL725" s="8"/>
      <c r="AM725" s="8"/>
      <c r="AN725" s="8"/>
      <c r="AO725" s="8"/>
      <c r="AP725" s="8"/>
      <c r="AQ725" s="8"/>
      <c r="AR725" s="8"/>
      <c r="AS725" s="8"/>
      <c r="AT725" s="8"/>
      <c r="AU725" s="8"/>
      <c r="AV725" s="8"/>
      <c r="AW725" s="8"/>
      <c r="AX725" s="8"/>
      <c r="AY725" s="8"/>
      <c r="AZ725" s="8"/>
      <c r="BA725" s="8"/>
      <c r="BB725" s="8"/>
      <c r="BC725" s="8"/>
      <c r="BD725" s="8"/>
      <c r="BE725" s="8"/>
      <c r="BF725" s="8"/>
      <c r="BG725" s="8"/>
      <c r="BH725" s="8"/>
      <c r="BI725" s="8"/>
      <c r="BJ725" s="8"/>
    </row>
    <row r="726" spans="1:62" ht="15.75" customHeight="1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  <c r="AB726" s="8"/>
      <c r="AC726" s="8"/>
      <c r="AD726" s="8"/>
      <c r="AE726" s="8"/>
      <c r="AF726" s="8"/>
      <c r="AG726" s="8"/>
      <c r="AH726" s="8"/>
      <c r="AI726" s="8"/>
      <c r="AJ726" s="8"/>
      <c r="AK726" s="8"/>
      <c r="AL726" s="8"/>
      <c r="AM726" s="8"/>
      <c r="AN726" s="8"/>
      <c r="AO726" s="8"/>
      <c r="AP726" s="8"/>
      <c r="AQ726" s="8"/>
      <c r="AR726" s="8"/>
      <c r="AS726" s="8"/>
      <c r="AT726" s="8"/>
      <c r="AU726" s="8"/>
      <c r="AV726" s="8"/>
      <c r="AW726" s="8"/>
      <c r="AX726" s="8"/>
      <c r="AY726" s="8"/>
      <c r="AZ726" s="8"/>
      <c r="BA726" s="8"/>
      <c r="BB726" s="8"/>
      <c r="BC726" s="8"/>
      <c r="BD726" s="8"/>
      <c r="BE726" s="8"/>
      <c r="BF726" s="8"/>
      <c r="BG726" s="8"/>
      <c r="BH726" s="8"/>
      <c r="BI726" s="8"/>
      <c r="BJ726" s="8"/>
    </row>
    <row r="727" spans="1:62" ht="15.75" customHeight="1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  <c r="AB727" s="8"/>
      <c r="AC727" s="8"/>
      <c r="AD727" s="8"/>
      <c r="AE727" s="8"/>
      <c r="AF727" s="8"/>
      <c r="AG727" s="8"/>
      <c r="AH727" s="8"/>
      <c r="AI727" s="8"/>
      <c r="AJ727" s="8"/>
      <c r="AK727" s="8"/>
      <c r="AL727" s="8"/>
      <c r="AM727" s="8"/>
      <c r="AN727" s="8"/>
      <c r="AO727" s="8"/>
      <c r="AP727" s="8"/>
      <c r="AQ727" s="8"/>
      <c r="AR727" s="8"/>
      <c r="AS727" s="8"/>
      <c r="AT727" s="8"/>
      <c r="AU727" s="8"/>
      <c r="AV727" s="8"/>
      <c r="AW727" s="8"/>
      <c r="AX727" s="8"/>
      <c r="AY727" s="8"/>
      <c r="AZ727" s="8"/>
      <c r="BA727" s="8"/>
      <c r="BB727" s="8"/>
      <c r="BC727" s="8"/>
      <c r="BD727" s="8"/>
      <c r="BE727" s="8"/>
      <c r="BF727" s="8"/>
      <c r="BG727" s="8"/>
      <c r="BH727" s="8"/>
      <c r="BI727" s="8"/>
      <c r="BJ727" s="8"/>
    </row>
    <row r="728" spans="1:62" ht="15.75" customHeight="1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  <c r="AB728" s="8"/>
      <c r="AC728" s="8"/>
      <c r="AD728" s="8"/>
      <c r="AE728" s="8"/>
      <c r="AF728" s="8"/>
      <c r="AG728" s="8"/>
      <c r="AH728" s="8"/>
      <c r="AI728" s="8"/>
      <c r="AJ728" s="8"/>
      <c r="AK728" s="8"/>
      <c r="AL728" s="8"/>
      <c r="AM728" s="8"/>
      <c r="AN728" s="8"/>
      <c r="AO728" s="8"/>
      <c r="AP728" s="8"/>
      <c r="AQ728" s="8"/>
      <c r="AR728" s="8"/>
      <c r="AS728" s="8"/>
      <c r="AT728" s="8"/>
      <c r="AU728" s="8"/>
      <c r="AV728" s="8"/>
      <c r="AW728" s="8"/>
      <c r="AX728" s="8"/>
      <c r="AY728" s="8"/>
      <c r="AZ728" s="8"/>
      <c r="BA728" s="8"/>
      <c r="BB728" s="8"/>
      <c r="BC728" s="8"/>
      <c r="BD728" s="8"/>
      <c r="BE728" s="8"/>
      <c r="BF728" s="8"/>
      <c r="BG728" s="8"/>
      <c r="BH728" s="8"/>
      <c r="BI728" s="8"/>
      <c r="BJ728" s="8"/>
    </row>
    <row r="729" spans="1:62" ht="15.75" customHeight="1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  <c r="AB729" s="8"/>
      <c r="AC729" s="8"/>
      <c r="AD729" s="8"/>
      <c r="AE729" s="8"/>
      <c r="AF729" s="8"/>
      <c r="AG729" s="8"/>
      <c r="AH729" s="8"/>
      <c r="AI729" s="8"/>
      <c r="AJ729" s="8"/>
      <c r="AK729" s="8"/>
      <c r="AL729" s="8"/>
      <c r="AM729" s="8"/>
      <c r="AN729" s="8"/>
      <c r="AO729" s="8"/>
      <c r="AP729" s="8"/>
      <c r="AQ729" s="8"/>
      <c r="AR729" s="8"/>
      <c r="AS729" s="8"/>
      <c r="AT729" s="8"/>
      <c r="AU729" s="8"/>
      <c r="AV729" s="8"/>
      <c r="AW729" s="8"/>
      <c r="AX729" s="8"/>
      <c r="AY729" s="8"/>
      <c r="AZ729" s="8"/>
      <c r="BA729" s="8"/>
      <c r="BB729" s="8"/>
      <c r="BC729" s="8"/>
      <c r="BD729" s="8"/>
      <c r="BE729" s="8"/>
      <c r="BF729" s="8"/>
      <c r="BG729" s="8"/>
      <c r="BH729" s="8"/>
      <c r="BI729" s="8"/>
      <c r="BJ729" s="8"/>
    </row>
    <row r="730" spans="1:62" ht="15.75" customHeight="1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  <c r="AB730" s="8"/>
      <c r="AC730" s="8"/>
      <c r="AD730" s="8"/>
      <c r="AE730" s="8"/>
      <c r="AF730" s="8"/>
      <c r="AG730" s="8"/>
      <c r="AH730" s="8"/>
      <c r="AI730" s="8"/>
      <c r="AJ730" s="8"/>
      <c r="AK730" s="8"/>
      <c r="AL730" s="8"/>
      <c r="AM730" s="8"/>
      <c r="AN730" s="8"/>
      <c r="AO730" s="8"/>
      <c r="AP730" s="8"/>
      <c r="AQ730" s="8"/>
      <c r="AR730" s="8"/>
      <c r="AS730" s="8"/>
      <c r="AT730" s="8"/>
      <c r="AU730" s="8"/>
      <c r="AV730" s="8"/>
      <c r="AW730" s="8"/>
      <c r="AX730" s="8"/>
      <c r="AY730" s="8"/>
      <c r="AZ730" s="8"/>
      <c r="BA730" s="8"/>
      <c r="BB730" s="8"/>
      <c r="BC730" s="8"/>
      <c r="BD730" s="8"/>
      <c r="BE730" s="8"/>
      <c r="BF730" s="8"/>
      <c r="BG730" s="8"/>
      <c r="BH730" s="8"/>
      <c r="BI730" s="8"/>
      <c r="BJ730" s="8"/>
    </row>
    <row r="731" spans="1:62" ht="15.75" customHeight="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  <c r="AB731" s="8"/>
      <c r="AC731" s="8"/>
      <c r="AD731" s="8"/>
      <c r="AE731" s="8"/>
      <c r="AF731" s="8"/>
      <c r="AG731" s="8"/>
      <c r="AH731" s="8"/>
      <c r="AI731" s="8"/>
      <c r="AJ731" s="8"/>
      <c r="AK731" s="8"/>
      <c r="AL731" s="8"/>
      <c r="AM731" s="8"/>
      <c r="AN731" s="8"/>
      <c r="AO731" s="8"/>
      <c r="AP731" s="8"/>
      <c r="AQ731" s="8"/>
      <c r="AR731" s="8"/>
      <c r="AS731" s="8"/>
      <c r="AT731" s="8"/>
      <c r="AU731" s="8"/>
      <c r="AV731" s="8"/>
      <c r="AW731" s="8"/>
      <c r="AX731" s="8"/>
      <c r="AY731" s="8"/>
      <c r="AZ731" s="8"/>
      <c r="BA731" s="8"/>
      <c r="BB731" s="8"/>
      <c r="BC731" s="8"/>
      <c r="BD731" s="8"/>
      <c r="BE731" s="8"/>
      <c r="BF731" s="8"/>
      <c r="BG731" s="8"/>
      <c r="BH731" s="8"/>
      <c r="BI731" s="8"/>
      <c r="BJ731" s="8"/>
    </row>
    <row r="732" spans="1:62" ht="15.75" customHeight="1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  <c r="AB732" s="8"/>
      <c r="AC732" s="8"/>
      <c r="AD732" s="8"/>
      <c r="AE732" s="8"/>
      <c r="AF732" s="8"/>
      <c r="AG732" s="8"/>
      <c r="AH732" s="8"/>
      <c r="AI732" s="8"/>
      <c r="AJ732" s="8"/>
      <c r="AK732" s="8"/>
      <c r="AL732" s="8"/>
      <c r="AM732" s="8"/>
      <c r="AN732" s="8"/>
      <c r="AO732" s="8"/>
      <c r="AP732" s="8"/>
      <c r="AQ732" s="8"/>
      <c r="AR732" s="8"/>
      <c r="AS732" s="8"/>
      <c r="AT732" s="8"/>
      <c r="AU732" s="8"/>
      <c r="AV732" s="8"/>
      <c r="AW732" s="8"/>
      <c r="AX732" s="8"/>
      <c r="AY732" s="8"/>
      <c r="AZ732" s="8"/>
      <c r="BA732" s="8"/>
      <c r="BB732" s="8"/>
      <c r="BC732" s="8"/>
      <c r="BD732" s="8"/>
      <c r="BE732" s="8"/>
      <c r="BF732" s="8"/>
      <c r="BG732" s="8"/>
      <c r="BH732" s="8"/>
      <c r="BI732" s="8"/>
      <c r="BJ732" s="8"/>
    </row>
    <row r="733" spans="1:62" ht="15.75" customHeight="1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  <c r="AB733" s="8"/>
      <c r="AC733" s="8"/>
      <c r="AD733" s="8"/>
      <c r="AE733" s="8"/>
      <c r="AF733" s="8"/>
      <c r="AG733" s="8"/>
      <c r="AH733" s="8"/>
      <c r="AI733" s="8"/>
      <c r="AJ733" s="8"/>
      <c r="AK733" s="8"/>
      <c r="AL733" s="8"/>
      <c r="AM733" s="8"/>
      <c r="AN733" s="8"/>
      <c r="AO733" s="8"/>
      <c r="AP733" s="8"/>
      <c r="AQ733" s="8"/>
      <c r="AR733" s="8"/>
      <c r="AS733" s="8"/>
      <c r="AT733" s="8"/>
      <c r="AU733" s="8"/>
      <c r="AV733" s="8"/>
      <c r="AW733" s="8"/>
      <c r="AX733" s="8"/>
      <c r="AY733" s="8"/>
      <c r="AZ733" s="8"/>
      <c r="BA733" s="8"/>
      <c r="BB733" s="8"/>
      <c r="BC733" s="8"/>
      <c r="BD733" s="8"/>
      <c r="BE733" s="8"/>
      <c r="BF733" s="8"/>
      <c r="BG733" s="8"/>
      <c r="BH733" s="8"/>
      <c r="BI733" s="8"/>
      <c r="BJ733" s="8"/>
    </row>
    <row r="734" spans="1:62" ht="15.75" customHeight="1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  <c r="AB734" s="8"/>
      <c r="AC734" s="8"/>
      <c r="AD734" s="8"/>
      <c r="AE734" s="8"/>
      <c r="AF734" s="8"/>
      <c r="AG734" s="8"/>
      <c r="AH734" s="8"/>
      <c r="AI734" s="8"/>
      <c r="AJ734" s="8"/>
      <c r="AK734" s="8"/>
      <c r="AL734" s="8"/>
      <c r="AM734" s="8"/>
      <c r="AN734" s="8"/>
      <c r="AO734" s="8"/>
      <c r="AP734" s="8"/>
      <c r="AQ734" s="8"/>
      <c r="AR734" s="8"/>
      <c r="AS734" s="8"/>
      <c r="AT734" s="8"/>
      <c r="AU734" s="8"/>
      <c r="AV734" s="8"/>
      <c r="AW734" s="8"/>
      <c r="AX734" s="8"/>
      <c r="AY734" s="8"/>
      <c r="AZ734" s="8"/>
      <c r="BA734" s="8"/>
      <c r="BB734" s="8"/>
      <c r="BC734" s="8"/>
      <c r="BD734" s="8"/>
      <c r="BE734" s="8"/>
      <c r="BF734" s="8"/>
      <c r="BG734" s="8"/>
      <c r="BH734" s="8"/>
      <c r="BI734" s="8"/>
      <c r="BJ734" s="8"/>
    </row>
    <row r="735" spans="1:62" ht="15.75" customHeight="1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  <c r="AB735" s="8"/>
      <c r="AC735" s="8"/>
      <c r="AD735" s="8"/>
      <c r="AE735" s="8"/>
      <c r="AF735" s="8"/>
      <c r="AG735" s="8"/>
      <c r="AH735" s="8"/>
      <c r="AI735" s="8"/>
      <c r="AJ735" s="8"/>
      <c r="AK735" s="8"/>
      <c r="AL735" s="8"/>
      <c r="AM735" s="8"/>
      <c r="AN735" s="8"/>
      <c r="AO735" s="8"/>
      <c r="AP735" s="8"/>
      <c r="AQ735" s="8"/>
      <c r="AR735" s="8"/>
      <c r="AS735" s="8"/>
      <c r="AT735" s="8"/>
      <c r="AU735" s="8"/>
      <c r="AV735" s="8"/>
      <c r="AW735" s="8"/>
      <c r="AX735" s="8"/>
      <c r="AY735" s="8"/>
      <c r="AZ735" s="8"/>
      <c r="BA735" s="8"/>
      <c r="BB735" s="8"/>
      <c r="BC735" s="8"/>
      <c r="BD735" s="8"/>
      <c r="BE735" s="8"/>
      <c r="BF735" s="8"/>
      <c r="BG735" s="8"/>
      <c r="BH735" s="8"/>
      <c r="BI735" s="8"/>
      <c r="BJ735" s="8"/>
    </row>
    <row r="736" spans="1:62" ht="15.75" customHeight="1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  <c r="AB736" s="8"/>
      <c r="AC736" s="8"/>
      <c r="AD736" s="8"/>
      <c r="AE736" s="8"/>
      <c r="AF736" s="8"/>
      <c r="AG736" s="8"/>
      <c r="AH736" s="8"/>
      <c r="AI736" s="8"/>
      <c r="AJ736" s="8"/>
      <c r="AK736" s="8"/>
      <c r="AL736" s="8"/>
      <c r="AM736" s="8"/>
      <c r="AN736" s="8"/>
      <c r="AO736" s="8"/>
      <c r="AP736" s="8"/>
      <c r="AQ736" s="8"/>
      <c r="AR736" s="8"/>
      <c r="AS736" s="8"/>
      <c r="AT736" s="8"/>
      <c r="AU736" s="8"/>
      <c r="AV736" s="8"/>
      <c r="AW736" s="8"/>
      <c r="AX736" s="8"/>
      <c r="AY736" s="8"/>
      <c r="AZ736" s="8"/>
      <c r="BA736" s="8"/>
      <c r="BB736" s="8"/>
      <c r="BC736" s="8"/>
      <c r="BD736" s="8"/>
      <c r="BE736" s="8"/>
      <c r="BF736" s="8"/>
      <c r="BG736" s="8"/>
      <c r="BH736" s="8"/>
      <c r="BI736" s="8"/>
      <c r="BJ736" s="8"/>
    </row>
    <row r="737" spans="1:62" ht="15.75" customHeight="1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  <c r="AB737" s="8"/>
      <c r="AC737" s="8"/>
      <c r="AD737" s="8"/>
      <c r="AE737" s="8"/>
      <c r="AF737" s="8"/>
      <c r="AG737" s="8"/>
      <c r="AH737" s="8"/>
      <c r="AI737" s="8"/>
      <c r="AJ737" s="8"/>
      <c r="AK737" s="8"/>
      <c r="AL737" s="8"/>
      <c r="AM737" s="8"/>
      <c r="AN737" s="8"/>
      <c r="AO737" s="8"/>
      <c r="AP737" s="8"/>
      <c r="AQ737" s="8"/>
      <c r="AR737" s="8"/>
      <c r="AS737" s="8"/>
      <c r="AT737" s="8"/>
      <c r="AU737" s="8"/>
      <c r="AV737" s="8"/>
      <c r="AW737" s="8"/>
      <c r="AX737" s="8"/>
      <c r="AY737" s="8"/>
      <c r="AZ737" s="8"/>
      <c r="BA737" s="8"/>
      <c r="BB737" s="8"/>
      <c r="BC737" s="8"/>
      <c r="BD737" s="8"/>
      <c r="BE737" s="8"/>
      <c r="BF737" s="8"/>
      <c r="BG737" s="8"/>
      <c r="BH737" s="8"/>
      <c r="BI737" s="8"/>
      <c r="BJ737" s="8"/>
    </row>
    <row r="738" spans="1:62" ht="15.75" customHeight="1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  <c r="AB738" s="8"/>
      <c r="AC738" s="8"/>
      <c r="AD738" s="8"/>
      <c r="AE738" s="8"/>
      <c r="AF738" s="8"/>
      <c r="AG738" s="8"/>
      <c r="AH738" s="8"/>
      <c r="AI738" s="8"/>
      <c r="AJ738" s="8"/>
      <c r="AK738" s="8"/>
      <c r="AL738" s="8"/>
      <c r="AM738" s="8"/>
      <c r="AN738" s="8"/>
      <c r="AO738" s="8"/>
      <c r="AP738" s="8"/>
      <c r="AQ738" s="8"/>
      <c r="AR738" s="8"/>
      <c r="AS738" s="8"/>
      <c r="AT738" s="8"/>
      <c r="AU738" s="8"/>
      <c r="AV738" s="8"/>
      <c r="AW738" s="8"/>
      <c r="AX738" s="8"/>
      <c r="AY738" s="8"/>
      <c r="AZ738" s="8"/>
      <c r="BA738" s="8"/>
      <c r="BB738" s="8"/>
      <c r="BC738" s="8"/>
      <c r="BD738" s="8"/>
      <c r="BE738" s="8"/>
      <c r="BF738" s="8"/>
      <c r="BG738" s="8"/>
      <c r="BH738" s="8"/>
      <c r="BI738" s="8"/>
      <c r="BJ738" s="8"/>
    </row>
    <row r="739" spans="1:62" ht="15.75" customHeight="1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  <c r="AB739" s="8"/>
      <c r="AC739" s="8"/>
      <c r="AD739" s="8"/>
      <c r="AE739" s="8"/>
      <c r="AF739" s="8"/>
      <c r="AG739" s="8"/>
      <c r="AH739" s="8"/>
      <c r="AI739" s="8"/>
      <c r="AJ739" s="8"/>
      <c r="AK739" s="8"/>
      <c r="AL739" s="8"/>
      <c r="AM739" s="8"/>
      <c r="AN739" s="8"/>
      <c r="AO739" s="8"/>
      <c r="AP739" s="8"/>
      <c r="AQ739" s="8"/>
      <c r="AR739" s="8"/>
      <c r="AS739" s="8"/>
      <c r="AT739" s="8"/>
      <c r="AU739" s="8"/>
      <c r="AV739" s="8"/>
      <c r="AW739" s="8"/>
      <c r="AX739" s="8"/>
      <c r="AY739" s="8"/>
      <c r="AZ739" s="8"/>
      <c r="BA739" s="8"/>
      <c r="BB739" s="8"/>
      <c r="BC739" s="8"/>
      <c r="BD739" s="8"/>
      <c r="BE739" s="8"/>
      <c r="BF739" s="8"/>
      <c r="BG739" s="8"/>
      <c r="BH739" s="8"/>
      <c r="BI739" s="8"/>
      <c r="BJ739" s="8"/>
    </row>
    <row r="740" spans="1:62" ht="15.75" customHeight="1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  <c r="AB740" s="8"/>
      <c r="AC740" s="8"/>
      <c r="AD740" s="8"/>
      <c r="AE740" s="8"/>
      <c r="AF740" s="8"/>
      <c r="AG740" s="8"/>
      <c r="AH740" s="8"/>
      <c r="AI740" s="8"/>
      <c r="AJ740" s="8"/>
      <c r="AK740" s="8"/>
      <c r="AL740" s="8"/>
      <c r="AM740" s="8"/>
      <c r="AN740" s="8"/>
      <c r="AO740" s="8"/>
      <c r="AP740" s="8"/>
      <c r="AQ740" s="8"/>
      <c r="AR740" s="8"/>
      <c r="AS740" s="8"/>
      <c r="AT740" s="8"/>
      <c r="AU740" s="8"/>
      <c r="AV740" s="8"/>
      <c r="AW740" s="8"/>
      <c r="AX740" s="8"/>
      <c r="AY740" s="8"/>
      <c r="AZ740" s="8"/>
      <c r="BA740" s="8"/>
      <c r="BB740" s="8"/>
      <c r="BC740" s="8"/>
      <c r="BD740" s="8"/>
      <c r="BE740" s="8"/>
      <c r="BF740" s="8"/>
      <c r="BG740" s="8"/>
      <c r="BH740" s="8"/>
      <c r="BI740" s="8"/>
      <c r="BJ740" s="8"/>
    </row>
    <row r="741" spans="1:62" ht="15.75" customHeight="1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  <c r="AB741" s="8"/>
      <c r="AC741" s="8"/>
      <c r="AD741" s="8"/>
      <c r="AE741" s="8"/>
      <c r="AF741" s="8"/>
      <c r="AG741" s="8"/>
      <c r="AH741" s="8"/>
      <c r="AI741" s="8"/>
      <c r="AJ741" s="8"/>
      <c r="AK741" s="8"/>
      <c r="AL741" s="8"/>
      <c r="AM741" s="8"/>
      <c r="AN741" s="8"/>
      <c r="AO741" s="8"/>
      <c r="AP741" s="8"/>
      <c r="AQ741" s="8"/>
      <c r="AR741" s="8"/>
      <c r="AS741" s="8"/>
      <c r="AT741" s="8"/>
      <c r="AU741" s="8"/>
      <c r="AV741" s="8"/>
      <c r="AW741" s="8"/>
      <c r="AX741" s="8"/>
      <c r="AY741" s="8"/>
      <c r="AZ741" s="8"/>
      <c r="BA741" s="8"/>
      <c r="BB741" s="8"/>
      <c r="BC741" s="8"/>
      <c r="BD741" s="8"/>
      <c r="BE741" s="8"/>
      <c r="BF741" s="8"/>
      <c r="BG741" s="8"/>
      <c r="BH741" s="8"/>
      <c r="BI741" s="8"/>
      <c r="BJ741" s="8"/>
    </row>
    <row r="742" spans="1:62" ht="15.75" customHeight="1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  <c r="AB742" s="8"/>
      <c r="AC742" s="8"/>
      <c r="AD742" s="8"/>
      <c r="AE742" s="8"/>
      <c r="AF742" s="8"/>
      <c r="AG742" s="8"/>
      <c r="AH742" s="8"/>
      <c r="AI742" s="8"/>
      <c r="AJ742" s="8"/>
      <c r="AK742" s="8"/>
      <c r="AL742" s="8"/>
      <c r="AM742" s="8"/>
      <c r="AN742" s="8"/>
      <c r="AO742" s="8"/>
      <c r="AP742" s="8"/>
      <c r="AQ742" s="8"/>
      <c r="AR742" s="8"/>
      <c r="AS742" s="8"/>
      <c r="AT742" s="8"/>
      <c r="AU742" s="8"/>
      <c r="AV742" s="8"/>
      <c r="AW742" s="8"/>
      <c r="AX742" s="8"/>
      <c r="AY742" s="8"/>
      <c r="AZ742" s="8"/>
      <c r="BA742" s="8"/>
      <c r="BB742" s="8"/>
      <c r="BC742" s="8"/>
      <c r="BD742" s="8"/>
      <c r="BE742" s="8"/>
      <c r="BF742" s="8"/>
      <c r="BG742" s="8"/>
      <c r="BH742" s="8"/>
      <c r="BI742" s="8"/>
      <c r="BJ742" s="8"/>
    </row>
    <row r="743" spans="1:62" ht="15.75" customHeight="1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  <c r="AB743" s="8"/>
      <c r="AC743" s="8"/>
      <c r="AD743" s="8"/>
      <c r="AE743" s="8"/>
      <c r="AF743" s="8"/>
      <c r="AG743" s="8"/>
      <c r="AH743" s="8"/>
      <c r="AI743" s="8"/>
      <c r="AJ743" s="8"/>
      <c r="AK743" s="8"/>
      <c r="AL743" s="8"/>
      <c r="AM743" s="8"/>
      <c r="AN743" s="8"/>
      <c r="AO743" s="8"/>
      <c r="AP743" s="8"/>
      <c r="AQ743" s="8"/>
      <c r="AR743" s="8"/>
      <c r="AS743" s="8"/>
      <c r="AT743" s="8"/>
      <c r="AU743" s="8"/>
      <c r="AV743" s="8"/>
      <c r="AW743" s="8"/>
      <c r="AX743" s="8"/>
      <c r="AY743" s="8"/>
      <c r="AZ743" s="8"/>
      <c r="BA743" s="8"/>
      <c r="BB743" s="8"/>
      <c r="BC743" s="8"/>
      <c r="BD743" s="8"/>
      <c r="BE743" s="8"/>
      <c r="BF743" s="8"/>
      <c r="BG743" s="8"/>
      <c r="BH743" s="8"/>
      <c r="BI743" s="8"/>
      <c r="BJ743" s="8"/>
    </row>
    <row r="744" spans="1:62" ht="15.75" customHeight="1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  <c r="AB744" s="8"/>
      <c r="AC744" s="8"/>
      <c r="AD744" s="8"/>
      <c r="AE744" s="8"/>
      <c r="AF744" s="8"/>
      <c r="AG744" s="8"/>
      <c r="AH744" s="8"/>
      <c r="AI744" s="8"/>
      <c r="AJ744" s="8"/>
      <c r="AK744" s="8"/>
      <c r="AL744" s="8"/>
      <c r="AM744" s="8"/>
      <c r="AN744" s="8"/>
      <c r="AO744" s="8"/>
      <c r="AP744" s="8"/>
      <c r="AQ744" s="8"/>
      <c r="AR744" s="8"/>
      <c r="AS744" s="8"/>
      <c r="AT744" s="8"/>
      <c r="AU744" s="8"/>
      <c r="AV744" s="8"/>
      <c r="AW744" s="8"/>
      <c r="AX744" s="8"/>
      <c r="AY744" s="8"/>
      <c r="AZ744" s="8"/>
      <c r="BA744" s="8"/>
      <c r="BB744" s="8"/>
      <c r="BC744" s="8"/>
      <c r="BD744" s="8"/>
      <c r="BE744" s="8"/>
      <c r="BF744" s="8"/>
      <c r="BG744" s="8"/>
      <c r="BH744" s="8"/>
      <c r="BI744" s="8"/>
      <c r="BJ744" s="8"/>
    </row>
    <row r="745" spans="1:62" ht="15.75" customHeight="1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  <c r="AB745" s="8"/>
      <c r="AC745" s="8"/>
      <c r="AD745" s="8"/>
      <c r="AE745" s="8"/>
      <c r="AF745" s="8"/>
      <c r="AG745" s="8"/>
      <c r="AH745" s="8"/>
      <c r="AI745" s="8"/>
      <c r="AJ745" s="8"/>
      <c r="AK745" s="8"/>
      <c r="AL745" s="8"/>
      <c r="AM745" s="8"/>
      <c r="AN745" s="8"/>
      <c r="AO745" s="8"/>
      <c r="AP745" s="8"/>
      <c r="AQ745" s="8"/>
      <c r="AR745" s="8"/>
      <c r="AS745" s="8"/>
      <c r="AT745" s="8"/>
      <c r="AU745" s="8"/>
      <c r="AV745" s="8"/>
      <c r="AW745" s="8"/>
      <c r="AX745" s="8"/>
      <c r="AY745" s="8"/>
      <c r="AZ745" s="8"/>
      <c r="BA745" s="8"/>
      <c r="BB745" s="8"/>
      <c r="BC745" s="8"/>
      <c r="BD745" s="8"/>
      <c r="BE745" s="8"/>
      <c r="BF745" s="8"/>
      <c r="BG745" s="8"/>
      <c r="BH745" s="8"/>
      <c r="BI745" s="8"/>
      <c r="BJ745" s="8"/>
    </row>
    <row r="746" spans="1:62" ht="15.75" customHeight="1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  <c r="AB746" s="8"/>
      <c r="AC746" s="8"/>
      <c r="AD746" s="8"/>
      <c r="AE746" s="8"/>
      <c r="AF746" s="8"/>
      <c r="AG746" s="8"/>
      <c r="AH746" s="8"/>
      <c r="AI746" s="8"/>
      <c r="AJ746" s="8"/>
      <c r="AK746" s="8"/>
      <c r="AL746" s="8"/>
      <c r="AM746" s="8"/>
      <c r="AN746" s="8"/>
      <c r="AO746" s="8"/>
      <c r="AP746" s="8"/>
      <c r="AQ746" s="8"/>
      <c r="AR746" s="8"/>
      <c r="AS746" s="8"/>
      <c r="AT746" s="8"/>
      <c r="AU746" s="8"/>
      <c r="AV746" s="8"/>
      <c r="AW746" s="8"/>
      <c r="AX746" s="8"/>
      <c r="AY746" s="8"/>
      <c r="AZ746" s="8"/>
      <c r="BA746" s="8"/>
      <c r="BB746" s="8"/>
      <c r="BC746" s="8"/>
      <c r="BD746" s="8"/>
      <c r="BE746" s="8"/>
      <c r="BF746" s="8"/>
      <c r="BG746" s="8"/>
      <c r="BH746" s="8"/>
      <c r="BI746" s="8"/>
      <c r="BJ746" s="8"/>
    </row>
    <row r="747" spans="1:62" ht="15.75" customHeight="1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  <c r="AB747" s="8"/>
      <c r="AC747" s="8"/>
      <c r="AD747" s="8"/>
      <c r="AE747" s="8"/>
      <c r="AF747" s="8"/>
      <c r="AG747" s="8"/>
      <c r="AH747" s="8"/>
      <c r="AI747" s="8"/>
      <c r="AJ747" s="8"/>
      <c r="AK747" s="8"/>
      <c r="AL747" s="8"/>
      <c r="AM747" s="8"/>
      <c r="AN747" s="8"/>
      <c r="AO747" s="8"/>
      <c r="AP747" s="8"/>
      <c r="AQ747" s="8"/>
      <c r="AR747" s="8"/>
      <c r="AS747" s="8"/>
      <c r="AT747" s="8"/>
      <c r="AU747" s="8"/>
      <c r="AV747" s="8"/>
      <c r="AW747" s="8"/>
      <c r="AX747" s="8"/>
      <c r="AY747" s="8"/>
      <c r="AZ747" s="8"/>
      <c r="BA747" s="8"/>
      <c r="BB747" s="8"/>
      <c r="BC747" s="8"/>
      <c r="BD747" s="8"/>
      <c r="BE747" s="8"/>
      <c r="BF747" s="8"/>
      <c r="BG747" s="8"/>
      <c r="BH747" s="8"/>
      <c r="BI747" s="8"/>
      <c r="BJ747" s="8"/>
    </row>
    <row r="748" spans="1:62" ht="15.75" customHeight="1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  <c r="AB748" s="8"/>
      <c r="AC748" s="8"/>
      <c r="AD748" s="8"/>
      <c r="AE748" s="8"/>
      <c r="AF748" s="8"/>
      <c r="AG748" s="8"/>
      <c r="AH748" s="8"/>
      <c r="AI748" s="8"/>
      <c r="AJ748" s="8"/>
      <c r="AK748" s="8"/>
      <c r="AL748" s="8"/>
      <c r="AM748" s="8"/>
      <c r="AN748" s="8"/>
      <c r="AO748" s="8"/>
      <c r="AP748" s="8"/>
      <c r="AQ748" s="8"/>
      <c r="AR748" s="8"/>
      <c r="AS748" s="8"/>
      <c r="AT748" s="8"/>
      <c r="AU748" s="8"/>
      <c r="AV748" s="8"/>
      <c r="AW748" s="8"/>
      <c r="AX748" s="8"/>
      <c r="AY748" s="8"/>
      <c r="AZ748" s="8"/>
      <c r="BA748" s="8"/>
      <c r="BB748" s="8"/>
      <c r="BC748" s="8"/>
      <c r="BD748" s="8"/>
      <c r="BE748" s="8"/>
      <c r="BF748" s="8"/>
      <c r="BG748" s="8"/>
      <c r="BH748" s="8"/>
      <c r="BI748" s="8"/>
      <c r="BJ748" s="8"/>
    </row>
    <row r="749" spans="1:62" ht="15.75" customHeight="1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  <c r="AB749" s="8"/>
      <c r="AC749" s="8"/>
      <c r="AD749" s="8"/>
      <c r="AE749" s="8"/>
      <c r="AF749" s="8"/>
      <c r="AG749" s="8"/>
      <c r="AH749" s="8"/>
      <c r="AI749" s="8"/>
      <c r="AJ749" s="8"/>
      <c r="AK749" s="8"/>
      <c r="AL749" s="8"/>
      <c r="AM749" s="8"/>
      <c r="AN749" s="8"/>
      <c r="AO749" s="8"/>
      <c r="AP749" s="8"/>
      <c r="AQ749" s="8"/>
      <c r="AR749" s="8"/>
      <c r="AS749" s="8"/>
      <c r="AT749" s="8"/>
      <c r="AU749" s="8"/>
      <c r="AV749" s="8"/>
      <c r="AW749" s="8"/>
      <c r="AX749" s="8"/>
      <c r="AY749" s="8"/>
      <c r="AZ749" s="8"/>
      <c r="BA749" s="8"/>
      <c r="BB749" s="8"/>
      <c r="BC749" s="8"/>
      <c r="BD749" s="8"/>
      <c r="BE749" s="8"/>
      <c r="BF749" s="8"/>
      <c r="BG749" s="8"/>
      <c r="BH749" s="8"/>
      <c r="BI749" s="8"/>
      <c r="BJ749" s="8"/>
    </row>
    <row r="750" spans="1:62" ht="15.75" customHeight="1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  <c r="AB750" s="8"/>
      <c r="AC750" s="8"/>
      <c r="AD750" s="8"/>
      <c r="AE750" s="8"/>
      <c r="AF750" s="8"/>
      <c r="AG750" s="8"/>
      <c r="AH750" s="8"/>
      <c r="AI750" s="8"/>
      <c r="AJ750" s="8"/>
      <c r="AK750" s="8"/>
      <c r="AL750" s="8"/>
      <c r="AM750" s="8"/>
      <c r="AN750" s="8"/>
      <c r="AO750" s="8"/>
      <c r="AP750" s="8"/>
      <c r="AQ750" s="8"/>
      <c r="AR750" s="8"/>
      <c r="AS750" s="8"/>
      <c r="AT750" s="8"/>
      <c r="AU750" s="8"/>
      <c r="AV750" s="8"/>
      <c r="AW750" s="8"/>
      <c r="AX750" s="8"/>
      <c r="AY750" s="8"/>
      <c r="AZ750" s="8"/>
      <c r="BA750" s="8"/>
      <c r="BB750" s="8"/>
      <c r="BC750" s="8"/>
      <c r="BD750" s="8"/>
      <c r="BE750" s="8"/>
      <c r="BF750" s="8"/>
      <c r="BG750" s="8"/>
      <c r="BH750" s="8"/>
      <c r="BI750" s="8"/>
      <c r="BJ750" s="8"/>
    </row>
    <row r="751" spans="1:62" ht="15.75" customHeight="1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  <c r="AB751" s="8"/>
      <c r="AC751" s="8"/>
      <c r="AD751" s="8"/>
      <c r="AE751" s="8"/>
      <c r="AF751" s="8"/>
      <c r="AG751" s="8"/>
      <c r="AH751" s="8"/>
      <c r="AI751" s="8"/>
      <c r="AJ751" s="8"/>
      <c r="AK751" s="8"/>
      <c r="AL751" s="8"/>
      <c r="AM751" s="8"/>
      <c r="AN751" s="8"/>
      <c r="AO751" s="8"/>
      <c r="AP751" s="8"/>
      <c r="AQ751" s="8"/>
      <c r="AR751" s="8"/>
      <c r="AS751" s="8"/>
      <c r="AT751" s="8"/>
      <c r="AU751" s="8"/>
      <c r="AV751" s="8"/>
      <c r="AW751" s="8"/>
      <c r="AX751" s="8"/>
      <c r="AY751" s="8"/>
      <c r="AZ751" s="8"/>
      <c r="BA751" s="8"/>
      <c r="BB751" s="8"/>
      <c r="BC751" s="8"/>
      <c r="BD751" s="8"/>
      <c r="BE751" s="8"/>
      <c r="BF751" s="8"/>
      <c r="BG751" s="8"/>
      <c r="BH751" s="8"/>
      <c r="BI751" s="8"/>
      <c r="BJ751" s="8"/>
    </row>
    <row r="752" spans="1:62" ht="15.75" customHeight="1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  <c r="AB752" s="8"/>
      <c r="AC752" s="8"/>
      <c r="AD752" s="8"/>
      <c r="AE752" s="8"/>
      <c r="AF752" s="8"/>
      <c r="AG752" s="8"/>
      <c r="AH752" s="8"/>
      <c r="AI752" s="8"/>
      <c r="AJ752" s="8"/>
      <c r="AK752" s="8"/>
      <c r="AL752" s="8"/>
      <c r="AM752" s="8"/>
      <c r="AN752" s="8"/>
      <c r="AO752" s="8"/>
      <c r="AP752" s="8"/>
      <c r="AQ752" s="8"/>
      <c r="AR752" s="8"/>
      <c r="AS752" s="8"/>
      <c r="AT752" s="8"/>
      <c r="AU752" s="8"/>
      <c r="AV752" s="8"/>
      <c r="AW752" s="8"/>
      <c r="AX752" s="8"/>
      <c r="AY752" s="8"/>
      <c r="AZ752" s="8"/>
      <c r="BA752" s="8"/>
      <c r="BB752" s="8"/>
      <c r="BC752" s="8"/>
      <c r="BD752" s="8"/>
      <c r="BE752" s="8"/>
      <c r="BF752" s="8"/>
      <c r="BG752" s="8"/>
      <c r="BH752" s="8"/>
      <c r="BI752" s="8"/>
      <c r="BJ752" s="8"/>
    </row>
    <row r="753" spans="1:62" ht="15.75" customHeight="1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  <c r="AB753" s="8"/>
      <c r="AC753" s="8"/>
      <c r="AD753" s="8"/>
      <c r="AE753" s="8"/>
      <c r="AF753" s="8"/>
      <c r="AG753" s="8"/>
      <c r="AH753" s="8"/>
      <c r="AI753" s="8"/>
      <c r="AJ753" s="8"/>
      <c r="AK753" s="8"/>
      <c r="AL753" s="8"/>
      <c r="AM753" s="8"/>
      <c r="AN753" s="8"/>
      <c r="AO753" s="8"/>
      <c r="AP753" s="8"/>
      <c r="AQ753" s="8"/>
      <c r="AR753" s="8"/>
      <c r="AS753" s="8"/>
      <c r="AT753" s="8"/>
      <c r="AU753" s="8"/>
      <c r="AV753" s="8"/>
      <c r="AW753" s="8"/>
      <c r="AX753" s="8"/>
      <c r="AY753" s="8"/>
      <c r="AZ753" s="8"/>
      <c r="BA753" s="8"/>
      <c r="BB753" s="8"/>
      <c r="BC753" s="8"/>
      <c r="BD753" s="8"/>
      <c r="BE753" s="8"/>
      <c r="BF753" s="8"/>
      <c r="BG753" s="8"/>
      <c r="BH753" s="8"/>
      <c r="BI753" s="8"/>
      <c r="BJ753" s="8"/>
    </row>
    <row r="754" spans="1:62" ht="15.75" customHeight="1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  <c r="AB754" s="8"/>
      <c r="AC754" s="8"/>
      <c r="AD754" s="8"/>
      <c r="AE754" s="8"/>
      <c r="AF754" s="8"/>
      <c r="AG754" s="8"/>
      <c r="AH754" s="8"/>
      <c r="AI754" s="8"/>
      <c r="AJ754" s="8"/>
      <c r="AK754" s="8"/>
      <c r="AL754" s="8"/>
      <c r="AM754" s="8"/>
      <c r="AN754" s="8"/>
      <c r="AO754" s="8"/>
      <c r="AP754" s="8"/>
      <c r="AQ754" s="8"/>
      <c r="AR754" s="8"/>
      <c r="AS754" s="8"/>
      <c r="AT754" s="8"/>
      <c r="AU754" s="8"/>
      <c r="AV754" s="8"/>
      <c r="AW754" s="8"/>
      <c r="AX754" s="8"/>
      <c r="AY754" s="8"/>
      <c r="AZ754" s="8"/>
      <c r="BA754" s="8"/>
      <c r="BB754" s="8"/>
      <c r="BC754" s="8"/>
      <c r="BD754" s="8"/>
      <c r="BE754" s="8"/>
      <c r="BF754" s="8"/>
      <c r="BG754" s="8"/>
      <c r="BH754" s="8"/>
      <c r="BI754" s="8"/>
      <c r="BJ754" s="8"/>
    </row>
    <row r="755" spans="1:62" ht="15.75" customHeight="1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  <c r="AB755" s="8"/>
      <c r="AC755" s="8"/>
      <c r="AD755" s="8"/>
      <c r="AE755" s="8"/>
      <c r="AF755" s="8"/>
      <c r="AG755" s="8"/>
      <c r="AH755" s="8"/>
      <c r="AI755" s="8"/>
      <c r="AJ755" s="8"/>
      <c r="AK755" s="8"/>
      <c r="AL755" s="8"/>
      <c r="AM755" s="8"/>
      <c r="AN755" s="8"/>
      <c r="AO755" s="8"/>
      <c r="AP755" s="8"/>
      <c r="AQ755" s="8"/>
      <c r="AR755" s="8"/>
      <c r="AS755" s="8"/>
      <c r="AT755" s="8"/>
      <c r="AU755" s="8"/>
      <c r="AV755" s="8"/>
      <c r="AW755" s="8"/>
      <c r="AX755" s="8"/>
      <c r="AY755" s="8"/>
      <c r="AZ755" s="8"/>
      <c r="BA755" s="8"/>
      <c r="BB755" s="8"/>
      <c r="BC755" s="8"/>
      <c r="BD755" s="8"/>
      <c r="BE755" s="8"/>
      <c r="BF755" s="8"/>
      <c r="BG755" s="8"/>
      <c r="BH755" s="8"/>
      <c r="BI755" s="8"/>
      <c r="BJ755" s="8"/>
    </row>
    <row r="756" spans="1:62" ht="15.75" customHeight="1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  <c r="AB756" s="8"/>
      <c r="AC756" s="8"/>
      <c r="AD756" s="8"/>
      <c r="AE756" s="8"/>
      <c r="AF756" s="8"/>
      <c r="AG756" s="8"/>
      <c r="AH756" s="8"/>
      <c r="AI756" s="8"/>
      <c r="AJ756" s="8"/>
      <c r="AK756" s="8"/>
      <c r="AL756" s="8"/>
      <c r="AM756" s="8"/>
      <c r="AN756" s="8"/>
      <c r="AO756" s="8"/>
      <c r="AP756" s="8"/>
      <c r="AQ756" s="8"/>
      <c r="AR756" s="8"/>
      <c r="AS756" s="8"/>
      <c r="AT756" s="8"/>
      <c r="AU756" s="8"/>
      <c r="AV756" s="8"/>
      <c r="AW756" s="8"/>
      <c r="AX756" s="8"/>
      <c r="AY756" s="8"/>
      <c r="AZ756" s="8"/>
      <c r="BA756" s="8"/>
      <c r="BB756" s="8"/>
      <c r="BC756" s="8"/>
      <c r="BD756" s="8"/>
      <c r="BE756" s="8"/>
      <c r="BF756" s="8"/>
      <c r="BG756" s="8"/>
      <c r="BH756" s="8"/>
      <c r="BI756" s="8"/>
      <c r="BJ756" s="8"/>
    </row>
    <row r="757" spans="1:62" ht="15.75" customHeight="1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  <c r="AB757" s="8"/>
      <c r="AC757" s="8"/>
      <c r="AD757" s="8"/>
      <c r="AE757" s="8"/>
      <c r="AF757" s="8"/>
      <c r="AG757" s="8"/>
      <c r="AH757" s="8"/>
      <c r="AI757" s="8"/>
      <c r="AJ757" s="8"/>
      <c r="AK757" s="8"/>
      <c r="AL757" s="8"/>
      <c r="AM757" s="8"/>
      <c r="AN757" s="8"/>
      <c r="AO757" s="8"/>
      <c r="AP757" s="8"/>
      <c r="AQ757" s="8"/>
      <c r="AR757" s="8"/>
      <c r="AS757" s="8"/>
      <c r="AT757" s="8"/>
      <c r="AU757" s="8"/>
      <c r="AV757" s="8"/>
      <c r="AW757" s="8"/>
      <c r="AX757" s="8"/>
      <c r="AY757" s="8"/>
      <c r="AZ757" s="8"/>
      <c r="BA757" s="8"/>
      <c r="BB757" s="8"/>
      <c r="BC757" s="8"/>
      <c r="BD757" s="8"/>
      <c r="BE757" s="8"/>
      <c r="BF757" s="8"/>
      <c r="BG757" s="8"/>
      <c r="BH757" s="8"/>
      <c r="BI757" s="8"/>
      <c r="BJ757" s="8"/>
    </row>
    <row r="758" spans="1:62" ht="15.75" customHeight="1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  <c r="AB758" s="8"/>
      <c r="AC758" s="8"/>
      <c r="AD758" s="8"/>
      <c r="AE758" s="8"/>
      <c r="AF758" s="8"/>
      <c r="AG758" s="8"/>
      <c r="AH758" s="8"/>
      <c r="AI758" s="8"/>
      <c r="AJ758" s="8"/>
      <c r="AK758" s="8"/>
      <c r="AL758" s="8"/>
      <c r="AM758" s="8"/>
      <c r="AN758" s="8"/>
      <c r="AO758" s="8"/>
      <c r="AP758" s="8"/>
      <c r="AQ758" s="8"/>
      <c r="AR758" s="8"/>
      <c r="AS758" s="8"/>
      <c r="AT758" s="8"/>
      <c r="AU758" s="8"/>
      <c r="AV758" s="8"/>
      <c r="AW758" s="8"/>
      <c r="AX758" s="8"/>
      <c r="AY758" s="8"/>
      <c r="AZ758" s="8"/>
      <c r="BA758" s="8"/>
      <c r="BB758" s="8"/>
      <c r="BC758" s="8"/>
      <c r="BD758" s="8"/>
      <c r="BE758" s="8"/>
      <c r="BF758" s="8"/>
      <c r="BG758" s="8"/>
      <c r="BH758" s="8"/>
      <c r="BI758" s="8"/>
      <c r="BJ758" s="8"/>
    </row>
    <row r="759" spans="1:62" ht="15.75" customHeight="1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  <c r="AB759" s="8"/>
      <c r="AC759" s="8"/>
      <c r="AD759" s="8"/>
      <c r="AE759" s="8"/>
      <c r="AF759" s="8"/>
      <c r="AG759" s="8"/>
      <c r="AH759" s="8"/>
      <c r="AI759" s="8"/>
      <c r="AJ759" s="8"/>
      <c r="AK759" s="8"/>
      <c r="AL759" s="8"/>
      <c r="AM759" s="8"/>
      <c r="AN759" s="8"/>
      <c r="AO759" s="8"/>
      <c r="AP759" s="8"/>
      <c r="AQ759" s="8"/>
      <c r="AR759" s="8"/>
      <c r="AS759" s="8"/>
      <c r="AT759" s="8"/>
      <c r="AU759" s="8"/>
      <c r="AV759" s="8"/>
      <c r="AW759" s="8"/>
      <c r="AX759" s="8"/>
      <c r="AY759" s="8"/>
      <c r="AZ759" s="8"/>
      <c r="BA759" s="8"/>
      <c r="BB759" s="8"/>
      <c r="BC759" s="8"/>
      <c r="BD759" s="8"/>
      <c r="BE759" s="8"/>
      <c r="BF759" s="8"/>
      <c r="BG759" s="8"/>
      <c r="BH759" s="8"/>
      <c r="BI759" s="8"/>
      <c r="BJ759" s="8"/>
    </row>
    <row r="760" spans="1:62" ht="15.75" customHeight="1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  <c r="AB760" s="8"/>
      <c r="AC760" s="8"/>
      <c r="AD760" s="8"/>
      <c r="AE760" s="8"/>
      <c r="AF760" s="8"/>
      <c r="AG760" s="8"/>
      <c r="AH760" s="8"/>
      <c r="AI760" s="8"/>
      <c r="AJ760" s="8"/>
      <c r="AK760" s="8"/>
      <c r="AL760" s="8"/>
      <c r="AM760" s="8"/>
      <c r="AN760" s="8"/>
      <c r="AO760" s="8"/>
      <c r="AP760" s="8"/>
      <c r="AQ760" s="8"/>
      <c r="AR760" s="8"/>
      <c r="AS760" s="8"/>
      <c r="AT760" s="8"/>
      <c r="AU760" s="8"/>
      <c r="AV760" s="8"/>
      <c r="AW760" s="8"/>
      <c r="AX760" s="8"/>
      <c r="AY760" s="8"/>
      <c r="AZ760" s="8"/>
      <c r="BA760" s="8"/>
      <c r="BB760" s="8"/>
      <c r="BC760" s="8"/>
      <c r="BD760" s="8"/>
      <c r="BE760" s="8"/>
      <c r="BF760" s="8"/>
      <c r="BG760" s="8"/>
      <c r="BH760" s="8"/>
      <c r="BI760" s="8"/>
      <c r="BJ760" s="8"/>
    </row>
    <row r="761" spans="1:62" ht="15.75" customHeight="1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  <c r="AB761" s="8"/>
      <c r="AC761" s="8"/>
      <c r="AD761" s="8"/>
      <c r="AE761" s="8"/>
      <c r="AF761" s="8"/>
      <c r="AG761" s="8"/>
      <c r="AH761" s="8"/>
      <c r="AI761" s="8"/>
      <c r="AJ761" s="8"/>
      <c r="AK761" s="8"/>
      <c r="AL761" s="8"/>
      <c r="AM761" s="8"/>
      <c r="AN761" s="8"/>
      <c r="AO761" s="8"/>
      <c r="AP761" s="8"/>
      <c r="AQ761" s="8"/>
      <c r="AR761" s="8"/>
      <c r="AS761" s="8"/>
      <c r="AT761" s="8"/>
      <c r="AU761" s="8"/>
      <c r="AV761" s="8"/>
      <c r="AW761" s="8"/>
      <c r="AX761" s="8"/>
      <c r="AY761" s="8"/>
      <c r="AZ761" s="8"/>
      <c r="BA761" s="8"/>
      <c r="BB761" s="8"/>
      <c r="BC761" s="8"/>
      <c r="BD761" s="8"/>
      <c r="BE761" s="8"/>
      <c r="BF761" s="8"/>
      <c r="BG761" s="8"/>
      <c r="BH761" s="8"/>
      <c r="BI761" s="8"/>
      <c r="BJ761" s="8"/>
    </row>
    <row r="762" spans="1:62" ht="15.75" customHeight="1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  <c r="AB762" s="8"/>
      <c r="AC762" s="8"/>
      <c r="AD762" s="8"/>
      <c r="AE762" s="8"/>
      <c r="AF762" s="8"/>
      <c r="AG762" s="8"/>
      <c r="AH762" s="8"/>
      <c r="AI762" s="8"/>
      <c r="AJ762" s="8"/>
      <c r="AK762" s="8"/>
      <c r="AL762" s="8"/>
      <c r="AM762" s="8"/>
      <c r="AN762" s="8"/>
      <c r="AO762" s="8"/>
      <c r="AP762" s="8"/>
      <c r="AQ762" s="8"/>
      <c r="AR762" s="8"/>
      <c r="AS762" s="8"/>
      <c r="AT762" s="8"/>
      <c r="AU762" s="8"/>
      <c r="AV762" s="8"/>
      <c r="AW762" s="8"/>
      <c r="AX762" s="8"/>
      <c r="AY762" s="8"/>
      <c r="AZ762" s="8"/>
      <c r="BA762" s="8"/>
      <c r="BB762" s="8"/>
      <c r="BC762" s="8"/>
      <c r="BD762" s="8"/>
      <c r="BE762" s="8"/>
      <c r="BF762" s="8"/>
      <c r="BG762" s="8"/>
      <c r="BH762" s="8"/>
      <c r="BI762" s="8"/>
      <c r="BJ762" s="8"/>
    </row>
    <row r="763" spans="1:62" ht="15.75" customHeight="1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  <c r="AB763" s="8"/>
      <c r="AC763" s="8"/>
      <c r="AD763" s="8"/>
      <c r="AE763" s="8"/>
      <c r="AF763" s="8"/>
      <c r="AG763" s="8"/>
      <c r="AH763" s="8"/>
      <c r="AI763" s="8"/>
      <c r="AJ763" s="8"/>
      <c r="AK763" s="8"/>
      <c r="AL763" s="8"/>
      <c r="AM763" s="8"/>
      <c r="AN763" s="8"/>
      <c r="AO763" s="8"/>
      <c r="AP763" s="8"/>
      <c r="AQ763" s="8"/>
      <c r="AR763" s="8"/>
      <c r="AS763" s="8"/>
      <c r="AT763" s="8"/>
      <c r="AU763" s="8"/>
      <c r="AV763" s="8"/>
      <c r="AW763" s="8"/>
      <c r="AX763" s="8"/>
      <c r="AY763" s="8"/>
      <c r="AZ763" s="8"/>
      <c r="BA763" s="8"/>
      <c r="BB763" s="8"/>
      <c r="BC763" s="8"/>
      <c r="BD763" s="8"/>
      <c r="BE763" s="8"/>
      <c r="BF763" s="8"/>
      <c r="BG763" s="8"/>
      <c r="BH763" s="8"/>
      <c r="BI763" s="8"/>
      <c r="BJ763" s="8"/>
    </row>
    <row r="764" spans="1:62" ht="15.75" customHeight="1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  <c r="AB764" s="8"/>
      <c r="AC764" s="8"/>
      <c r="AD764" s="8"/>
      <c r="AE764" s="8"/>
      <c r="AF764" s="8"/>
      <c r="AG764" s="8"/>
      <c r="AH764" s="8"/>
      <c r="AI764" s="8"/>
      <c r="AJ764" s="8"/>
      <c r="AK764" s="8"/>
      <c r="AL764" s="8"/>
      <c r="AM764" s="8"/>
      <c r="AN764" s="8"/>
      <c r="AO764" s="8"/>
      <c r="AP764" s="8"/>
      <c r="AQ764" s="8"/>
      <c r="AR764" s="8"/>
      <c r="AS764" s="8"/>
      <c r="AT764" s="8"/>
      <c r="AU764" s="8"/>
      <c r="AV764" s="8"/>
      <c r="AW764" s="8"/>
      <c r="AX764" s="8"/>
      <c r="AY764" s="8"/>
      <c r="AZ764" s="8"/>
      <c r="BA764" s="8"/>
      <c r="BB764" s="8"/>
      <c r="BC764" s="8"/>
      <c r="BD764" s="8"/>
      <c r="BE764" s="8"/>
      <c r="BF764" s="8"/>
      <c r="BG764" s="8"/>
      <c r="BH764" s="8"/>
      <c r="BI764" s="8"/>
      <c r="BJ764" s="8"/>
    </row>
    <row r="765" spans="1:62" ht="15.75" customHeight="1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  <c r="AB765" s="8"/>
      <c r="AC765" s="8"/>
      <c r="AD765" s="8"/>
      <c r="AE765" s="8"/>
      <c r="AF765" s="8"/>
      <c r="AG765" s="8"/>
      <c r="AH765" s="8"/>
      <c r="AI765" s="8"/>
      <c r="AJ765" s="8"/>
      <c r="AK765" s="8"/>
      <c r="AL765" s="8"/>
      <c r="AM765" s="8"/>
      <c r="AN765" s="8"/>
      <c r="AO765" s="8"/>
      <c r="AP765" s="8"/>
      <c r="AQ765" s="8"/>
      <c r="AR765" s="8"/>
      <c r="AS765" s="8"/>
      <c r="AT765" s="8"/>
      <c r="AU765" s="8"/>
      <c r="AV765" s="8"/>
      <c r="AW765" s="8"/>
      <c r="AX765" s="8"/>
      <c r="AY765" s="8"/>
      <c r="AZ765" s="8"/>
      <c r="BA765" s="8"/>
      <c r="BB765" s="8"/>
      <c r="BC765" s="8"/>
      <c r="BD765" s="8"/>
      <c r="BE765" s="8"/>
      <c r="BF765" s="8"/>
      <c r="BG765" s="8"/>
      <c r="BH765" s="8"/>
      <c r="BI765" s="8"/>
      <c r="BJ765" s="8"/>
    </row>
    <row r="766" spans="1:62" ht="15.75" customHeight="1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  <c r="AB766" s="8"/>
      <c r="AC766" s="8"/>
      <c r="AD766" s="8"/>
      <c r="AE766" s="8"/>
      <c r="AF766" s="8"/>
      <c r="AG766" s="8"/>
      <c r="AH766" s="8"/>
      <c r="AI766" s="8"/>
      <c r="AJ766" s="8"/>
      <c r="AK766" s="8"/>
      <c r="AL766" s="8"/>
      <c r="AM766" s="8"/>
      <c r="AN766" s="8"/>
      <c r="AO766" s="8"/>
      <c r="AP766" s="8"/>
      <c r="AQ766" s="8"/>
      <c r="AR766" s="8"/>
      <c r="AS766" s="8"/>
      <c r="AT766" s="8"/>
      <c r="AU766" s="8"/>
      <c r="AV766" s="8"/>
      <c r="AW766" s="8"/>
      <c r="AX766" s="8"/>
      <c r="AY766" s="8"/>
      <c r="AZ766" s="8"/>
      <c r="BA766" s="8"/>
      <c r="BB766" s="8"/>
      <c r="BC766" s="8"/>
      <c r="BD766" s="8"/>
      <c r="BE766" s="8"/>
      <c r="BF766" s="8"/>
      <c r="BG766" s="8"/>
      <c r="BH766" s="8"/>
      <c r="BI766" s="8"/>
      <c r="BJ766" s="8"/>
    </row>
    <row r="767" spans="1:62" ht="15.75" customHeight="1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  <c r="AB767" s="8"/>
      <c r="AC767" s="8"/>
      <c r="AD767" s="8"/>
      <c r="AE767" s="8"/>
      <c r="AF767" s="8"/>
      <c r="AG767" s="8"/>
      <c r="AH767" s="8"/>
      <c r="AI767" s="8"/>
      <c r="AJ767" s="8"/>
      <c r="AK767" s="8"/>
      <c r="AL767" s="8"/>
      <c r="AM767" s="8"/>
      <c r="AN767" s="8"/>
      <c r="AO767" s="8"/>
      <c r="AP767" s="8"/>
      <c r="AQ767" s="8"/>
      <c r="AR767" s="8"/>
      <c r="AS767" s="8"/>
      <c r="AT767" s="8"/>
      <c r="AU767" s="8"/>
      <c r="AV767" s="8"/>
      <c r="AW767" s="8"/>
      <c r="AX767" s="8"/>
      <c r="AY767" s="8"/>
      <c r="AZ767" s="8"/>
      <c r="BA767" s="8"/>
      <c r="BB767" s="8"/>
      <c r="BC767" s="8"/>
      <c r="BD767" s="8"/>
      <c r="BE767" s="8"/>
      <c r="BF767" s="8"/>
      <c r="BG767" s="8"/>
      <c r="BH767" s="8"/>
      <c r="BI767" s="8"/>
      <c r="BJ767" s="8"/>
    </row>
    <row r="768" spans="1:62" ht="15.75" customHeight="1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  <c r="AB768" s="8"/>
      <c r="AC768" s="8"/>
      <c r="AD768" s="8"/>
      <c r="AE768" s="8"/>
      <c r="AF768" s="8"/>
      <c r="AG768" s="8"/>
      <c r="AH768" s="8"/>
      <c r="AI768" s="8"/>
      <c r="AJ768" s="8"/>
      <c r="AK768" s="8"/>
      <c r="AL768" s="8"/>
      <c r="AM768" s="8"/>
      <c r="AN768" s="8"/>
      <c r="AO768" s="8"/>
      <c r="AP768" s="8"/>
      <c r="AQ768" s="8"/>
      <c r="AR768" s="8"/>
      <c r="AS768" s="8"/>
      <c r="AT768" s="8"/>
      <c r="AU768" s="8"/>
      <c r="AV768" s="8"/>
      <c r="AW768" s="8"/>
      <c r="AX768" s="8"/>
      <c r="AY768" s="8"/>
      <c r="AZ768" s="8"/>
      <c r="BA768" s="8"/>
      <c r="BB768" s="8"/>
      <c r="BC768" s="8"/>
      <c r="BD768" s="8"/>
      <c r="BE768" s="8"/>
      <c r="BF768" s="8"/>
      <c r="BG768" s="8"/>
      <c r="BH768" s="8"/>
      <c r="BI768" s="8"/>
      <c r="BJ768" s="8"/>
    </row>
    <row r="769" spans="1:62" ht="15.75" customHeight="1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  <c r="AB769" s="8"/>
      <c r="AC769" s="8"/>
      <c r="AD769" s="8"/>
      <c r="AE769" s="8"/>
      <c r="AF769" s="8"/>
      <c r="AG769" s="8"/>
      <c r="AH769" s="8"/>
      <c r="AI769" s="8"/>
      <c r="AJ769" s="8"/>
      <c r="AK769" s="8"/>
      <c r="AL769" s="8"/>
      <c r="AM769" s="8"/>
      <c r="AN769" s="8"/>
      <c r="AO769" s="8"/>
      <c r="AP769" s="8"/>
      <c r="AQ769" s="8"/>
      <c r="AR769" s="8"/>
      <c r="AS769" s="8"/>
      <c r="AT769" s="8"/>
      <c r="AU769" s="8"/>
      <c r="AV769" s="8"/>
      <c r="AW769" s="8"/>
      <c r="AX769" s="8"/>
      <c r="AY769" s="8"/>
      <c r="AZ769" s="8"/>
      <c r="BA769" s="8"/>
      <c r="BB769" s="8"/>
      <c r="BC769" s="8"/>
      <c r="BD769" s="8"/>
      <c r="BE769" s="8"/>
      <c r="BF769" s="8"/>
      <c r="BG769" s="8"/>
      <c r="BH769" s="8"/>
      <c r="BI769" s="8"/>
      <c r="BJ769" s="8"/>
    </row>
    <row r="770" spans="1:62" ht="15.75" customHeight="1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  <c r="AB770" s="8"/>
      <c r="AC770" s="8"/>
      <c r="AD770" s="8"/>
      <c r="AE770" s="8"/>
      <c r="AF770" s="8"/>
      <c r="AG770" s="8"/>
      <c r="AH770" s="8"/>
      <c r="AI770" s="8"/>
      <c r="AJ770" s="8"/>
      <c r="AK770" s="8"/>
      <c r="AL770" s="8"/>
      <c r="AM770" s="8"/>
      <c r="AN770" s="8"/>
      <c r="AO770" s="8"/>
      <c r="AP770" s="8"/>
      <c r="AQ770" s="8"/>
      <c r="AR770" s="8"/>
      <c r="AS770" s="8"/>
      <c r="AT770" s="8"/>
      <c r="AU770" s="8"/>
      <c r="AV770" s="8"/>
      <c r="AW770" s="8"/>
      <c r="AX770" s="8"/>
      <c r="AY770" s="8"/>
      <c r="AZ770" s="8"/>
      <c r="BA770" s="8"/>
      <c r="BB770" s="8"/>
      <c r="BC770" s="8"/>
      <c r="BD770" s="8"/>
      <c r="BE770" s="8"/>
      <c r="BF770" s="8"/>
      <c r="BG770" s="8"/>
      <c r="BH770" s="8"/>
      <c r="BI770" s="8"/>
      <c r="BJ770" s="8"/>
    </row>
    <row r="771" spans="1:62" ht="15.75" customHeight="1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  <c r="AB771" s="8"/>
      <c r="AC771" s="8"/>
      <c r="AD771" s="8"/>
      <c r="AE771" s="8"/>
      <c r="AF771" s="8"/>
      <c r="AG771" s="8"/>
      <c r="AH771" s="8"/>
      <c r="AI771" s="8"/>
      <c r="AJ771" s="8"/>
      <c r="AK771" s="8"/>
      <c r="AL771" s="8"/>
      <c r="AM771" s="8"/>
      <c r="AN771" s="8"/>
      <c r="AO771" s="8"/>
      <c r="AP771" s="8"/>
      <c r="AQ771" s="8"/>
      <c r="AR771" s="8"/>
      <c r="AS771" s="8"/>
      <c r="AT771" s="8"/>
      <c r="AU771" s="8"/>
      <c r="AV771" s="8"/>
      <c r="AW771" s="8"/>
      <c r="AX771" s="8"/>
      <c r="AY771" s="8"/>
      <c r="AZ771" s="8"/>
      <c r="BA771" s="8"/>
      <c r="BB771" s="8"/>
      <c r="BC771" s="8"/>
      <c r="BD771" s="8"/>
      <c r="BE771" s="8"/>
      <c r="BF771" s="8"/>
      <c r="BG771" s="8"/>
      <c r="BH771" s="8"/>
      <c r="BI771" s="8"/>
      <c r="BJ771" s="8"/>
    </row>
    <row r="772" spans="1:62" ht="15.75" customHeight="1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  <c r="AB772" s="8"/>
      <c r="AC772" s="8"/>
      <c r="AD772" s="8"/>
      <c r="AE772" s="8"/>
      <c r="AF772" s="8"/>
      <c r="AG772" s="8"/>
      <c r="AH772" s="8"/>
      <c r="AI772" s="8"/>
      <c r="AJ772" s="8"/>
      <c r="AK772" s="8"/>
      <c r="AL772" s="8"/>
      <c r="AM772" s="8"/>
      <c r="AN772" s="8"/>
      <c r="AO772" s="8"/>
      <c r="AP772" s="8"/>
      <c r="AQ772" s="8"/>
      <c r="AR772" s="8"/>
      <c r="AS772" s="8"/>
      <c r="AT772" s="8"/>
      <c r="AU772" s="8"/>
      <c r="AV772" s="8"/>
      <c r="AW772" s="8"/>
      <c r="AX772" s="8"/>
      <c r="AY772" s="8"/>
      <c r="AZ772" s="8"/>
      <c r="BA772" s="8"/>
      <c r="BB772" s="8"/>
      <c r="BC772" s="8"/>
      <c r="BD772" s="8"/>
      <c r="BE772" s="8"/>
      <c r="BF772" s="8"/>
      <c r="BG772" s="8"/>
      <c r="BH772" s="8"/>
      <c r="BI772" s="8"/>
      <c r="BJ772" s="8"/>
    </row>
    <row r="773" spans="1:62" ht="15.75" customHeight="1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  <c r="AB773" s="8"/>
      <c r="AC773" s="8"/>
      <c r="AD773" s="8"/>
      <c r="AE773" s="8"/>
      <c r="AF773" s="8"/>
      <c r="AG773" s="8"/>
      <c r="AH773" s="8"/>
      <c r="AI773" s="8"/>
      <c r="AJ773" s="8"/>
      <c r="AK773" s="8"/>
      <c r="AL773" s="8"/>
      <c r="AM773" s="8"/>
      <c r="AN773" s="8"/>
      <c r="AO773" s="8"/>
      <c r="AP773" s="8"/>
      <c r="AQ773" s="8"/>
      <c r="AR773" s="8"/>
      <c r="AS773" s="8"/>
      <c r="AT773" s="8"/>
      <c r="AU773" s="8"/>
      <c r="AV773" s="8"/>
      <c r="AW773" s="8"/>
      <c r="AX773" s="8"/>
      <c r="AY773" s="8"/>
      <c r="AZ773" s="8"/>
      <c r="BA773" s="8"/>
      <c r="BB773" s="8"/>
      <c r="BC773" s="8"/>
      <c r="BD773" s="8"/>
      <c r="BE773" s="8"/>
      <c r="BF773" s="8"/>
      <c r="BG773" s="8"/>
      <c r="BH773" s="8"/>
      <c r="BI773" s="8"/>
      <c r="BJ773" s="8"/>
    </row>
    <row r="774" spans="1:62" ht="15.75" customHeight="1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  <c r="AB774" s="8"/>
      <c r="AC774" s="8"/>
      <c r="AD774" s="8"/>
      <c r="AE774" s="8"/>
      <c r="AF774" s="8"/>
      <c r="AG774" s="8"/>
      <c r="AH774" s="8"/>
      <c r="AI774" s="8"/>
      <c r="AJ774" s="8"/>
      <c r="AK774" s="8"/>
      <c r="AL774" s="8"/>
      <c r="AM774" s="8"/>
      <c r="AN774" s="8"/>
      <c r="AO774" s="8"/>
      <c r="AP774" s="8"/>
      <c r="AQ774" s="8"/>
      <c r="AR774" s="8"/>
      <c r="AS774" s="8"/>
      <c r="AT774" s="8"/>
      <c r="AU774" s="8"/>
      <c r="AV774" s="8"/>
      <c r="AW774" s="8"/>
      <c r="AX774" s="8"/>
      <c r="AY774" s="8"/>
      <c r="AZ774" s="8"/>
      <c r="BA774" s="8"/>
      <c r="BB774" s="8"/>
      <c r="BC774" s="8"/>
      <c r="BD774" s="8"/>
      <c r="BE774" s="8"/>
      <c r="BF774" s="8"/>
      <c r="BG774" s="8"/>
      <c r="BH774" s="8"/>
      <c r="BI774" s="8"/>
      <c r="BJ774" s="8"/>
    </row>
    <row r="775" spans="1:62" ht="15.75" customHeight="1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  <c r="AB775" s="8"/>
      <c r="AC775" s="8"/>
      <c r="AD775" s="8"/>
      <c r="AE775" s="8"/>
      <c r="AF775" s="8"/>
      <c r="AG775" s="8"/>
      <c r="AH775" s="8"/>
      <c r="AI775" s="8"/>
      <c r="AJ775" s="8"/>
      <c r="AK775" s="8"/>
      <c r="AL775" s="8"/>
      <c r="AM775" s="8"/>
      <c r="AN775" s="8"/>
      <c r="AO775" s="8"/>
      <c r="AP775" s="8"/>
      <c r="AQ775" s="8"/>
      <c r="AR775" s="8"/>
      <c r="AS775" s="8"/>
      <c r="AT775" s="8"/>
      <c r="AU775" s="8"/>
      <c r="AV775" s="8"/>
      <c r="AW775" s="8"/>
      <c r="AX775" s="8"/>
      <c r="AY775" s="8"/>
      <c r="AZ775" s="8"/>
      <c r="BA775" s="8"/>
      <c r="BB775" s="8"/>
      <c r="BC775" s="8"/>
      <c r="BD775" s="8"/>
      <c r="BE775" s="8"/>
      <c r="BF775" s="8"/>
      <c r="BG775" s="8"/>
      <c r="BH775" s="8"/>
      <c r="BI775" s="8"/>
      <c r="BJ775" s="8"/>
    </row>
    <row r="776" spans="1:62" ht="15.75" customHeight="1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  <c r="AB776" s="8"/>
      <c r="AC776" s="8"/>
      <c r="AD776" s="8"/>
      <c r="AE776" s="8"/>
      <c r="AF776" s="8"/>
      <c r="AG776" s="8"/>
      <c r="AH776" s="8"/>
      <c r="AI776" s="8"/>
      <c r="AJ776" s="8"/>
      <c r="AK776" s="8"/>
      <c r="AL776" s="8"/>
      <c r="AM776" s="8"/>
      <c r="AN776" s="8"/>
      <c r="AO776" s="8"/>
      <c r="AP776" s="8"/>
      <c r="AQ776" s="8"/>
      <c r="AR776" s="8"/>
      <c r="AS776" s="8"/>
      <c r="AT776" s="8"/>
      <c r="AU776" s="8"/>
      <c r="AV776" s="8"/>
      <c r="AW776" s="8"/>
      <c r="AX776" s="8"/>
      <c r="AY776" s="8"/>
      <c r="AZ776" s="8"/>
      <c r="BA776" s="8"/>
      <c r="BB776" s="8"/>
      <c r="BC776" s="8"/>
      <c r="BD776" s="8"/>
      <c r="BE776" s="8"/>
      <c r="BF776" s="8"/>
      <c r="BG776" s="8"/>
      <c r="BH776" s="8"/>
      <c r="BI776" s="8"/>
      <c r="BJ776" s="8"/>
    </row>
    <row r="777" spans="1:62" ht="15.75" customHeight="1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  <c r="AB777" s="8"/>
      <c r="AC777" s="8"/>
      <c r="AD777" s="8"/>
      <c r="AE777" s="8"/>
      <c r="AF777" s="8"/>
      <c r="AG777" s="8"/>
      <c r="AH777" s="8"/>
      <c r="AI777" s="8"/>
      <c r="AJ777" s="8"/>
      <c r="AK777" s="8"/>
      <c r="AL777" s="8"/>
      <c r="AM777" s="8"/>
      <c r="AN777" s="8"/>
      <c r="AO777" s="8"/>
      <c r="AP777" s="8"/>
      <c r="AQ777" s="8"/>
      <c r="AR777" s="8"/>
      <c r="AS777" s="8"/>
      <c r="AT777" s="8"/>
      <c r="AU777" s="8"/>
      <c r="AV777" s="8"/>
      <c r="AW777" s="8"/>
      <c r="AX777" s="8"/>
      <c r="AY777" s="8"/>
      <c r="AZ777" s="8"/>
      <c r="BA777" s="8"/>
      <c r="BB777" s="8"/>
      <c r="BC777" s="8"/>
      <c r="BD777" s="8"/>
      <c r="BE777" s="8"/>
      <c r="BF777" s="8"/>
      <c r="BG777" s="8"/>
      <c r="BH777" s="8"/>
      <c r="BI777" s="8"/>
      <c r="BJ777" s="8"/>
    </row>
    <row r="778" spans="1:62" ht="15.75" customHeight="1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  <c r="AB778" s="8"/>
      <c r="AC778" s="8"/>
      <c r="AD778" s="8"/>
      <c r="AE778" s="8"/>
      <c r="AF778" s="8"/>
      <c r="AG778" s="8"/>
      <c r="AH778" s="8"/>
      <c r="AI778" s="8"/>
      <c r="AJ778" s="8"/>
      <c r="AK778" s="8"/>
      <c r="AL778" s="8"/>
      <c r="AM778" s="8"/>
      <c r="AN778" s="8"/>
      <c r="AO778" s="8"/>
      <c r="AP778" s="8"/>
      <c r="AQ778" s="8"/>
      <c r="AR778" s="8"/>
      <c r="AS778" s="8"/>
      <c r="AT778" s="8"/>
      <c r="AU778" s="8"/>
      <c r="AV778" s="8"/>
      <c r="AW778" s="8"/>
      <c r="AX778" s="8"/>
      <c r="AY778" s="8"/>
      <c r="AZ778" s="8"/>
      <c r="BA778" s="8"/>
      <c r="BB778" s="8"/>
      <c r="BC778" s="8"/>
      <c r="BD778" s="8"/>
      <c r="BE778" s="8"/>
      <c r="BF778" s="8"/>
      <c r="BG778" s="8"/>
      <c r="BH778" s="8"/>
      <c r="BI778" s="8"/>
      <c r="BJ778" s="8"/>
    </row>
    <row r="779" spans="1:62" ht="15.75" customHeight="1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  <c r="AB779" s="8"/>
      <c r="AC779" s="8"/>
      <c r="AD779" s="8"/>
      <c r="AE779" s="8"/>
      <c r="AF779" s="8"/>
      <c r="AG779" s="8"/>
      <c r="AH779" s="8"/>
      <c r="AI779" s="8"/>
      <c r="AJ779" s="8"/>
      <c r="AK779" s="8"/>
      <c r="AL779" s="8"/>
      <c r="AM779" s="8"/>
      <c r="AN779" s="8"/>
      <c r="AO779" s="8"/>
      <c r="AP779" s="8"/>
      <c r="AQ779" s="8"/>
      <c r="AR779" s="8"/>
      <c r="AS779" s="8"/>
      <c r="AT779" s="8"/>
      <c r="AU779" s="8"/>
      <c r="AV779" s="8"/>
      <c r="AW779" s="8"/>
      <c r="AX779" s="8"/>
      <c r="AY779" s="8"/>
      <c r="AZ779" s="8"/>
      <c r="BA779" s="8"/>
      <c r="BB779" s="8"/>
      <c r="BC779" s="8"/>
      <c r="BD779" s="8"/>
      <c r="BE779" s="8"/>
      <c r="BF779" s="8"/>
      <c r="BG779" s="8"/>
      <c r="BH779" s="8"/>
      <c r="BI779" s="8"/>
      <c r="BJ779" s="8"/>
    </row>
    <row r="780" spans="1:62" ht="15.75" customHeight="1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  <c r="AB780" s="8"/>
      <c r="AC780" s="8"/>
      <c r="AD780" s="8"/>
      <c r="AE780" s="8"/>
      <c r="AF780" s="8"/>
      <c r="AG780" s="8"/>
      <c r="AH780" s="8"/>
      <c r="AI780" s="8"/>
      <c r="AJ780" s="8"/>
      <c r="AK780" s="8"/>
      <c r="AL780" s="8"/>
      <c r="AM780" s="8"/>
      <c r="AN780" s="8"/>
      <c r="AO780" s="8"/>
      <c r="AP780" s="8"/>
      <c r="AQ780" s="8"/>
      <c r="AR780" s="8"/>
      <c r="AS780" s="8"/>
      <c r="AT780" s="8"/>
      <c r="AU780" s="8"/>
      <c r="AV780" s="8"/>
      <c r="AW780" s="8"/>
      <c r="AX780" s="8"/>
      <c r="AY780" s="8"/>
      <c r="AZ780" s="8"/>
      <c r="BA780" s="8"/>
      <c r="BB780" s="8"/>
      <c r="BC780" s="8"/>
      <c r="BD780" s="8"/>
      <c r="BE780" s="8"/>
      <c r="BF780" s="8"/>
      <c r="BG780" s="8"/>
      <c r="BH780" s="8"/>
      <c r="BI780" s="8"/>
      <c r="BJ780" s="8"/>
    </row>
    <row r="781" spans="1:62" ht="15.75" customHeight="1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  <c r="AB781" s="8"/>
      <c r="AC781" s="8"/>
      <c r="AD781" s="8"/>
      <c r="AE781" s="8"/>
      <c r="AF781" s="8"/>
      <c r="AG781" s="8"/>
      <c r="AH781" s="8"/>
      <c r="AI781" s="8"/>
      <c r="AJ781" s="8"/>
      <c r="AK781" s="8"/>
      <c r="AL781" s="8"/>
      <c r="AM781" s="8"/>
      <c r="AN781" s="8"/>
      <c r="AO781" s="8"/>
      <c r="AP781" s="8"/>
      <c r="AQ781" s="8"/>
      <c r="AR781" s="8"/>
      <c r="AS781" s="8"/>
      <c r="AT781" s="8"/>
      <c r="AU781" s="8"/>
      <c r="AV781" s="8"/>
      <c r="AW781" s="8"/>
      <c r="AX781" s="8"/>
      <c r="AY781" s="8"/>
      <c r="AZ781" s="8"/>
      <c r="BA781" s="8"/>
      <c r="BB781" s="8"/>
      <c r="BC781" s="8"/>
      <c r="BD781" s="8"/>
      <c r="BE781" s="8"/>
      <c r="BF781" s="8"/>
      <c r="BG781" s="8"/>
      <c r="BH781" s="8"/>
      <c r="BI781" s="8"/>
      <c r="BJ781" s="8"/>
    </row>
    <row r="782" spans="1:62" ht="15.75" customHeight="1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  <c r="AB782" s="8"/>
      <c r="AC782" s="8"/>
      <c r="AD782" s="8"/>
      <c r="AE782" s="8"/>
      <c r="AF782" s="8"/>
      <c r="AG782" s="8"/>
      <c r="AH782" s="8"/>
      <c r="AI782" s="8"/>
      <c r="AJ782" s="8"/>
      <c r="AK782" s="8"/>
      <c r="AL782" s="8"/>
      <c r="AM782" s="8"/>
      <c r="AN782" s="8"/>
      <c r="AO782" s="8"/>
      <c r="AP782" s="8"/>
      <c r="AQ782" s="8"/>
      <c r="AR782" s="8"/>
      <c r="AS782" s="8"/>
      <c r="AT782" s="8"/>
      <c r="AU782" s="8"/>
      <c r="AV782" s="8"/>
      <c r="AW782" s="8"/>
      <c r="AX782" s="8"/>
      <c r="AY782" s="8"/>
      <c r="AZ782" s="8"/>
      <c r="BA782" s="8"/>
      <c r="BB782" s="8"/>
      <c r="BC782" s="8"/>
      <c r="BD782" s="8"/>
      <c r="BE782" s="8"/>
      <c r="BF782" s="8"/>
      <c r="BG782" s="8"/>
      <c r="BH782" s="8"/>
      <c r="BI782" s="8"/>
      <c r="BJ782" s="8"/>
    </row>
    <row r="783" spans="1:62" ht="15.75" customHeight="1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  <c r="AB783" s="8"/>
      <c r="AC783" s="8"/>
      <c r="AD783" s="8"/>
      <c r="AE783" s="8"/>
      <c r="AF783" s="8"/>
      <c r="AG783" s="8"/>
      <c r="AH783" s="8"/>
      <c r="AI783" s="8"/>
      <c r="AJ783" s="8"/>
      <c r="AK783" s="8"/>
      <c r="AL783" s="8"/>
      <c r="AM783" s="8"/>
      <c r="AN783" s="8"/>
      <c r="AO783" s="8"/>
      <c r="AP783" s="8"/>
      <c r="AQ783" s="8"/>
      <c r="AR783" s="8"/>
      <c r="AS783" s="8"/>
      <c r="AT783" s="8"/>
      <c r="AU783" s="8"/>
      <c r="AV783" s="8"/>
      <c r="AW783" s="8"/>
      <c r="AX783" s="8"/>
      <c r="AY783" s="8"/>
      <c r="AZ783" s="8"/>
      <c r="BA783" s="8"/>
      <c r="BB783" s="8"/>
      <c r="BC783" s="8"/>
      <c r="BD783" s="8"/>
      <c r="BE783" s="8"/>
      <c r="BF783" s="8"/>
      <c r="BG783" s="8"/>
      <c r="BH783" s="8"/>
      <c r="BI783" s="8"/>
      <c r="BJ783" s="8"/>
    </row>
    <row r="784" spans="1:62" ht="15.75" customHeight="1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  <c r="AB784" s="8"/>
      <c r="AC784" s="8"/>
      <c r="AD784" s="8"/>
      <c r="AE784" s="8"/>
      <c r="AF784" s="8"/>
      <c r="AG784" s="8"/>
      <c r="AH784" s="8"/>
      <c r="AI784" s="8"/>
      <c r="AJ784" s="8"/>
      <c r="AK784" s="8"/>
      <c r="AL784" s="8"/>
      <c r="AM784" s="8"/>
      <c r="AN784" s="8"/>
      <c r="AO784" s="8"/>
      <c r="AP784" s="8"/>
      <c r="AQ784" s="8"/>
      <c r="AR784" s="8"/>
      <c r="AS784" s="8"/>
      <c r="AT784" s="8"/>
      <c r="AU784" s="8"/>
      <c r="AV784" s="8"/>
      <c r="AW784" s="8"/>
      <c r="AX784" s="8"/>
      <c r="AY784" s="8"/>
      <c r="AZ784" s="8"/>
      <c r="BA784" s="8"/>
      <c r="BB784" s="8"/>
      <c r="BC784" s="8"/>
      <c r="BD784" s="8"/>
      <c r="BE784" s="8"/>
      <c r="BF784" s="8"/>
      <c r="BG784" s="8"/>
      <c r="BH784" s="8"/>
      <c r="BI784" s="8"/>
      <c r="BJ784" s="8"/>
    </row>
    <row r="785" spans="1:62" ht="15.75" customHeight="1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  <c r="AB785" s="8"/>
      <c r="AC785" s="8"/>
      <c r="AD785" s="8"/>
      <c r="AE785" s="8"/>
      <c r="AF785" s="8"/>
      <c r="AG785" s="8"/>
      <c r="AH785" s="8"/>
      <c r="AI785" s="8"/>
      <c r="AJ785" s="8"/>
      <c r="AK785" s="8"/>
      <c r="AL785" s="8"/>
      <c r="AM785" s="8"/>
      <c r="AN785" s="8"/>
      <c r="AO785" s="8"/>
      <c r="AP785" s="8"/>
      <c r="AQ785" s="8"/>
      <c r="AR785" s="8"/>
      <c r="AS785" s="8"/>
      <c r="AT785" s="8"/>
      <c r="AU785" s="8"/>
      <c r="AV785" s="8"/>
      <c r="AW785" s="8"/>
      <c r="AX785" s="8"/>
      <c r="AY785" s="8"/>
      <c r="AZ785" s="8"/>
      <c r="BA785" s="8"/>
      <c r="BB785" s="8"/>
      <c r="BC785" s="8"/>
      <c r="BD785" s="8"/>
      <c r="BE785" s="8"/>
      <c r="BF785" s="8"/>
      <c r="BG785" s="8"/>
      <c r="BH785" s="8"/>
      <c r="BI785" s="8"/>
      <c r="BJ785" s="8"/>
    </row>
    <row r="786" spans="1:62" ht="15.75" customHeight="1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  <c r="AB786" s="8"/>
      <c r="AC786" s="8"/>
      <c r="AD786" s="8"/>
      <c r="AE786" s="8"/>
      <c r="AF786" s="8"/>
      <c r="AG786" s="8"/>
      <c r="AH786" s="8"/>
      <c r="AI786" s="8"/>
      <c r="AJ786" s="8"/>
      <c r="AK786" s="8"/>
      <c r="AL786" s="8"/>
      <c r="AM786" s="8"/>
      <c r="AN786" s="8"/>
      <c r="AO786" s="8"/>
      <c r="AP786" s="8"/>
      <c r="AQ786" s="8"/>
      <c r="AR786" s="8"/>
      <c r="AS786" s="8"/>
      <c r="AT786" s="8"/>
      <c r="AU786" s="8"/>
      <c r="AV786" s="8"/>
      <c r="AW786" s="8"/>
      <c r="AX786" s="8"/>
      <c r="AY786" s="8"/>
      <c r="AZ786" s="8"/>
      <c r="BA786" s="8"/>
      <c r="BB786" s="8"/>
      <c r="BC786" s="8"/>
      <c r="BD786" s="8"/>
      <c r="BE786" s="8"/>
      <c r="BF786" s="8"/>
      <c r="BG786" s="8"/>
      <c r="BH786" s="8"/>
      <c r="BI786" s="8"/>
      <c r="BJ786" s="8"/>
    </row>
    <row r="787" spans="1:62" ht="15.75" customHeight="1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  <c r="AB787" s="8"/>
      <c r="AC787" s="8"/>
      <c r="AD787" s="8"/>
      <c r="AE787" s="8"/>
      <c r="AF787" s="8"/>
      <c r="AG787" s="8"/>
      <c r="AH787" s="8"/>
      <c r="AI787" s="8"/>
      <c r="AJ787" s="8"/>
      <c r="AK787" s="8"/>
      <c r="AL787" s="8"/>
      <c r="AM787" s="8"/>
      <c r="AN787" s="8"/>
      <c r="AO787" s="8"/>
      <c r="AP787" s="8"/>
      <c r="AQ787" s="8"/>
      <c r="AR787" s="8"/>
      <c r="AS787" s="8"/>
      <c r="AT787" s="8"/>
      <c r="AU787" s="8"/>
      <c r="AV787" s="8"/>
      <c r="AW787" s="8"/>
      <c r="AX787" s="8"/>
      <c r="AY787" s="8"/>
      <c r="AZ787" s="8"/>
      <c r="BA787" s="8"/>
      <c r="BB787" s="8"/>
      <c r="BC787" s="8"/>
      <c r="BD787" s="8"/>
      <c r="BE787" s="8"/>
      <c r="BF787" s="8"/>
      <c r="BG787" s="8"/>
      <c r="BH787" s="8"/>
      <c r="BI787" s="8"/>
      <c r="BJ787" s="8"/>
    </row>
    <row r="788" spans="1:62" ht="15.75" customHeight="1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  <c r="AB788" s="8"/>
      <c r="AC788" s="8"/>
      <c r="AD788" s="8"/>
      <c r="AE788" s="8"/>
      <c r="AF788" s="8"/>
      <c r="AG788" s="8"/>
      <c r="AH788" s="8"/>
      <c r="AI788" s="8"/>
      <c r="AJ788" s="8"/>
      <c r="AK788" s="8"/>
      <c r="AL788" s="8"/>
      <c r="AM788" s="8"/>
      <c r="AN788" s="8"/>
      <c r="AO788" s="8"/>
      <c r="AP788" s="8"/>
      <c r="AQ788" s="8"/>
      <c r="AR788" s="8"/>
      <c r="AS788" s="8"/>
      <c r="AT788" s="8"/>
      <c r="AU788" s="8"/>
      <c r="AV788" s="8"/>
      <c r="AW788" s="8"/>
      <c r="AX788" s="8"/>
      <c r="AY788" s="8"/>
      <c r="AZ788" s="8"/>
      <c r="BA788" s="8"/>
      <c r="BB788" s="8"/>
      <c r="BC788" s="8"/>
      <c r="BD788" s="8"/>
      <c r="BE788" s="8"/>
      <c r="BF788" s="8"/>
      <c r="BG788" s="8"/>
      <c r="BH788" s="8"/>
      <c r="BI788" s="8"/>
      <c r="BJ788" s="8"/>
    </row>
    <row r="789" spans="1:62" ht="15.75" customHeight="1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  <c r="AB789" s="8"/>
      <c r="AC789" s="8"/>
      <c r="AD789" s="8"/>
      <c r="AE789" s="8"/>
      <c r="AF789" s="8"/>
      <c r="AG789" s="8"/>
      <c r="AH789" s="8"/>
      <c r="AI789" s="8"/>
      <c r="AJ789" s="8"/>
      <c r="AK789" s="8"/>
      <c r="AL789" s="8"/>
      <c r="AM789" s="8"/>
      <c r="AN789" s="8"/>
      <c r="AO789" s="8"/>
      <c r="AP789" s="8"/>
      <c r="AQ789" s="8"/>
      <c r="AR789" s="8"/>
      <c r="AS789" s="8"/>
      <c r="AT789" s="8"/>
      <c r="AU789" s="8"/>
      <c r="AV789" s="8"/>
      <c r="AW789" s="8"/>
      <c r="AX789" s="8"/>
      <c r="AY789" s="8"/>
      <c r="AZ789" s="8"/>
      <c r="BA789" s="8"/>
      <c r="BB789" s="8"/>
      <c r="BC789" s="8"/>
      <c r="BD789" s="8"/>
      <c r="BE789" s="8"/>
      <c r="BF789" s="8"/>
      <c r="BG789" s="8"/>
      <c r="BH789" s="8"/>
      <c r="BI789" s="8"/>
      <c r="BJ789" s="8"/>
    </row>
    <row r="790" spans="1:62" ht="15.75" customHeight="1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  <c r="AB790" s="8"/>
      <c r="AC790" s="8"/>
      <c r="AD790" s="8"/>
      <c r="AE790" s="8"/>
      <c r="AF790" s="8"/>
      <c r="AG790" s="8"/>
      <c r="AH790" s="8"/>
      <c r="AI790" s="8"/>
      <c r="AJ790" s="8"/>
      <c r="AK790" s="8"/>
      <c r="AL790" s="8"/>
      <c r="AM790" s="8"/>
      <c r="AN790" s="8"/>
      <c r="AO790" s="8"/>
      <c r="AP790" s="8"/>
      <c r="AQ790" s="8"/>
      <c r="AR790" s="8"/>
      <c r="AS790" s="8"/>
      <c r="AT790" s="8"/>
      <c r="AU790" s="8"/>
      <c r="AV790" s="8"/>
      <c r="AW790" s="8"/>
      <c r="AX790" s="8"/>
      <c r="AY790" s="8"/>
      <c r="AZ790" s="8"/>
      <c r="BA790" s="8"/>
      <c r="BB790" s="8"/>
      <c r="BC790" s="8"/>
      <c r="BD790" s="8"/>
      <c r="BE790" s="8"/>
      <c r="BF790" s="8"/>
      <c r="BG790" s="8"/>
      <c r="BH790" s="8"/>
      <c r="BI790" s="8"/>
      <c r="BJ790" s="8"/>
    </row>
    <row r="791" spans="1:62" ht="15.75" customHeight="1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  <c r="AB791" s="8"/>
      <c r="AC791" s="8"/>
      <c r="AD791" s="8"/>
      <c r="AE791" s="8"/>
      <c r="AF791" s="8"/>
      <c r="AG791" s="8"/>
      <c r="AH791" s="8"/>
      <c r="AI791" s="8"/>
      <c r="AJ791" s="8"/>
      <c r="AK791" s="8"/>
      <c r="AL791" s="8"/>
      <c r="AM791" s="8"/>
      <c r="AN791" s="8"/>
      <c r="AO791" s="8"/>
      <c r="AP791" s="8"/>
      <c r="AQ791" s="8"/>
      <c r="AR791" s="8"/>
      <c r="AS791" s="8"/>
      <c r="AT791" s="8"/>
      <c r="AU791" s="8"/>
      <c r="AV791" s="8"/>
      <c r="AW791" s="8"/>
      <c r="AX791" s="8"/>
      <c r="AY791" s="8"/>
      <c r="AZ791" s="8"/>
      <c r="BA791" s="8"/>
      <c r="BB791" s="8"/>
      <c r="BC791" s="8"/>
      <c r="BD791" s="8"/>
      <c r="BE791" s="8"/>
      <c r="BF791" s="8"/>
      <c r="BG791" s="8"/>
      <c r="BH791" s="8"/>
      <c r="BI791" s="8"/>
      <c r="BJ791" s="8"/>
    </row>
    <row r="792" spans="1:62" ht="15.75" customHeight="1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  <c r="AB792" s="8"/>
      <c r="AC792" s="8"/>
      <c r="AD792" s="8"/>
      <c r="AE792" s="8"/>
      <c r="AF792" s="8"/>
      <c r="AG792" s="8"/>
      <c r="AH792" s="8"/>
      <c r="AI792" s="8"/>
      <c r="AJ792" s="8"/>
      <c r="AK792" s="8"/>
      <c r="AL792" s="8"/>
      <c r="AM792" s="8"/>
      <c r="AN792" s="8"/>
      <c r="AO792" s="8"/>
      <c r="AP792" s="8"/>
      <c r="AQ792" s="8"/>
      <c r="AR792" s="8"/>
      <c r="AS792" s="8"/>
      <c r="AT792" s="8"/>
      <c r="AU792" s="8"/>
      <c r="AV792" s="8"/>
      <c r="AW792" s="8"/>
      <c r="AX792" s="8"/>
      <c r="AY792" s="8"/>
      <c r="AZ792" s="8"/>
      <c r="BA792" s="8"/>
      <c r="BB792" s="8"/>
      <c r="BC792" s="8"/>
      <c r="BD792" s="8"/>
      <c r="BE792" s="8"/>
      <c r="BF792" s="8"/>
      <c r="BG792" s="8"/>
      <c r="BH792" s="8"/>
      <c r="BI792" s="8"/>
      <c r="BJ792" s="8"/>
    </row>
    <row r="793" spans="1:62" ht="15.75" customHeight="1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  <c r="AB793" s="8"/>
      <c r="AC793" s="8"/>
      <c r="AD793" s="8"/>
      <c r="AE793" s="8"/>
      <c r="AF793" s="8"/>
      <c r="AG793" s="8"/>
      <c r="AH793" s="8"/>
      <c r="AI793" s="8"/>
      <c r="AJ793" s="8"/>
      <c r="AK793" s="8"/>
      <c r="AL793" s="8"/>
      <c r="AM793" s="8"/>
      <c r="AN793" s="8"/>
      <c r="AO793" s="8"/>
      <c r="AP793" s="8"/>
      <c r="AQ793" s="8"/>
      <c r="AR793" s="8"/>
      <c r="AS793" s="8"/>
      <c r="AT793" s="8"/>
      <c r="AU793" s="8"/>
      <c r="AV793" s="8"/>
      <c r="AW793" s="8"/>
      <c r="AX793" s="8"/>
      <c r="AY793" s="8"/>
      <c r="AZ793" s="8"/>
      <c r="BA793" s="8"/>
      <c r="BB793" s="8"/>
      <c r="BC793" s="8"/>
      <c r="BD793" s="8"/>
      <c r="BE793" s="8"/>
      <c r="BF793" s="8"/>
      <c r="BG793" s="8"/>
      <c r="BH793" s="8"/>
      <c r="BI793" s="8"/>
      <c r="BJ793" s="8"/>
    </row>
    <row r="794" spans="1:62" ht="15.75" customHeight="1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  <c r="AB794" s="8"/>
      <c r="AC794" s="8"/>
      <c r="AD794" s="8"/>
      <c r="AE794" s="8"/>
      <c r="AF794" s="8"/>
      <c r="AG794" s="8"/>
      <c r="AH794" s="8"/>
      <c r="AI794" s="8"/>
      <c r="AJ794" s="8"/>
      <c r="AK794" s="8"/>
      <c r="AL794" s="8"/>
      <c r="AM794" s="8"/>
      <c r="AN794" s="8"/>
      <c r="AO794" s="8"/>
      <c r="AP794" s="8"/>
      <c r="AQ794" s="8"/>
      <c r="AR794" s="8"/>
      <c r="AS794" s="8"/>
      <c r="AT794" s="8"/>
      <c r="AU794" s="8"/>
      <c r="AV794" s="8"/>
      <c r="AW794" s="8"/>
      <c r="AX794" s="8"/>
      <c r="AY794" s="8"/>
      <c r="AZ794" s="8"/>
      <c r="BA794" s="8"/>
      <c r="BB794" s="8"/>
      <c r="BC794" s="8"/>
      <c r="BD794" s="8"/>
      <c r="BE794" s="8"/>
      <c r="BF794" s="8"/>
      <c r="BG794" s="8"/>
      <c r="BH794" s="8"/>
      <c r="BI794" s="8"/>
      <c r="BJ794" s="8"/>
    </row>
    <row r="795" spans="1:62" ht="15.75" customHeight="1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  <c r="AB795" s="8"/>
      <c r="AC795" s="8"/>
      <c r="AD795" s="8"/>
      <c r="AE795" s="8"/>
      <c r="AF795" s="8"/>
      <c r="AG795" s="8"/>
      <c r="AH795" s="8"/>
      <c r="AI795" s="8"/>
      <c r="AJ795" s="8"/>
      <c r="AK795" s="8"/>
      <c r="AL795" s="8"/>
      <c r="AM795" s="8"/>
      <c r="AN795" s="8"/>
      <c r="AO795" s="8"/>
      <c r="AP795" s="8"/>
      <c r="AQ795" s="8"/>
      <c r="AR795" s="8"/>
      <c r="AS795" s="8"/>
      <c r="AT795" s="8"/>
      <c r="AU795" s="8"/>
      <c r="AV795" s="8"/>
      <c r="AW795" s="8"/>
      <c r="AX795" s="8"/>
      <c r="AY795" s="8"/>
      <c r="AZ795" s="8"/>
      <c r="BA795" s="8"/>
      <c r="BB795" s="8"/>
      <c r="BC795" s="8"/>
      <c r="BD795" s="8"/>
      <c r="BE795" s="8"/>
      <c r="BF795" s="8"/>
      <c r="BG795" s="8"/>
      <c r="BH795" s="8"/>
      <c r="BI795" s="8"/>
      <c r="BJ795" s="8"/>
    </row>
    <row r="796" spans="1:62" ht="15.75" customHeight="1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  <c r="AB796" s="8"/>
      <c r="AC796" s="8"/>
      <c r="AD796" s="8"/>
      <c r="AE796" s="8"/>
      <c r="AF796" s="8"/>
      <c r="AG796" s="8"/>
      <c r="AH796" s="8"/>
      <c r="AI796" s="8"/>
      <c r="AJ796" s="8"/>
      <c r="AK796" s="8"/>
      <c r="AL796" s="8"/>
      <c r="AM796" s="8"/>
      <c r="AN796" s="8"/>
      <c r="AO796" s="8"/>
      <c r="AP796" s="8"/>
      <c r="AQ796" s="8"/>
      <c r="AR796" s="8"/>
      <c r="AS796" s="8"/>
      <c r="AT796" s="8"/>
      <c r="AU796" s="8"/>
      <c r="AV796" s="8"/>
      <c r="AW796" s="8"/>
      <c r="AX796" s="8"/>
      <c r="AY796" s="8"/>
      <c r="AZ796" s="8"/>
      <c r="BA796" s="8"/>
      <c r="BB796" s="8"/>
      <c r="BC796" s="8"/>
      <c r="BD796" s="8"/>
      <c r="BE796" s="8"/>
      <c r="BF796" s="8"/>
      <c r="BG796" s="8"/>
      <c r="BH796" s="8"/>
      <c r="BI796" s="8"/>
      <c r="BJ796" s="8"/>
    </row>
    <row r="797" spans="1:62" ht="15.75" customHeight="1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  <c r="AB797" s="8"/>
      <c r="AC797" s="8"/>
      <c r="AD797" s="8"/>
      <c r="AE797" s="8"/>
      <c r="AF797" s="8"/>
      <c r="AG797" s="8"/>
      <c r="AH797" s="8"/>
      <c r="AI797" s="8"/>
      <c r="AJ797" s="8"/>
      <c r="AK797" s="8"/>
      <c r="AL797" s="8"/>
      <c r="AM797" s="8"/>
      <c r="AN797" s="8"/>
      <c r="AO797" s="8"/>
      <c r="AP797" s="8"/>
      <c r="AQ797" s="8"/>
      <c r="AR797" s="8"/>
      <c r="AS797" s="8"/>
      <c r="AT797" s="8"/>
      <c r="AU797" s="8"/>
      <c r="AV797" s="8"/>
      <c r="AW797" s="8"/>
      <c r="AX797" s="8"/>
      <c r="AY797" s="8"/>
      <c r="AZ797" s="8"/>
      <c r="BA797" s="8"/>
      <c r="BB797" s="8"/>
      <c r="BC797" s="8"/>
      <c r="BD797" s="8"/>
      <c r="BE797" s="8"/>
      <c r="BF797" s="8"/>
      <c r="BG797" s="8"/>
      <c r="BH797" s="8"/>
      <c r="BI797" s="8"/>
      <c r="BJ797" s="8"/>
    </row>
    <row r="798" spans="1:62" ht="15.75" customHeight="1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  <c r="AB798" s="8"/>
      <c r="AC798" s="8"/>
      <c r="AD798" s="8"/>
      <c r="AE798" s="8"/>
      <c r="AF798" s="8"/>
      <c r="AG798" s="8"/>
      <c r="AH798" s="8"/>
      <c r="AI798" s="8"/>
      <c r="AJ798" s="8"/>
      <c r="AK798" s="8"/>
      <c r="AL798" s="8"/>
      <c r="AM798" s="8"/>
      <c r="AN798" s="8"/>
      <c r="AO798" s="8"/>
      <c r="AP798" s="8"/>
      <c r="AQ798" s="8"/>
      <c r="AR798" s="8"/>
      <c r="AS798" s="8"/>
      <c r="AT798" s="8"/>
      <c r="AU798" s="8"/>
      <c r="AV798" s="8"/>
      <c r="AW798" s="8"/>
      <c r="AX798" s="8"/>
      <c r="AY798" s="8"/>
      <c r="AZ798" s="8"/>
      <c r="BA798" s="8"/>
      <c r="BB798" s="8"/>
      <c r="BC798" s="8"/>
      <c r="BD798" s="8"/>
      <c r="BE798" s="8"/>
      <c r="BF798" s="8"/>
      <c r="BG798" s="8"/>
      <c r="BH798" s="8"/>
      <c r="BI798" s="8"/>
      <c r="BJ798" s="8"/>
    </row>
    <row r="799" spans="1:62" ht="15.75" customHeight="1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  <c r="AB799" s="8"/>
      <c r="AC799" s="8"/>
      <c r="AD799" s="8"/>
      <c r="AE799" s="8"/>
      <c r="AF799" s="8"/>
      <c r="AG799" s="8"/>
      <c r="AH799" s="8"/>
      <c r="AI799" s="8"/>
      <c r="AJ799" s="8"/>
      <c r="AK799" s="8"/>
      <c r="AL799" s="8"/>
      <c r="AM799" s="8"/>
      <c r="AN799" s="8"/>
      <c r="AO799" s="8"/>
      <c r="AP799" s="8"/>
      <c r="AQ799" s="8"/>
      <c r="AR799" s="8"/>
      <c r="AS799" s="8"/>
      <c r="AT799" s="8"/>
      <c r="AU799" s="8"/>
      <c r="AV799" s="8"/>
      <c r="AW799" s="8"/>
      <c r="AX799" s="8"/>
      <c r="AY799" s="8"/>
      <c r="AZ799" s="8"/>
      <c r="BA799" s="8"/>
      <c r="BB799" s="8"/>
      <c r="BC799" s="8"/>
      <c r="BD799" s="8"/>
      <c r="BE799" s="8"/>
      <c r="BF799" s="8"/>
      <c r="BG799" s="8"/>
      <c r="BH799" s="8"/>
      <c r="BI799" s="8"/>
      <c r="BJ799" s="8"/>
    </row>
    <row r="800" spans="1:62" ht="15.75" customHeight="1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  <c r="AB800" s="8"/>
      <c r="AC800" s="8"/>
      <c r="AD800" s="8"/>
      <c r="AE800" s="8"/>
      <c r="AF800" s="8"/>
      <c r="AG800" s="8"/>
      <c r="AH800" s="8"/>
      <c r="AI800" s="8"/>
      <c r="AJ800" s="8"/>
      <c r="AK800" s="8"/>
      <c r="AL800" s="8"/>
      <c r="AM800" s="8"/>
      <c r="AN800" s="8"/>
      <c r="AO800" s="8"/>
      <c r="AP800" s="8"/>
      <c r="AQ800" s="8"/>
      <c r="AR800" s="8"/>
      <c r="AS800" s="8"/>
      <c r="AT800" s="8"/>
      <c r="AU800" s="8"/>
      <c r="AV800" s="8"/>
      <c r="AW800" s="8"/>
      <c r="AX800" s="8"/>
      <c r="AY800" s="8"/>
      <c r="AZ800" s="8"/>
      <c r="BA800" s="8"/>
      <c r="BB800" s="8"/>
      <c r="BC800" s="8"/>
      <c r="BD800" s="8"/>
      <c r="BE800" s="8"/>
      <c r="BF800" s="8"/>
      <c r="BG800" s="8"/>
      <c r="BH800" s="8"/>
      <c r="BI800" s="8"/>
      <c r="BJ800" s="8"/>
    </row>
    <row r="801" spans="1:62" ht="15.75" customHeight="1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  <c r="AB801" s="8"/>
      <c r="AC801" s="8"/>
      <c r="AD801" s="8"/>
      <c r="AE801" s="8"/>
      <c r="AF801" s="8"/>
      <c r="AG801" s="8"/>
      <c r="AH801" s="8"/>
      <c r="AI801" s="8"/>
      <c r="AJ801" s="8"/>
      <c r="AK801" s="8"/>
      <c r="AL801" s="8"/>
      <c r="AM801" s="8"/>
      <c r="AN801" s="8"/>
      <c r="AO801" s="8"/>
      <c r="AP801" s="8"/>
      <c r="AQ801" s="8"/>
      <c r="AR801" s="8"/>
      <c r="AS801" s="8"/>
      <c r="AT801" s="8"/>
      <c r="AU801" s="8"/>
      <c r="AV801" s="8"/>
      <c r="AW801" s="8"/>
      <c r="AX801" s="8"/>
      <c r="AY801" s="8"/>
      <c r="AZ801" s="8"/>
      <c r="BA801" s="8"/>
      <c r="BB801" s="8"/>
      <c r="BC801" s="8"/>
      <c r="BD801" s="8"/>
      <c r="BE801" s="8"/>
      <c r="BF801" s="8"/>
      <c r="BG801" s="8"/>
      <c r="BH801" s="8"/>
      <c r="BI801" s="8"/>
      <c r="BJ801" s="8"/>
    </row>
    <row r="802" spans="1:62" ht="15.75" customHeight="1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  <c r="AB802" s="8"/>
      <c r="AC802" s="8"/>
      <c r="AD802" s="8"/>
      <c r="AE802" s="8"/>
      <c r="AF802" s="8"/>
      <c r="AG802" s="8"/>
      <c r="AH802" s="8"/>
      <c r="AI802" s="8"/>
      <c r="AJ802" s="8"/>
      <c r="AK802" s="8"/>
      <c r="AL802" s="8"/>
      <c r="AM802" s="8"/>
      <c r="AN802" s="8"/>
      <c r="AO802" s="8"/>
      <c r="AP802" s="8"/>
      <c r="AQ802" s="8"/>
      <c r="AR802" s="8"/>
      <c r="AS802" s="8"/>
      <c r="AT802" s="8"/>
      <c r="AU802" s="8"/>
      <c r="AV802" s="8"/>
      <c r="AW802" s="8"/>
      <c r="AX802" s="8"/>
      <c r="AY802" s="8"/>
      <c r="AZ802" s="8"/>
      <c r="BA802" s="8"/>
      <c r="BB802" s="8"/>
      <c r="BC802" s="8"/>
      <c r="BD802" s="8"/>
      <c r="BE802" s="8"/>
      <c r="BF802" s="8"/>
      <c r="BG802" s="8"/>
      <c r="BH802" s="8"/>
      <c r="BI802" s="8"/>
      <c r="BJ802" s="8"/>
    </row>
    <row r="803" spans="1:62" ht="15.75" customHeight="1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  <c r="AB803" s="8"/>
      <c r="AC803" s="8"/>
      <c r="AD803" s="8"/>
      <c r="AE803" s="8"/>
      <c r="AF803" s="8"/>
      <c r="AG803" s="8"/>
      <c r="AH803" s="8"/>
      <c r="AI803" s="8"/>
      <c r="AJ803" s="8"/>
      <c r="AK803" s="8"/>
      <c r="AL803" s="8"/>
      <c r="AM803" s="8"/>
      <c r="AN803" s="8"/>
      <c r="AO803" s="8"/>
      <c r="AP803" s="8"/>
      <c r="AQ803" s="8"/>
      <c r="AR803" s="8"/>
      <c r="AS803" s="8"/>
      <c r="AT803" s="8"/>
      <c r="AU803" s="8"/>
      <c r="AV803" s="8"/>
      <c r="AW803" s="8"/>
      <c r="AX803" s="8"/>
      <c r="AY803" s="8"/>
      <c r="AZ803" s="8"/>
      <c r="BA803" s="8"/>
      <c r="BB803" s="8"/>
      <c r="BC803" s="8"/>
      <c r="BD803" s="8"/>
      <c r="BE803" s="8"/>
      <c r="BF803" s="8"/>
      <c r="BG803" s="8"/>
      <c r="BH803" s="8"/>
      <c r="BI803" s="8"/>
      <c r="BJ803" s="8"/>
    </row>
    <row r="804" spans="1:62" ht="15.75" customHeight="1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  <c r="AB804" s="8"/>
      <c r="AC804" s="8"/>
      <c r="AD804" s="8"/>
      <c r="AE804" s="8"/>
      <c r="AF804" s="8"/>
      <c r="AG804" s="8"/>
      <c r="AH804" s="8"/>
      <c r="AI804" s="8"/>
      <c r="AJ804" s="8"/>
      <c r="AK804" s="8"/>
      <c r="AL804" s="8"/>
      <c r="AM804" s="8"/>
      <c r="AN804" s="8"/>
      <c r="AO804" s="8"/>
      <c r="AP804" s="8"/>
      <c r="AQ804" s="8"/>
      <c r="AR804" s="8"/>
      <c r="AS804" s="8"/>
      <c r="AT804" s="8"/>
      <c r="AU804" s="8"/>
      <c r="AV804" s="8"/>
      <c r="AW804" s="8"/>
      <c r="AX804" s="8"/>
      <c r="AY804" s="8"/>
      <c r="AZ804" s="8"/>
      <c r="BA804" s="8"/>
      <c r="BB804" s="8"/>
      <c r="BC804" s="8"/>
      <c r="BD804" s="8"/>
      <c r="BE804" s="8"/>
      <c r="BF804" s="8"/>
      <c r="BG804" s="8"/>
      <c r="BH804" s="8"/>
      <c r="BI804" s="8"/>
      <c r="BJ804" s="8"/>
    </row>
    <row r="805" spans="1:62" ht="15.75" customHeight="1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  <c r="AB805" s="8"/>
      <c r="AC805" s="8"/>
      <c r="AD805" s="8"/>
      <c r="AE805" s="8"/>
      <c r="AF805" s="8"/>
      <c r="AG805" s="8"/>
      <c r="AH805" s="8"/>
      <c r="AI805" s="8"/>
      <c r="AJ805" s="8"/>
      <c r="AK805" s="8"/>
      <c r="AL805" s="8"/>
      <c r="AM805" s="8"/>
      <c r="AN805" s="8"/>
      <c r="AO805" s="8"/>
      <c r="AP805" s="8"/>
      <c r="AQ805" s="8"/>
      <c r="AR805" s="8"/>
      <c r="AS805" s="8"/>
      <c r="AT805" s="8"/>
      <c r="AU805" s="8"/>
      <c r="AV805" s="8"/>
      <c r="AW805" s="8"/>
      <c r="AX805" s="8"/>
      <c r="AY805" s="8"/>
      <c r="AZ805" s="8"/>
      <c r="BA805" s="8"/>
      <c r="BB805" s="8"/>
      <c r="BC805" s="8"/>
      <c r="BD805" s="8"/>
      <c r="BE805" s="8"/>
      <c r="BF805" s="8"/>
      <c r="BG805" s="8"/>
      <c r="BH805" s="8"/>
      <c r="BI805" s="8"/>
      <c r="BJ805" s="8"/>
    </row>
    <row r="806" spans="1:62" ht="15.75" customHeight="1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  <c r="AB806" s="8"/>
      <c r="AC806" s="8"/>
      <c r="AD806" s="8"/>
      <c r="AE806" s="8"/>
      <c r="AF806" s="8"/>
      <c r="AG806" s="8"/>
      <c r="AH806" s="8"/>
      <c r="AI806" s="8"/>
      <c r="AJ806" s="8"/>
      <c r="AK806" s="8"/>
      <c r="AL806" s="8"/>
      <c r="AM806" s="8"/>
      <c r="AN806" s="8"/>
      <c r="AO806" s="8"/>
      <c r="AP806" s="8"/>
      <c r="AQ806" s="8"/>
      <c r="AR806" s="8"/>
      <c r="AS806" s="8"/>
      <c r="AT806" s="8"/>
      <c r="AU806" s="8"/>
      <c r="AV806" s="8"/>
      <c r="AW806" s="8"/>
      <c r="AX806" s="8"/>
      <c r="AY806" s="8"/>
      <c r="AZ806" s="8"/>
      <c r="BA806" s="8"/>
      <c r="BB806" s="8"/>
      <c r="BC806" s="8"/>
      <c r="BD806" s="8"/>
      <c r="BE806" s="8"/>
      <c r="BF806" s="8"/>
      <c r="BG806" s="8"/>
      <c r="BH806" s="8"/>
      <c r="BI806" s="8"/>
      <c r="BJ806" s="8"/>
    </row>
    <row r="807" spans="1:62" ht="15.75" customHeight="1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  <c r="AB807" s="8"/>
      <c r="AC807" s="8"/>
      <c r="AD807" s="8"/>
      <c r="AE807" s="8"/>
      <c r="AF807" s="8"/>
      <c r="AG807" s="8"/>
      <c r="AH807" s="8"/>
      <c r="AI807" s="8"/>
      <c r="AJ807" s="8"/>
      <c r="AK807" s="8"/>
      <c r="AL807" s="8"/>
      <c r="AM807" s="8"/>
      <c r="AN807" s="8"/>
      <c r="AO807" s="8"/>
      <c r="AP807" s="8"/>
      <c r="AQ807" s="8"/>
      <c r="AR807" s="8"/>
      <c r="AS807" s="8"/>
      <c r="AT807" s="8"/>
      <c r="AU807" s="8"/>
      <c r="AV807" s="8"/>
      <c r="AW807" s="8"/>
      <c r="AX807" s="8"/>
      <c r="AY807" s="8"/>
      <c r="AZ807" s="8"/>
      <c r="BA807" s="8"/>
      <c r="BB807" s="8"/>
      <c r="BC807" s="8"/>
      <c r="BD807" s="8"/>
      <c r="BE807" s="8"/>
      <c r="BF807" s="8"/>
      <c r="BG807" s="8"/>
      <c r="BH807" s="8"/>
      <c r="BI807" s="8"/>
      <c r="BJ807" s="8"/>
    </row>
    <row r="808" spans="1:62" ht="15.75" customHeight="1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  <c r="AB808" s="8"/>
      <c r="AC808" s="8"/>
      <c r="AD808" s="8"/>
      <c r="AE808" s="8"/>
      <c r="AF808" s="8"/>
      <c r="AG808" s="8"/>
      <c r="AH808" s="8"/>
      <c r="AI808" s="8"/>
      <c r="AJ808" s="8"/>
      <c r="AK808" s="8"/>
      <c r="AL808" s="8"/>
      <c r="AM808" s="8"/>
      <c r="AN808" s="8"/>
      <c r="AO808" s="8"/>
      <c r="AP808" s="8"/>
      <c r="AQ808" s="8"/>
      <c r="AR808" s="8"/>
      <c r="AS808" s="8"/>
      <c r="AT808" s="8"/>
      <c r="AU808" s="8"/>
      <c r="AV808" s="8"/>
      <c r="AW808" s="8"/>
      <c r="AX808" s="8"/>
      <c r="AY808" s="8"/>
      <c r="AZ808" s="8"/>
      <c r="BA808" s="8"/>
      <c r="BB808" s="8"/>
      <c r="BC808" s="8"/>
      <c r="BD808" s="8"/>
      <c r="BE808" s="8"/>
      <c r="BF808" s="8"/>
      <c r="BG808" s="8"/>
      <c r="BH808" s="8"/>
      <c r="BI808" s="8"/>
      <c r="BJ808" s="8"/>
    </row>
    <row r="809" spans="1:62" ht="15.75" customHeight="1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  <c r="AB809" s="8"/>
      <c r="AC809" s="8"/>
      <c r="AD809" s="8"/>
      <c r="AE809" s="8"/>
      <c r="AF809" s="8"/>
      <c r="AG809" s="8"/>
      <c r="AH809" s="8"/>
      <c r="AI809" s="8"/>
      <c r="AJ809" s="8"/>
      <c r="AK809" s="8"/>
      <c r="AL809" s="8"/>
      <c r="AM809" s="8"/>
      <c r="AN809" s="8"/>
      <c r="AO809" s="8"/>
      <c r="AP809" s="8"/>
      <c r="AQ809" s="8"/>
      <c r="AR809" s="8"/>
      <c r="AS809" s="8"/>
      <c r="AT809" s="8"/>
      <c r="AU809" s="8"/>
      <c r="AV809" s="8"/>
      <c r="AW809" s="8"/>
      <c r="AX809" s="8"/>
      <c r="AY809" s="8"/>
      <c r="AZ809" s="8"/>
      <c r="BA809" s="8"/>
      <c r="BB809" s="8"/>
      <c r="BC809" s="8"/>
      <c r="BD809" s="8"/>
      <c r="BE809" s="8"/>
      <c r="BF809" s="8"/>
      <c r="BG809" s="8"/>
      <c r="BH809" s="8"/>
      <c r="BI809" s="8"/>
      <c r="BJ809" s="8"/>
    </row>
    <row r="810" spans="1:62" ht="15.75" customHeight="1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  <c r="AB810" s="8"/>
      <c r="AC810" s="8"/>
      <c r="AD810" s="8"/>
      <c r="AE810" s="8"/>
      <c r="AF810" s="8"/>
      <c r="AG810" s="8"/>
      <c r="AH810" s="8"/>
      <c r="AI810" s="8"/>
      <c r="AJ810" s="8"/>
      <c r="AK810" s="8"/>
      <c r="AL810" s="8"/>
      <c r="AM810" s="8"/>
      <c r="AN810" s="8"/>
      <c r="AO810" s="8"/>
      <c r="AP810" s="8"/>
      <c r="AQ810" s="8"/>
      <c r="AR810" s="8"/>
      <c r="AS810" s="8"/>
      <c r="AT810" s="8"/>
      <c r="AU810" s="8"/>
      <c r="AV810" s="8"/>
      <c r="AW810" s="8"/>
      <c r="AX810" s="8"/>
      <c r="AY810" s="8"/>
      <c r="AZ810" s="8"/>
      <c r="BA810" s="8"/>
      <c r="BB810" s="8"/>
      <c r="BC810" s="8"/>
      <c r="BD810" s="8"/>
      <c r="BE810" s="8"/>
      <c r="BF810" s="8"/>
      <c r="BG810" s="8"/>
      <c r="BH810" s="8"/>
      <c r="BI810" s="8"/>
      <c r="BJ810" s="8"/>
    </row>
    <row r="811" spans="1:62" ht="15.75" customHeight="1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  <c r="AB811" s="8"/>
      <c r="AC811" s="8"/>
      <c r="AD811" s="8"/>
      <c r="AE811" s="8"/>
      <c r="AF811" s="8"/>
      <c r="AG811" s="8"/>
      <c r="AH811" s="8"/>
      <c r="AI811" s="8"/>
      <c r="AJ811" s="8"/>
      <c r="AK811" s="8"/>
      <c r="AL811" s="8"/>
      <c r="AM811" s="8"/>
      <c r="AN811" s="8"/>
      <c r="AO811" s="8"/>
      <c r="AP811" s="8"/>
      <c r="AQ811" s="8"/>
      <c r="AR811" s="8"/>
      <c r="AS811" s="8"/>
      <c r="AT811" s="8"/>
      <c r="AU811" s="8"/>
      <c r="AV811" s="8"/>
      <c r="AW811" s="8"/>
      <c r="AX811" s="8"/>
      <c r="AY811" s="8"/>
      <c r="AZ811" s="8"/>
      <c r="BA811" s="8"/>
      <c r="BB811" s="8"/>
      <c r="BC811" s="8"/>
      <c r="BD811" s="8"/>
      <c r="BE811" s="8"/>
      <c r="BF811" s="8"/>
      <c r="BG811" s="8"/>
      <c r="BH811" s="8"/>
      <c r="BI811" s="8"/>
      <c r="BJ811" s="8"/>
    </row>
    <row r="812" spans="1:62" ht="15.75" customHeight="1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  <c r="AB812" s="8"/>
      <c r="AC812" s="8"/>
      <c r="AD812" s="8"/>
      <c r="AE812" s="8"/>
      <c r="AF812" s="8"/>
      <c r="AG812" s="8"/>
      <c r="AH812" s="8"/>
      <c r="AI812" s="8"/>
      <c r="AJ812" s="8"/>
      <c r="AK812" s="8"/>
      <c r="AL812" s="8"/>
      <c r="AM812" s="8"/>
      <c r="AN812" s="8"/>
      <c r="AO812" s="8"/>
      <c r="AP812" s="8"/>
      <c r="AQ812" s="8"/>
      <c r="AR812" s="8"/>
      <c r="AS812" s="8"/>
      <c r="AT812" s="8"/>
      <c r="AU812" s="8"/>
      <c r="AV812" s="8"/>
      <c r="AW812" s="8"/>
      <c r="AX812" s="8"/>
      <c r="AY812" s="8"/>
      <c r="AZ812" s="8"/>
      <c r="BA812" s="8"/>
      <c r="BB812" s="8"/>
      <c r="BC812" s="8"/>
      <c r="BD812" s="8"/>
      <c r="BE812" s="8"/>
      <c r="BF812" s="8"/>
      <c r="BG812" s="8"/>
      <c r="BH812" s="8"/>
      <c r="BI812" s="8"/>
      <c r="BJ812" s="8"/>
    </row>
    <row r="813" spans="1:62" ht="15.75" customHeight="1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  <c r="AB813" s="8"/>
      <c r="AC813" s="8"/>
      <c r="AD813" s="8"/>
      <c r="AE813" s="8"/>
      <c r="AF813" s="8"/>
      <c r="AG813" s="8"/>
      <c r="AH813" s="8"/>
      <c r="AI813" s="8"/>
      <c r="AJ813" s="8"/>
      <c r="AK813" s="8"/>
      <c r="AL813" s="8"/>
      <c r="AM813" s="8"/>
      <c r="AN813" s="8"/>
      <c r="AO813" s="8"/>
      <c r="AP813" s="8"/>
      <c r="AQ813" s="8"/>
      <c r="AR813" s="8"/>
      <c r="AS813" s="8"/>
      <c r="AT813" s="8"/>
      <c r="AU813" s="8"/>
      <c r="AV813" s="8"/>
      <c r="AW813" s="8"/>
      <c r="AX813" s="8"/>
      <c r="AY813" s="8"/>
      <c r="AZ813" s="8"/>
      <c r="BA813" s="8"/>
      <c r="BB813" s="8"/>
      <c r="BC813" s="8"/>
      <c r="BD813" s="8"/>
      <c r="BE813" s="8"/>
      <c r="BF813" s="8"/>
      <c r="BG813" s="8"/>
      <c r="BH813" s="8"/>
      <c r="BI813" s="8"/>
      <c r="BJ813" s="8"/>
    </row>
    <row r="814" spans="1:62" ht="15.75" customHeight="1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  <c r="AB814" s="8"/>
      <c r="AC814" s="8"/>
      <c r="AD814" s="8"/>
      <c r="AE814" s="8"/>
      <c r="AF814" s="8"/>
      <c r="AG814" s="8"/>
      <c r="AH814" s="8"/>
      <c r="AI814" s="8"/>
      <c r="AJ814" s="8"/>
      <c r="AK814" s="8"/>
      <c r="AL814" s="8"/>
      <c r="AM814" s="8"/>
      <c r="AN814" s="8"/>
      <c r="AO814" s="8"/>
      <c r="AP814" s="8"/>
      <c r="AQ814" s="8"/>
      <c r="AR814" s="8"/>
      <c r="AS814" s="8"/>
      <c r="AT814" s="8"/>
      <c r="AU814" s="8"/>
      <c r="AV814" s="8"/>
      <c r="AW814" s="8"/>
      <c r="AX814" s="8"/>
      <c r="AY814" s="8"/>
      <c r="AZ814" s="8"/>
      <c r="BA814" s="8"/>
      <c r="BB814" s="8"/>
      <c r="BC814" s="8"/>
      <c r="BD814" s="8"/>
      <c r="BE814" s="8"/>
      <c r="BF814" s="8"/>
      <c r="BG814" s="8"/>
      <c r="BH814" s="8"/>
      <c r="BI814" s="8"/>
      <c r="BJ814" s="8"/>
    </row>
    <row r="815" spans="1:62" ht="15.75" customHeight="1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  <c r="AB815" s="8"/>
      <c r="AC815" s="8"/>
      <c r="AD815" s="8"/>
      <c r="AE815" s="8"/>
      <c r="AF815" s="8"/>
      <c r="AG815" s="8"/>
      <c r="AH815" s="8"/>
      <c r="AI815" s="8"/>
      <c r="AJ815" s="8"/>
      <c r="AK815" s="8"/>
      <c r="AL815" s="8"/>
      <c r="AM815" s="8"/>
      <c r="AN815" s="8"/>
      <c r="AO815" s="8"/>
      <c r="AP815" s="8"/>
      <c r="AQ815" s="8"/>
      <c r="AR815" s="8"/>
      <c r="AS815" s="8"/>
      <c r="AT815" s="8"/>
      <c r="AU815" s="8"/>
      <c r="AV815" s="8"/>
      <c r="AW815" s="8"/>
      <c r="AX815" s="8"/>
      <c r="AY815" s="8"/>
      <c r="AZ815" s="8"/>
      <c r="BA815" s="8"/>
      <c r="BB815" s="8"/>
      <c r="BC815" s="8"/>
      <c r="BD815" s="8"/>
      <c r="BE815" s="8"/>
      <c r="BF815" s="8"/>
      <c r="BG815" s="8"/>
      <c r="BH815" s="8"/>
      <c r="BI815" s="8"/>
      <c r="BJ815" s="8"/>
    </row>
    <row r="816" spans="1:62" ht="15.75" customHeight="1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  <c r="AB816" s="8"/>
      <c r="AC816" s="8"/>
      <c r="AD816" s="8"/>
      <c r="AE816" s="8"/>
      <c r="AF816" s="8"/>
      <c r="AG816" s="8"/>
      <c r="AH816" s="8"/>
      <c r="AI816" s="8"/>
      <c r="AJ816" s="8"/>
      <c r="AK816" s="8"/>
      <c r="AL816" s="8"/>
      <c r="AM816" s="8"/>
      <c r="AN816" s="8"/>
      <c r="AO816" s="8"/>
      <c r="AP816" s="8"/>
      <c r="AQ816" s="8"/>
      <c r="AR816" s="8"/>
      <c r="AS816" s="8"/>
      <c r="AT816" s="8"/>
      <c r="AU816" s="8"/>
      <c r="AV816" s="8"/>
      <c r="AW816" s="8"/>
      <c r="AX816" s="8"/>
      <c r="AY816" s="8"/>
      <c r="AZ816" s="8"/>
      <c r="BA816" s="8"/>
      <c r="BB816" s="8"/>
      <c r="BC816" s="8"/>
      <c r="BD816" s="8"/>
      <c r="BE816" s="8"/>
      <c r="BF816" s="8"/>
      <c r="BG816" s="8"/>
      <c r="BH816" s="8"/>
      <c r="BI816" s="8"/>
      <c r="BJ816" s="8"/>
    </row>
    <row r="817" spans="1:62" ht="15.75" customHeight="1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  <c r="AB817" s="8"/>
      <c r="AC817" s="8"/>
      <c r="AD817" s="8"/>
      <c r="AE817" s="8"/>
      <c r="AF817" s="8"/>
      <c r="AG817" s="8"/>
      <c r="AH817" s="8"/>
      <c r="AI817" s="8"/>
      <c r="AJ817" s="8"/>
      <c r="AK817" s="8"/>
      <c r="AL817" s="8"/>
      <c r="AM817" s="8"/>
      <c r="AN817" s="8"/>
      <c r="AO817" s="8"/>
      <c r="AP817" s="8"/>
      <c r="AQ817" s="8"/>
      <c r="AR817" s="8"/>
      <c r="AS817" s="8"/>
      <c r="AT817" s="8"/>
      <c r="AU817" s="8"/>
      <c r="AV817" s="8"/>
      <c r="AW817" s="8"/>
      <c r="AX817" s="8"/>
      <c r="AY817" s="8"/>
      <c r="AZ817" s="8"/>
      <c r="BA817" s="8"/>
      <c r="BB817" s="8"/>
      <c r="BC817" s="8"/>
      <c r="BD817" s="8"/>
      <c r="BE817" s="8"/>
      <c r="BF817" s="8"/>
      <c r="BG817" s="8"/>
      <c r="BH817" s="8"/>
      <c r="BI817" s="8"/>
      <c r="BJ817" s="8"/>
    </row>
    <row r="818" spans="1:62" ht="15.75" customHeight="1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  <c r="AB818" s="8"/>
      <c r="AC818" s="8"/>
      <c r="AD818" s="8"/>
      <c r="AE818" s="8"/>
      <c r="AF818" s="8"/>
      <c r="AG818" s="8"/>
      <c r="AH818" s="8"/>
      <c r="AI818" s="8"/>
      <c r="AJ818" s="8"/>
      <c r="AK818" s="8"/>
      <c r="AL818" s="8"/>
      <c r="AM818" s="8"/>
      <c r="AN818" s="8"/>
      <c r="AO818" s="8"/>
      <c r="AP818" s="8"/>
      <c r="AQ818" s="8"/>
      <c r="AR818" s="8"/>
      <c r="AS818" s="8"/>
      <c r="AT818" s="8"/>
      <c r="AU818" s="8"/>
      <c r="AV818" s="8"/>
      <c r="AW818" s="8"/>
      <c r="AX818" s="8"/>
      <c r="AY818" s="8"/>
      <c r="AZ818" s="8"/>
      <c r="BA818" s="8"/>
      <c r="BB818" s="8"/>
      <c r="BC818" s="8"/>
      <c r="BD818" s="8"/>
      <c r="BE818" s="8"/>
      <c r="BF818" s="8"/>
      <c r="BG818" s="8"/>
      <c r="BH818" s="8"/>
      <c r="BI818" s="8"/>
      <c r="BJ818" s="8"/>
    </row>
    <row r="819" spans="1:62" ht="15.75" customHeight="1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  <c r="AB819" s="8"/>
      <c r="AC819" s="8"/>
      <c r="AD819" s="8"/>
      <c r="AE819" s="8"/>
      <c r="AF819" s="8"/>
      <c r="AG819" s="8"/>
      <c r="AH819" s="8"/>
      <c r="AI819" s="8"/>
      <c r="AJ819" s="8"/>
      <c r="AK819" s="8"/>
      <c r="AL819" s="8"/>
      <c r="AM819" s="8"/>
      <c r="AN819" s="8"/>
      <c r="AO819" s="8"/>
      <c r="AP819" s="8"/>
      <c r="AQ819" s="8"/>
      <c r="AR819" s="8"/>
      <c r="AS819" s="8"/>
      <c r="AT819" s="8"/>
      <c r="AU819" s="8"/>
      <c r="AV819" s="8"/>
      <c r="AW819" s="8"/>
      <c r="AX819" s="8"/>
      <c r="AY819" s="8"/>
      <c r="AZ819" s="8"/>
      <c r="BA819" s="8"/>
      <c r="BB819" s="8"/>
      <c r="BC819" s="8"/>
      <c r="BD819" s="8"/>
      <c r="BE819" s="8"/>
      <c r="BF819" s="8"/>
      <c r="BG819" s="8"/>
      <c r="BH819" s="8"/>
      <c r="BI819" s="8"/>
      <c r="BJ819" s="8"/>
    </row>
    <row r="820" spans="1:62" ht="15.75" customHeight="1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  <c r="AB820" s="8"/>
      <c r="AC820" s="8"/>
      <c r="AD820" s="8"/>
      <c r="AE820" s="8"/>
      <c r="AF820" s="8"/>
      <c r="AG820" s="8"/>
      <c r="AH820" s="8"/>
      <c r="AI820" s="8"/>
      <c r="AJ820" s="8"/>
      <c r="AK820" s="8"/>
      <c r="AL820" s="8"/>
      <c r="AM820" s="8"/>
      <c r="AN820" s="8"/>
      <c r="AO820" s="8"/>
      <c r="AP820" s="8"/>
      <c r="AQ820" s="8"/>
      <c r="AR820" s="8"/>
      <c r="AS820" s="8"/>
      <c r="AT820" s="8"/>
      <c r="AU820" s="8"/>
      <c r="AV820" s="8"/>
      <c r="AW820" s="8"/>
      <c r="AX820" s="8"/>
      <c r="AY820" s="8"/>
      <c r="AZ820" s="8"/>
      <c r="BA820" s="8"/>
      <c r="BB820" s="8"/>
      <c r="BC820" s="8"/>
      <c r="BD820" s="8"/>
      <c r="BE820" s="8"/>
      <c r="BF820" s="8"/>
      <c r="BG820" s="8"/>
      <c r="BH820" s="8"/>
      <c r="BI820" s="8"/>
      <c r="BJ820" s="8"/>
    </row>
    <row r="821" spans="1:62" ht="15.75" customHeight="1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  <c r="AB821" s="8"/>
      <c r="AC821" s="8"/>
      <c r="AD821" s="8"/>
      <c r="AE821" s="8"/>
      <c r="AF821" s="8"/>
      <c r="AG821" s="8"/>
      <c r="AH821" s="8"/>
      <c r="AI821" s="8"/>
      <c r="AJ821" s="8"/>
      <c r="AK821" s="8"/>
      <c r="AL821" s="8"/>
      <c r="AM821" s="8"/>
      <c r="AN821" s="8"/>
      <c r="AO821" s="8"/>
      <c r="AP821" s="8"/>
      <c r="AQ821" s="8"/>
      <c r="AR821" s="8"/>
      <c r="AS821" s="8"/>
      <c r="AT821" s="8"/>
      <c r="AU821" s="8"/>
      <c r="AV821" s="8"/>
      <c r="AW821" s="8"/>
      <c r="AX821" s="8"/>
      <c r="AY821" s="8"/>
      <c r="AZ821" s="8"/>
      <c r="BA821" s="8"/>
      <c r="BB821" s="8"/>
      <c r="BC821" s="8"/>
      <c r="BD821" s="8"/>
      <c r="BE821" s="8"/>
      <c r="BF821" s="8"/>
      <c r="BG821" s="8"/>
      <c r="BH821" s="8"/>
      <c r="BI821" s="8"/>
      <c r="BJ821" s="8"/>
    </row>
    <row r="822" spans="1:62" ht="15.75" customHeight="1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  <c r="AB822" s="8"/>
      <c r="AC822" s="8"/>
      <c r="AD822" s="8"/>
      <c r="AE822" s="8"/>
      <c r="AF822" s="8"/>
      <c r="AG822" s="8"/>
      <c r="AH822" s="8"/>
      <c r="AI822" s="8"/>
      <c r="AJ822" s="8"/>
      <c r="AK822" s="8"/>
      <c r="AL822" s="8"/>
      <c r="AM822" s="8"/>
      <c r="AN822" s="8"/>
      <c r="AO822" s="8"/>
      <c r="AP822" s="8"/>
      <c r="AQ822" s="8"/>
      <c r="AR822" s="8"/>
      <c r="AS822" s="8"/>
      <c r="AT822" s="8"/>
      <c r="AU822" s="8"/>
      <c r="AV822" s="8"/>
      <c r="AW822" s="8"/>
      <c r="AX822" s="8"/>
      <c r="AY822" s="8"/>
      <c r="AZ822" s="8"/>
      <c r="BA822" s="8"/>
      <c r="BB822" s="8"/>
      <c r="BC822" s="8"/>
      <c r="BD822" s="8"/>
      <c r="BE822" s="8"/>
      <c r="BF822" s="8"/>
      <c r="BG822" s="8"/>
      <c r="BH822" s="8"/>
      <c r="BI822" s="8"/>
      <c r="BJ822" s="8"/>
    </row>
    <row r="823" spans="1:62" ht="15.75" customHeight="1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  <c r="AB823" s="8"/>
      <c r="AC823" s="8"/>
      <c r="AD823" s="8"/>
      <c r="AE823" s="8"/>
      <c r="AF823" s="8"/>
      <c r="AG823" s="8"/>
      <c r="AH823" s="8"/>
      <c r="AI823" s="8"/>
      <c r="AJ823" s="8"/>
      <c r="AK823" s="8"/>
      <c r="AL823" s="8"/>
      <c r="AM823" s="8"/>
      <c r="AN823" s="8"/>
      <c r="AO823" s="8"/>
      <c r="AP823" s="8"/>
      <c r="AQ823" s="8"/>
      <c r="AR823" s="8"/>
      <c r="AS823" s="8"/>
      <c r="AT823" s="8"/>
      <c r="AU823" s="8"/>
      <c r="AV823" s="8"/>
      <c r="AW823" s="8"/>
      <c r="AX823" s="8"/>
      <c r="AY823" s="8"/>
      <c r="AZ823" s="8"/>
      <c r="BA823" s="8"/>
      <c r="BB823" s="8"/>
      <c r="BC823" s="8"/>
      <c r="BD823" s="8"/>
      <c r="BE823" s="8"/>
      <c r="BF823" s="8"/>
      <c r="BG823" s="8"/>
      <c r="BH823" s="8"/>
      <c r="BI823" s="8"/>
      <c r="BJ823" s="8"/>
    </row>
    <row r="824" spans="1:62" ht="15.75" customHeight="1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  <c r="AB824" s="8"/>
      <c r="AC824" s="8"/>
      <c r="AD824" s="8"/>
      <c r="AE824" s="8"/>
      <c r="AF824" s="8"/>
      <c r="AG824" s="8"/>
      <c r="AH824" s="8"/>
      <c r="AI824" s="8"/>
      <c r="AJ824" s="8"/>
      <c r="AK824" s="8"/>
      <c r="AL824" s="8"/>
      <c r="AM824" s="8"/>
      <c r="AN824" s="8"/>
      <c r="AO824" s="8"/>
      <c r="AP824" s="8"/>
      <c r="AQ824" s="8"/>
      <c r="AR824" s="8"/>
      <c r="AS824" s="8"/>
      <c r="AT824" s="8"/>
      <c r="AU824" s="8"/>
      <c r="AV824" s="8"/>
      <c r="AW824" s="8"/>
      <c r="AX824" s="8"/>
      <c r="AY824" s="8"/>
      <c r="AZ824" s="8"/>
      <c r="BA824" s="8"/>
      <c r="BB824" s="8"/>
      <c r="BC824" s="8"/>
      <c r="BD824" s="8"/>
      <c r="BE824" s="8"/>
      <c r="BF824" s="8"/>
      <c r="BG824" s="8"/>
      <c r="BH824" s="8"/>
      <c r="BI824" s="8"/>
      <c r="BJ824" s="8"/>
    </row>
    <row r="825" spans="1:62" ht="15.75" customHeight="1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  <c r="AB825" s="8"/>
      <c r="AC825" s="8"/>
      <c r="AD825" s="8"/>
      <c r="AE825" s="8"/>
      <c r="AF825" s="8"/>
      <c r="AG825" s="8"/>
      <c r="AH825" s="8"/>
      <c r="AI825" s="8"/>
      <c r="AJ825" s="8"/>
      <c r="AK825" s="8"/>
      <c r="AL825" s="8"/>
      <c r="AM825" s="8"/>
      <c r="AN825" s="8"/>
      <c r="AO825" s="8"/>
      <c r="AP825" s="8"/>
      <c r="AQ825" s="8"/>
      <c r="AR825" s="8"/>
      <c r="AS825" s="8"/>
      <c r="AT825" s="8"/>
      <c r="AU825" s="8"/>
      <c r="AV825" s="8"/>
      <c r="AW825" s="8"/>
      <c r="AX825" s="8"/>
      <c r="AY825" s="8"/>
      <c r="AZ825" s="8"/>
      <c r="BA825" s="8"/>
      <c r="BB825" s="8"/>
      <c r="BC825" s="8"/>
      <c r="BD825" s="8"/>
      <c r="BE825" s="8"/>
      <c r="BF825" s="8"/>
      <c r="BG825" s="8"/>
      <c r="BH825" s="8"/>
      <c r="BI825" s="8"/>
      <c r="BJ825" s="8"/>
    </row>
    <row r="826" spans="1:62" ht="15.75" customHeight="1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  <c r="AB826" s="8"/>
      <c r="AC826" s="8"/>
      <c r="AD826" s="8"/>
      <c r="AE826" s="8"/>
      <c r="AF826" s="8"/>
      <c r="AG826" s="8"/>
      <c r="AH826" s="8"/>
      <c r="AI826" s="8"/>
      <c r="AJ826" s="8"/>
      <c r="AK826" s="8"/>
      <c r="AL826" s="8"/>
      <c r="AM826" s="8"/>
      <c r="AN826" s="8"/>
      <c r="AO826" s="8"/>
      <c r="AP826" s="8"/>
      <c r="AQ826" s="8"/>
      <c r="AR826" s="8"/>
      <c r="AS826" s="8"/>
      <c r="AT826" s="8"/>
      <c r="AU826" s="8"/>
      <c r="AV826" s="8"/>
      <c r="AW826" s="8"/>
      <c r="AX826" s="8"/>
      <c r="AY826" s="8"/>
      <c r="AZ826" s="8"/>
      <c r="BA826" s="8"/>
      <c r="BB826" s="8"/>
      <c r="BC826" s="8"/>
      <c r="BD826" s="8"/>
      <c r="BE826" s="8"/>
      <c r="BF826" s="8"/>
      <c r="BG826" s="8"/>
      <c r="BH826" s="8"/>
      <c r="BI826" s="8"/>
      <c r="BJ826" s="8"/>
    </row>
    <row r="827" spans="1:62" ht="15.75" customHeight="1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  <c r="AB827" s="8"/>
      <c r="AC827" s="8"/>
      <c r="AD827" s="8"/>
      <c r="AE827" s="8"/>
      <c r="AF827" s="8"/>
      <c r="AG827" s="8"/>
      <c r="AH827" s="8"/>
      <c r="AI827" s="8"/>
      <c r="AJ827" s="8"/>
      <c r="AK827" s="8"/>
      <c r="AL827" s="8"/>
      <c r="AM827" s="8"/>
      <c r="AN827" s="8"/>
      <c r="AO827" s="8"/>
      <c r="AP827" s="8"/>
      <c r="AQ827" s="8"/>
      <c r="AR827" s="8"/>
      <c r="AS827" s="8"/>
      <c r="AT827" s="8"/>
      <c r="AU827" s="8"/>
      <c r="AV827" s="8"/>
      <c r="AW827" s="8"/>
      <c r="AX827" s="8"/>
      <c r="AY827" s="8"/>
      <c r="AZ827" s="8"/>
      <c r="BA827" s="8"/>
      <c r="BB827" s="8"/>
      <c r="BC827" s="8"/>
      <c r="BD827" s="8"/>
      <c r="BE827" s="8"/>
      <c r="BF827" s="8"/>
      <c r="BG827" s="8"/>
      <c r="BH827" s="8"/>
      <c r="BI827" s="8"/>
      <c r="BJ827" s="8"/>
    </row>
    <row r="828" spans="1:62" ht="15.75" customHeight="1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  <c r="AB828" s="8"/>
      <c r="AC828" s="8"/>
      <c r="AD828" s="8"/>
      <c r="AE828" s="8"/>
      <c r="AF828" s="8"/>
      <c r="AG828" s="8"/>
      <c r="AH828" s="8"/>
      <c r="AI828" s="8"/>
      <c r="AJ828" s="8"/>
      <c r="AK828" s="8"/>
      <c r="AL828" s="8"/>
      <c r="AM828" s="8"/>
      <c r="AN828" s="8"/>
      <c r="AO828" s="8"/>
      <c r="AP828" s="8"/>
      <c r="AQ828" s="8"/>
      <c r="AR828" s="8"/>
      <c r="AS828" s="8"/>
      <c r="AT828" s="8"/>
      <c r="AU828" s="8"/>
      <c r="AV828" s="8"/>
      <c r="AW828" s="8"/>
      <c r="AX828" s="8"/>
      <c r="AY828" s="8"/>
      <c r="AZ828" s="8"/>
      <c r="BA828" s="8"/>
      <c r="BB828" s="8"/>
      <c r="BC828" s="8"/>
      <c r="BD828" s="8"/>
      <c r="BE828" s="8"/>
      <c r="BF828" s="8"/>
      <c r="BG828" s="8"/>
      <c r="BH828" s="8"/>
      <c r="BI828" s="8"/>
      <c r="BJ828" s="8"/>
    </row>
    <row r="829" spans="1:62" ht="15.75" customHeight="1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  <c r="AB829" s="8"/>
      <c r="AC829" s="8"/>
      <c r="AD829" s="8"/>
      <c r="AE829" s="8"/>
      <c r="AF829" s="8"/>
      <c r="AG829" s="8"/>
      <c r="AH829" s="8"/>
      <c r="AI829" s="8"/>
      <c r="AJ829" s="8"/>
      <c r="AK829" s="8"/>
      <c r="AL829" s="8"/>
      <c r="AM829" s="8"/>
      <c r="AN829" s="8"/>
      <c r="AO829" s="8"/>
      <c r="AP829" s="8"/>
      <c r="AQ829" s="8"/>
      <c r="AR829" s="8"/>
      <c r="AS829" s="8"/>
      <c r="AT829" s="8"/>
      <c r="AU829" s="8"/>
      <c r="AV829" s="8"/>
      <c r="AW829" s="8"/>
      <c r="AX829" s="8"/>
      <c r="AY829" s="8"/>
      <c r="AZ829" s="8"/>
      <c r="BA829" s="8"/>
      <c r="BB829" s="8"/>
      <c r="BC829" s="8"/>
      <c r="BD829" s="8"/>
      <c r="BE829" s="8"/>
      <c r="BF829" s="8"/>
      <c r="BG829" s="8"/>
      <c r="BH829" s="8"/>
      <c r="BI829" s="8"/>
      <c r="BJ829" s="8"/>
    </row>
    <row r="830" spans="1:62" ht="15.75" customHeight="1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  <c r="AB830" s="8"/>
      <c r="AC830" s="8"/>
      <c r="AD830" s="8"/>
      <c r="AE830" s="8"/>
      <c r="AF830" s="8"/>
      <c r="AG830" s="8"/>
      <c r="AH830" s="8"/>
      <c r="AI830" s="8"/>
      <c r="AJ830" s="8"/>
      <c r="AK830" s="8"/>
      <c r="AL830" s="8"/>
      <c r="AM830" s="8"/>
      <c r="AN830" s="8"/>
      <c r="AO830" s="8"/>
      <c r="AP830" s="8"/>
      <c r="AQ830" s="8"/>
      <c r="AR830" s="8"/>
      <c r="AS830" s="8"/>
      <c r="AT830" s="8"/>
      <c r="AU830" s="8"/>
      <c r="AV830" s="8"/>
      <c r="AW830" s="8"/>
      <c r="AX830" s="8"/>
      <c r="AY830" s="8"/>
      <c r="AZ830" s="8"/>
      <c r="BA830" s="8"/>
      <c r="BB830" s="8"/>
      <c r="BC830" s="8"/>
      <c r="BD830" s="8"/>
      <c r="BE830" s="8"/>
      <c r="BF830" s="8"/>
      <c r="BG830" s="8"/>
      <c r="BH830" s="8"/>
      <c r="BI830" s="8"/>
      <c r="BJ830" s="8"/>
    </row>
    <row r="831" spans="1:62" ht="15.75" customHeight="1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  <c r="AB831" s="8"/>
      <c r="AC831" s="8"/>
      <c r="AD831" s="8"/>
      <c r="AE831" s="8"/>
      <c r="AF831" s="8"/>
      <c r="AG831" s="8"/>
      <c r="AH831" s="8"/>
      <c r="AI831" s="8"/>
      <c r="AJ831" s="8"/>
      <c r="AK831" s="8"/>
      <c r="AL831" s="8"/>
      <c r="AM831" s="8"/>
      <c r="AN831" s="8"/>
      <c r="AO831" s="8"/>
      <c r="AP831" s="8"/>
      <c r="AQ831" s="8"/>
      <c r="AR831" s="8"/>
      <c r="AS831" s="8"/>
      <c r="AT831" s="8"/>
      <c r="AU831" s="8"/>
      <c r="AV831" s="8"/>
      <c r="AW831" s="8"/>
      <c r="AX831" s="8"/>
      <c r="AY831" s="8"/>
      <c r="AZ831" s="8"/>
      <c r="BA831" s="8"/>
      <c r="BB831" s="8"/>
      <c r="BC831" s="8"/>
      <c r="BD831" s="8"/>
      <c r="BE831" s="8"/>
      <c r="BF831" s="8"/>
      <c r="BG831" s="8"/>
      <c r="BH831" s="8"/>
      <c r="BI831" s="8"/>
      <c r="BJ831" s="8"/>
    </row>
    <row r="832" spans="1:62" ht="15.75" customHeight="1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  <c r="AB832" s="8"/>
      <c r="AC832" s="8"/>
      <c r="AD832" s="8"/>
      <c r="AE832" s="8"/>
      <c r="AF832" s="8"/>
      <c r="AG832" s="8"/>
      <c r="AH832" s="8"/>
      <c r="AI832" s="8"/>
      <c r="AJ832" s="8"/>
      <c r="AK832" s="8"/>
      <c r="AL832" s="8"/>
      <c r="AM832" s="8"/>
      <c r="AN832" s="8"/>
      <c r="AO832" s="8"/>
      <c r="AP832" s="8"/>
      <c r="AQ832" s="8"/>
      <c r="AR832" s="8"/>
      <c r="AS832" s="8"/>
      <c r="AT832" s="8"/>
      <c r="AU832" s="8"/>
      <c r="AV832" s="8"/>
      <c r="AW832" s="8"/>
      <c r="AX832" s="8"/>
      <c r="AY832" s="8"/>
      <c r="AZ832" s="8"/>
      <c r="BA832" s="8"/>
      <c r="BB832" s="8"/>
      <c r="BC832" s="8"/>
      <c r="BD832" s="8"/>
      <c r="BE832" s="8"/>
      <c r="BF832" s="8"/>
      <c r="BG832" s="8"/>
      <c r="BH832" s="8"/>
      <c r="BI832" s="8"/>
      <c r="BJ832" s="8"/>
    </row>
    <row r="833" spans="1:62" ht="15.75" customHeight="1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  <c r="AB833" s="8"/>
      <c r="AC833" s="8"/>
      <c r="AD833" s="8"/>
      <c r="AE833" s="8"/>
      <c r="AF833" s="8"/>
      <c r="AG833" s="8"/>
      <c r="AH833" s="8"/>
      <c r="AI833" s="8"/>
      <c r="AJ833" s="8"/>
      <c r="AK833" s="8"/>
      <c r="AL833" s="8"/>
      <c r="AM833" s="8"/>
      <c r="AN833" s="8"/>
      <c r="AO833" s="8"/>
      <c r="AP833" s="8"/>
      <c r="AQ833" s="8"/>
      <c r="AR833" s="8"/>
      <c r="AS833" s="8"/>
      <c r="AT833" s="8"/>
      <c r="AU833" s="8"/>
      <c r="AV833" s="8"/>
      <c r="AW833" s="8"/>
      <c r="AX833" s="8"/>
      <c r="AY833" s="8"/>
      <c r="AZ833" s="8"/>
      <c r="BA833" s="8"/>
      <c r="BB833" s="8"/>
      <c r="BC833" s="8"/>
      <c r="BD833" s="8"/>
      <c r="BE833" s="8"/>
      <c r="BF833" s="8"/>
      <c r="BG833" s="8"/>
      <c r="BH833" s="8"/>
      <c r="BI833" s="8"/>
      <c r="BJ833" s="8"/>
    </row>
    <row r="834" spans="1:62" ht="15.75" customHeight="1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  <c r="AB834" s="8"/>
      <c r="AC834" s="8"/>
      <c r="AD834" s="8"/>
      <c r="AE834" s="8"/>
      <c r="AF834" s="8"/>
      <c r="AG834" s="8"/>
      <c r="AH834" s="8"/>
      <c r="AI834" s="8"/>
      <c r="AJ834" s="8"/>
      <c r="AK834" s="8"/>
      <c r="AL834" s="8"/>
      <c r="AM834" s="8"/>
      <c r="AN834" s="8"/>
      <c r="AO834" s="8"/>
      <c r="AP834" s="8"/>
      <c r="AQ834" s="8"/>
      <c r="AR834" s="8"/>
      <c r="AS834" s="8"/>
      <c r="AT834" s="8"/>
      <c r="AU834" s="8"/>
      <c r="AV834" s="8"/>
      <c r="AW834" s="8"/>
      <c r="AX834" s="8"/>
      <c r="AY834" s="8"/>
      <c r="AZ834" s="8"/>
      <c r="BA834" s="8"/>
      <c r="BB834" s="8"/>
      <c r="BC834" s="8"/>
      <c r="BD834" s="8"/>
      <c r="BE834" s="8"/>
      <c r="BF834" s="8"/>
      <c r="BG834" s="8"/>
      <c r="BH834" s="8"/>
      <c r="BI834" s="8"/>
      <c r="BJ834" s="8"/>
    </row>
    <row r="835" spans="1:62" ht="15.75" customHeight="1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  <c r="AB835" s="8"/>
      <c r="AC835" s="8"/>
      <c r="AD835" s="8"/>
      <c r="AE835" s="8"/>
      <c r="AF835" s="8"/>
      <c r="AG835" s="8"/>
      <c r="AH835" s="8"/>
      <c r="AI835" s="8"/>
      <c r="AJ835" s="8"/>
      <c r="AK835" s="8"/>
      <c r="AL835" s="8"/>
      <c r="AM835" s="8"/>
      <c r="AN835" s="8"/>
      <c r="AO835" s="8"/>
      <c r="AP835" s="8"/>
      <c r="AQ835" s="8"/>
      <c r="AR835" s="8"/>
      <c r="AS835" s="8"/>
      <c r="AT835" s="8"/>
      <c r="AU835" s="8"/>
      <c r="AV835" s="8"/>
      <c r="AW835" s="8"/>
      <c r="AX835" s="8"/>
      <c r="AY835" s="8"/>
      <c r="AZ835" s="8"/>
      <c r="BA835" s="8"/>
      <c r="BB835" s="8"/>
      <c r="BC835" s="8"/>
      <c r="BD835" s="8"/>
      <c r="BE835" s="8"/>
      <c r="BF835" s="8"/>
      <c r="BG835" s="8"/>
      <c r="BH835" s="8"/>
      <c r="BI835" s="8"/>
      <c r="BJ835" s="8"/>
    </row>
    <row r="836" spans="1:62" ht="15.75" customHeight="1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  <c r="AB836" s="8"/>
      <c r="AC836" s="8"/>
      <c r="AD836" s="8"/>
      <c r="AE836" s="8"/>
      <c r="AF836" s="8"/>
      <c r="AG836" s="8"/>
      <c r="AH836" s="8"/>
      <c r="AI836" s="8"/>
      <c r="AJ836" s="8"/>
      <c r="AK836" s="8"/>
      <c r="AL836" s="8"/>
      <c r="AM836" s="8"/>
      <c r="AN836" s="8"/>
      <c r="AO836" s="8"/>
      <c r="AP836" s="8"/>
      <c r="AQ836" s="8"/>
      <c r="AR836" s="8"/>
      <c r="AS836" s="8"/>
      <c r="AT836" s="8"/>
      <c r="AU836" s="8"/>
      <c r="AV836" s="8"/>
      <c r="AW836" s="8"/>
      <c r="AX836" s="8"/>
      <c r="AY836" s="8"/>
      <c r="AZ836" s="8"/>
      <c r="BA836" s="8"/>
      <c r="BB836" s="8"/>
      <c r="BC836" s="8"/>
      <c r="BD836" s="8"/>
      <c r="BE836" s="8"/>
      <c r="BF836" s="8"/>
      <c r="BG836" s="8"/>
      <c r="BH836" s="8"/>
      <c r="BI836" s="8"/>
      <c r="BJ836" s="8"/>
    </row>
    <row r="837" spans="1:62" ht="15.75" customHeight="1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  <c r="AB837" s="8"/>
      <c r="AC837" s="8"/>
      <c r="AD837" s="8"/>
      <c r="AE837" s="8"/>
      <c r="AF837" s="8"/>
      <c r="AG837" s="8"/>
      <c r="AH837" s="8"/>
      <c r="AI837" s="8"/>
      <c r="AJ837" s="8"/>
      <c r="AK837" s="8"/>
      <c r="AL837" s="8"/>
      <c r="AM837" s="8"/>
      <c r="AN837" s="8"/>
      <c r="AO837" s="8"/>
      <c r="AP837" s="8"/>
      <c r="AQ837" s="8"/>
      <c r="AR837" s="8"/>
      <c r="AS837" s="8"/>
      <c r="AT837" s="8"/>
      <c r="AU837" s="8"/>
      <c r="AV837" s="8"/>
      <c r="AW837" s="8"/>
      <c r="AX837" s="8"/>
      <c r="AY837" s="8"/>
      <c r="AZ837" s="8"/>
      <c r="BA837" s="8"/>
      <c r="BB837" s="8"/>
      <c r="BC837" s="8"/>
      <c r="BD837" s="8"/>
      <c r="BE837" s="8"/>
      <c r="BF837" s="8"/>
      <c r="BG837" s="8"/>
      <c r="BH837" s="8"/>
      <c r="BI837" s="8"/>
      <c r="BJ837" s="8"/>
    </row>
    <row r="838" spans="1:62" ht="15.75" customHeight="1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  <c r="AB838" s="8"/>
      <c r="AC838" s="8"/>
      <c r="AD838" s="8"/>
      <c r="AE838" s="8"/>
      <c r="AF838" s="8"/>
      <c r="AG838" s="8"/>
      <c r="AH838" s="8"/>
      <c r="AI838" s="8"/>
      <c r="AJ838" s="8"/>
      <c r="AK838" s="8"/>
      <c r="AL838" s="8"/>
      <c r="AM838" s="8"/>
      <c r="AN838" s="8"/>
      <c r="AO838" s="8"/>
      <c r="AP838" s="8"/>
      <c r="AQ838" s="8"/>
      <c r="AR838" s="8"/>
      <c r="AS838" s="8"/>
      <c r="AT838" s="8"/>
      <c r="AU838" s="8"/>
      <c r="AV838" s="8"/>
      <c r="AW838" s="8"/>
      <c r="AX838" s="8"/>
      <c r="AY838" s="8"/>
      <c r="AZ838" s="8"/>
      <c r="BA838" s="8"/>
      <c r="BB838" s="8"/>
      <c r="BC838" s="8"/>
      <c r="BD838" s="8"/>
      <c r="BE838" s="8"/>
      <c r="BF838" s="8"/>
      <c r="BG838" s="8"/>
      <c r="BH838" s="8"/>
      <c r="BI838" s="8"/>
      <c r="BJ838" s="8"/>
    </row>
    <row r="839" spans="1:62" ht="15.75" customHeight="1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  <c r="AB839" s="8"/>
      <c r="AC839" s="8"/>
      <c r="AD839" s="8"/>
      <c r="AE839" s="8"/>
      <c r="AF839" s="8"/>
      <c r="AG839" s="8"/>
      <c r="AH839" s="8"/>
      <c r="AI839" s="8"/>
      <c r="AJ839" s="8"/>
      <c r="AK839" s="8"/>
      <c r="AL839" s="8"/>
      <c r="AM839" s="8"/>
      <c r="AN839" s="8"/>
      <c r="AO839" s="8"/>
      <c r="AP839" s="8"/>
      <c r="AQ839" s="8"/>
      <c r="AR839" s="8"/>
      <c r="AS839" s="8"/>
      <c r="AT839" s="8"/>
      <c r="AU839" s="8"/>
      <c r="AV839" s="8"/>
      <c r="AW839" s="8"/>
      <c r="AX839" s="8"/>
      <c r="AY839" s="8"/>
      <c r="AZ839" s="8"/>
      <c r="BA839" s="8"/>
      <c r="BB839" s="8"/>
      <c r="BC839" s="8"/>
      <c r="BD839" s="8"/>
      <c r="BE839" s="8"/>
      <c r="BF839" s="8"/>
      <c r="BG839" s="8"/>
      <c r="BH839" s="8"/>
      <c r="BI839" s="8"/>
      <c r="BJ839" s="8"/>
    </row>
    <row r="840" spans="1:62" ht="15.75" customHeight="1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  <c r="AB840" s="8"/>
      <c r="AC840" s="8"/>
      <c r="AD840" s="8"/>
      <c r="AE840" s="8"/>
      <c r="AF840" s="8"/>
      <c r="AG840" s="8"/>
      <c r="AH840" s="8"/>
      <c r="AI840" s="8"/>
      <c r="AJ840" s="8"/>
      <c r="AK840" s="8"/>
      <c r="AL840" s="8"/>
      <c r="AM840" s="8"/>
      <c r="AN840" s="8"/>
      <c r="AO840" s="8"/>
      <c r="AP840" s="8"/>
      <c r="AQ840" s="8"/>
      <c r="AR840" s="8"/>
      <c r="AS840" s="8"/>
      <c r="AT840" s="8"/>
      <c r="AU840" s="8"/>
      <c r="AV840" s="8"/>
      <c r="AW840" s="8"/>
      <c r="AX840" s="8"/>
      <c r="AY840" s="8"/>
      <c r="AZ840" s="8"/>
      <c r="BA840" s="8"/>
      <c r="BB840" s="8"/>
      <c r="BC840" s="8"/>
      <c r="BD840" s="8"/>
      <c r="BE840" s="8"/>
      <c r="BF840" s="8"/>
      <c r="BG840" s="8"/>
      <c r="BH840" s="8"/>
      <c r="BI840" s="8"/>
      <c r="BJ840" s="8"/>
    </row>
    <row r="841" spans="1:62" ht="15.75" customHeight="1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  <c r="AB841" s="8"/>
      <c r="AC841" s="8"/>
      <c r="AD841" s="8"/>
      <c r="AE841" s="8"/>
      <c r="AF841" s="8"/>
      <c r="AG841" s="8"/>
      <c r="AH841" s="8"/>
      <c r="AI841" s="8"/>
      <c r="AJ841" s="8"/>
      <c r="AK841" s="8"/>
      <c r="AL841" s="8"/>
      <c r="AM841" s="8"/>
      <c r="AN841" s="8"/>
      <c r="AO841" s="8"/>
      <c r="AP841" s="8"/>
      <c r="AQ841" s="8"/>
      <c r="AR841" s="8"/>
      <c r="AS841" s="8"/>
      <c r="AT841" s="8"/>
      <c r="AU841" s="8"/>
      <c r="AV841" s="8"/>
      <c r="AW841" s="8"/>
      <c r="AX841" s="8"/>
      <c r="AY841" s="8"/>
      <c r="AZ841" s="8"/>
      <c r="BA841" s="8"/>
      <c r="BB841" s="8"/>
      <c r="BC841" s="8"/>
      <c r="BD841" s="8"/>
      <c r="BE841" s="8"/>
      <c r="BF841" s="8"/>
      <c r="BG841" s="8"/>
      <c r="BH841" s="8"/>
      <c r="BI841" s="8"/>
      <c r="BJ841" s="8"/>
    </row>
    <row r="842" spans="1:62" ht="15.75" customHeight="1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  <c r="AB842" s="8"/>
      <c r="AC842" s="8"/>
      <c r="AD842" s="8"/>
      <c r="AE842" s="8"/>
      <c r="AF842" s="8"/>
      <c r="AG842" s="8"/>
      <c r="AH842" s="8"/>
      <c r="AI842" s="8"/>
      <c r="AJ842" s="8"/>
      <c r="AK842" s="8"/>
      <c r="AL842" s="8"/>
      <c r="AM842" s="8"/>
      <c r="AN842" s="8"/>
      <c r="AO842" s="8"/>
      <c r="AP842" s="8"/>
      <c r="AQ842" s="8"/>
      <c r="AR842" s="8"/>
      <c r="AS842" s="8"/>
      <c r="AT842" s="8"/>
      <c r="AU842" s="8"/>
      <c r="AV842" s="8"/>
      <c r="AW842" s="8"/>
      <c r="AX842" s="8"/>
      <c r="AY842" s="8"/>
      <c r="AZ842" s="8"/>
      <c r="BA842" s="8"/>
      <c r="BB842" s="8"/>
      <c r="BC842" s="8"/>
      <c r="BD842" s="8"/>
      <c r="BE842" s="8"/>
      <c r="BF842" s="8"/>
      <c r="BG842" s="8"/>
      <c r="BH842" s="8"/>
      <c r="BI842" s="8"/>
      <c r="BJ842" s="8"/>
    </row>
    <row r="843" spans="1:62" ht="15.75" customHeight="1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  <c r="AB843" s="8"/>
      <c r="AC843" s="8"/>
      <c r="AD843" s="8"/>
      <c r="AE843" s="8"/>
      <c r="AF843" s="8"/>
      <c r="AG843" s="8"/>
      <c r="AH843" s="8"/>
      <c r="AI843" s="8"/>
      <c r="AJ843" s="8"/>
      <c r="AK843" s="8"/>
      <c r="AL843" s="8"/>
      <c r="AM843" s="8"/>
      <c r="AN843" s="8"/>
      <c r="AO843" s="8"/>
      <c r="AP843" s="8"/>
      <c r="AQ843" s="8"/>
      <c r="AR843" s="8"/>
      <c r="AS843" s="8"/>
      <c r="AT843" s="8"/>
      <c r="AU843" s="8"/>
      <c r="AV843" s="8"/>
      <c r="AW843" s="8"/>
      <c r="AX843" s="8"/>
      <c r="AY843" s="8"/>
      <c r="AZ843" s="8"/>
      <c r="BA843" s="8"/>
      <c r="BB843" s="8"/>
      <c r="BC843" s="8"/>
      <c r="BD843" s="8"/>
      <c r="BE843" s="8"/>
      <c r="BF843" s="8"/>
      <c r="BG843" s="8"/>
      <c r="BH843" s="8"/>
      <c r="BI843" s="8"/>
      <c r="BJ843" s="8"/>
    </row>
    <row r="844" spans="1:62" ht="15.75" customHeight="1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  <c r="AB844" s="8"/>
      <c r="AC844" s="8"/>
      <c r="AD844" s="8"/>
      <c r="AE844" s="8"/>
      <c r="AF844" s="8"/>
      <c r="AG844" s="8"/>
      <c r="AH844" s="8"/>
      <c r="AI844" s="8"/>
      <c r="AJ844" s="8"/>
      <c r="AK844" s="8"/>
      <c r="AL844" s="8"/>
      <c r="AM844" s="8"/>
      <c r="AN844" s="8"/>
      <c r="AO844" s="8"/>
      <c r="AP844" s="8"/>
      <c r="AQ844" s="8"/>
      <c r="AR844" s="8"/>
      <c r="AS844" s="8"/>
      <c r="AT844" s="8"/>
      <c r="AU844" s="8"/>
      <c r="AV844" s="8"/>
      <c r="AW844" s="8"/>
      <c r="AX844" s="8"/>
      <c r="AY844" s="8"/>
      <c r="AZ844" s="8"/>
      <c r="BA844" s="8"/>
      <c r="BB844" s="8"/>
      <c r="BC844" s="8"/>
      <c r="BD844" s="8"/>
      <c r="BE844" s="8"/>
      <c r="BF844" s="8"/>
      <c r="BG844" s="8"/>
      <c r="BH844" s="8"/>
      <c r="BI844" s="8"/>
      <c r="BJ844" s="8"/>
    </row>
    <row r="845" spans="1:62" ht="15.75" customHeight="1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  <c r="AB845" s="8"/>
      <c r="AC845" s="8"/>
      <c r="AD845" s="8"/>
      <c r="AE845" s="8"/>
      <c r="AF845" s="8"/>
      <c r="AG845" s="8"/>
      <c r="AH845" s="8"/>
      <c r="AI845" s="8"/>
      <c r="AJ845" s="8"/>
      <c r="AK845" s="8"/>
      <c r="AL845" s="8"/>
      <c r="AM845" s="8"/>
      <c r="AN845" s="8"/>
      <c r="AO845" s="8"/>
      <c r="AP845" s="8"/>
      <c r="AQ845" s="8"/>
      <c r="AR845" s="8"/>
      <c r="AS845" s="8"/>
      <c r="AT845" s="8"/>
      <c r="AU845" s="8"/>
      <c r="AV845" s="8"/>
      <c r="AW845" s="8"/>
      <c r="AX845" s="8"/>
      <c r="AY845" s="8"/>
      <c r="AZ845" s="8"/>
      <c r="BA845" s="8"/>
      <c r="BB845" s="8"/>
      <c r="BC845" s="8"/>
      <c r="BD845" s="8"/>
      <c r="BE845" s="8"/>
      <c r="BF845" s="8"/>
      <c r="BG845" s="8"/>
      <c r="BH845" s="8"/>
      <c r="BI845" s="8"/>
      <c r="BJ845" s="8"/>
    </row>
    <row r="846" spans="1:62" ht="15.75" customHeight="1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  <c r="AB846" s="8"/>
      <c r="AC846" s="8"/>
      <c r="AD846" s="8"/>
      <c r="AE846" s="8"/>
      <c r="AF846" s="8"/>
      <c r="AG846" s="8"/>
      <c r="AH846" s="8"/>
      <c r="AI846" s="8"/>
      <c r="AJ846" s="8"/>
      <c r="AK846" s="8"/>
      <c r="AL846" s="8"/>
      <c r="AM846" s="8"/>
      <c r="AN846" s="8"/>
      <c r="AO846" s="8"/>
      <c r="AP846" s="8"/>
      <c r="AQ846" s="8"/>
      <c r="AR846" s="8"/>
      <c r="AS846" s="8"/>
      <c r="AT846" s="8"/>
      <c r="AU846" s="8"/>
      <c r="AV846" s="8"/>
      <c r="AW846" s="8"/>
      <c r="AX846" s="8"/>
      <c r="AY846" s="8"/>
      <c r="AZ846" s="8"/>
      <c r="BA846" s="8"/>
      <c r="BB846" s="8"/>
      <c r="BC846" s="8"/>
      <c r="BD846" s="8"/>
      <c r="BE846" s="8"/>
      <c r="BF846" s="8"/>
      <c r="BG846" s="8"/>
      <c r="BH846" s="8"/>
      <c r="BI846" s="8"/>
      <c r="BJ846" s="8"/>
    </row>
    <row r="847" spans="1:62" ht="15.75" customHeight="1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  <c r="AB847" s="8"/>
      <c r="AC847" s="8"/>
      <c r="AD847" s="8"/>
      <c r="AE847" s="8"/>
      <c r="AF847" s="8"/>
      <c r="AG847" s="8"/>
      <c r="AH847" s="8"/>
      <c r="AI847" s="8"/>
      <c r="AJ847" s="8"/>
      <c r="AK847" s="8"/>
      <c r="AL847" s="8"/>
      <c r="AM847" s="8"/>
      <c r="AN847" s="8"/>
      <c r="AO847" s="8"/>
      <c r="AP847" s="8"/>
      <c r="AQ847" s="8"/>
      <c r="AR847" s="8"/>
      <c r="AS847" s="8"/>
      <c r="AT847" s="8"/>
      <c r="AU847" s="8"/>
      <c r="AV847" s="8"/>
      <c r="AW847" s="8"/>
      <c r="AX847" s="8"/>
      <c r="AY847" s="8"/>
      <c r="AZ847" s="8"/>
      <c r="BA847" s="8"/>
      <c r="BB847" s="8"/>
      <c r="BC847" s="8"/>
      <c r="BD847" s="8"/>
      <c r="BE847" s="8"/>
      <c r="BF847" s="8"/>
      <c r="BG847" s="8"/>
      <c r="BH847" s="8"/>
      <c r="BI847" s="8"/>
      <c r="BJ847" s="8"/>
    </row>
    <row r="848" spans="1:62" ht="15.75" customHeight="1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  <c r="AB848" s="8"/>
      <c r="AC848" s="8"/>
      <c r="AD848" s="8"/>
      <c r="AE848" s="8"/>
      <c r="AF848" s="8"/>
      <c r="AG848" s="8"/>
      <c r="AH848" s="8"/>
      <c r="AI848" s="8"/>
      <c r="AJ848" s="8"/>
      <c r="AK848" s="8"/>
      <c r="AL848" s="8"/>
      <c r="AM848" s="8"/>
      <c r="AN848" s="8"/>
      <c r="AO848" s="8"/>
      <c r="AP848" s="8"/>
      <c r="AQ848" s="8"/>
      <c r="AR848" s="8"/>
      <c r="AS848" s="8"/>
      <c r="AT848" s="8"/>
      <c r="AU848" s="8"/>
      <c r="AV848" s="8"/>
      <c r="AW848" s="8"/>
      <c r="AX848" s="8"/>
      <c r="AY848" s="8"/>
      <c r="AZ848" s="8"/>
      <c r="BA848" s="8"/>
      <c r="BB848" s="8"/>
      <c r="BC848" s="8"/>
      <c r="BD848" s="8"/>
      <c r="BE848" s="8"/>
      <c r="BF848" s="8"/>
      <c r="BG848" s="8"/>
      <c r="BH848" s="8"/>
      <c r="BI848" s="8"/>
      <c r="BJ848" s="8"/>
    </row>
    <row r="849" spans="1:62" ht="15.75" customHeight="1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  <c r="AB849" s="8"/>
      <c r="AC849" s="8"/>
      <c r="AD849" s="8"/>
      <c r="AE849" s="8"/>
      <c r="AF849" s="8"/>
      <c r="AG849" s="8"/>
      <c r="AH849" s="8"/>
      <c r="AI849" s="8"/>
      <c r="AJ849" s="8"/>
      <c r="AK849" s="8"/>
      <c r="AL849" s="8"/>
      <c r="AM849" s="8"/>
      <c r="AN849" s="8"/>
      <c r="AO849" s="8"/>
      <c r="AP849" s="8"/>
      <c r="AQ849" s="8"/>
      <c r="AR849" s="8"/>
      <c r="AS849" s="8"/>
      <c r="AT849" s="8"/>
      <c r="AU849" s="8"/>
      <c r="AV849" s="8"/>
      <c r="AW849" s="8"/>
      <c r="AX849" s="8"/>
      <c r="AY849" s="8"/>
      <c r="AZ849" s="8"/>
      <c r="BA849" s="8"/>
      <c r="BB849" s="8"/>
      <c r="BC849" s="8"/>
      <c r="BD849" s="8"/>
      <c r="BE849" s="8"/>
      <c r="BF849" s="8"/>
      <c r="BG849" s="8"/>
      <c r="BH849" s="8"/>
      <c r="BI849" s="8"/>
      <c r="BJ849" s="8"/>
    </row>
    <row r="850" spans="1:62" ht="15.75" customHeight="1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  <c r="AB850" s="8"/>
      <c r="AC850" s="8"/>
      <c r="AD850" s="8"/>
      <c r="AE850" s="8"/>
      <c r="AF850" s="8"/>
      <c r="AG850" s="8"/>
      <c r="AH850" s="8"/>
      <c r="AI850" s="8"/>
      <c r="AJ850" s="8"/>
      <c r="AK850" s="8"/>
      <c r="AL850" s="8"/>
      <c r="AM850" s="8"/>
      <c r="AN850" s="8"/>
      <c r="AO850" s="8"/>
      <c r="AP850" s="8"/>
      <c r="AQ850" s="8"/>
      <c r="AR850" s="8"/>
      <c r="AS850" s="8"/>
      <c r="AT850" s="8"/>
      <c r="AU850" s="8"/>
      <c r="AV850" s="8"/>
      <c r="AW850" s="8"/>
      <c r="AX850" s="8"/>
      <c r="AY850" s="8"/>
      <c r="AZ850" s="8"/>
      <c r="BA850" s="8"/>
      <c r="BB850" s="8"/>
      <c r="BC850" s="8"/>
      <c r="BD850" s="8"/>
      <c r="BE850" s="8"/>
      <c r="BF850" s="8"/>
      <c r="BG850" s="8"/>
      <c r="BH850" s="8"/>
      <c r="BI850" s="8"/>
      <c r="BJ850" s="8"/>
    </row>
    <row r="851" spans="1:62" ht="15.75" customHeight="1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  <c r="AB851" s="8"/>
      <c r="AC851" s="8"/>
      <c r="AD851" s="8"/>
      <c r="AE851" s="8"/>
      <c r="AF851" s="8"/>
      <c r="AG851" s="8"/>
      <c r="AH851" s="8"/>
      <c r="AI851" s="8"/>
      <c r="AJ851" s="8"/>
      <c r="AK851" s="8"/>
      <c r="AL851" s="8"/>
      <c r="AM851" s="8"/>
      <c r="AN851" s="8"/>
      <c r="AO851" s="8"/>
      <c r="AP851" s="8"/>
      <c r="AQ851" s="8"/>
      <c r="AR851" s="8"/>
      <c r="AS851" s="8"/>
      <c r="AT851" s="8"/>
      <c r="AU851" s="8"/>
      <c r="AV851" s="8"/>
      <c r="AW851" s="8"/>
      <c r="AX851" s="8"/>
      <c r="AY851" s="8"/>
      <c r="AZ851" s="8"/>
      <c r="BA851" s="8"/>
      <c r="BB851" s="8"/>
      <c r="BC851" s="8"/>
      <c r="BD851" s="8"/>
      <c r="BE851" s="8"/>
      <c r="BF851" s="8"/>
      <c r="BG851" s="8"/>
      <c r="BH851" s="8"/>
      <c r="BI851" s="8"/>
      <c r="BJ851" s="8"/>
    </row>
    <row r="852" spans="1:62" ht="15.75" customHeight="1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  <c r="AB852" s="8"/>
      <c r="AC852" s="8"/>
      <c r="AD852" s="8"/>
      <c r="AE852" s="8"/>
      <c r="AF852" s="8"/>
      <c r="AG852" s="8"/>
      <c r="AH852" s="8"/>
      <c r="AI852" s="8"/>
      <c r="AJ852" s="8"/>
      <c r="AK852" s="8"/>
      <c r="AL852" s="8"/>
      <c r="AM852" s="8"/>
      <c r="AN852" s="8"/>
      <c r="AO852" s="8"/>
      <c r="AP852" s="8"/>
      <c r="AQ852" s="8"/>
      <c r="AR852" s="8"/>
      <c r="AS852" s="8"/>
      <c r="AT852" s="8"/>
      <c r="AU852" s="8"/>
      <c r="AV852" s="8"/>
      <c r="AW852" s="8"/>
      <c r="AX852" s="8"/>
      <c r="AY852" s="8"/>
      <c r="AZ852" s="8"/>
      <c r="BA852" s="8"/>
      <c r="BB852" s="8"/>
      <c r="BC852" s="8"/>
      <c r="BD852" s="8"/>
      <c r="BE852" s="8"/>
      <c r="BF852" s="8"/>
      <c r="BG852" s="8"/>
      <c r="BH852" s="8"/>
      <c r="BI852" s="8"/>
      <c r="BJ852" s="8"/>
    </row>
    <row r="853" spans="1:62" ht="15.75" customHeight="1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  <c r="AB853" s="8"/>
      <c r="AC853" s="8"/>
      <c r="AD853" s="8"/>
      <c r="AE853" s="8"/>
      <c r="AF853" s="8"/>
      <c r="AG853" s="8"/>
      <c r="AH853" s="8"/>
      <c r="AI853" s="8"/>
      <c r="AJ853" s="8"/>
      <c r="AK853" s="8"/>
      <c r="AL853" s="8"/>
      <c r="AM853" s="8"/>
      <c r="AN853" s="8"/>
      <c r="AO853" s="8"/>
      <c r="AP853" s="8"/>
      <c r="AQ853" s="8"/>
      <c r="AR853" s="8"/>
      <c r="AS853" s="8"/>
      <c r="AT853" s="8"/>
      <c r="AU853" s="8"/>
      <c r="AV853" s="8"/>
      <c r="AW853" s="8"/>
      <c r="AX853" s="8"/>
      <c r="AY853" s="8"/>
      <c r="AZ853" s="8"/>
      <c r="BA853" s="8"/>
      <c r="BB853" s="8"/>
      <c r="BC853" s="8"/>
      <c r="BD853" s="8"/>
      <c r="BE853" s="8"/>
      <c r="BF853" s="8"/>
      <c r="BG853" s="8"/>
      <c r="BH853" s="8"/>
      <c r="BI853" s="8"/>
      <c r="BJ853" s="8"/>
    </row>
    <row r="854" spans="1:62" ht="15.75" customHeight="1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  <c r="AB854" s="8"/>
      <c r="AC854" s="8"/>
      <c r="AD854" s="8"/>
      <c r="AE854" s="8"/>
      <c r="AF854" s="8"/>
      <c r="AG854" s="8"/>
      <c r="AH854" s="8"/>
      <c r="AI854" s="8"/>
      <c r="AJ854" s="8"/>
      <c r="AK854" s="8"/>
      <c r="AL854" s="8"/>
      <c r="AM854" s="8"/>
      <c r="AN854" s="8"/>
      <c r="AO854" s="8"/>
      <c r="AP854" s="8"/>
      <c r="AQ854" s="8"/>
      <c r="AR854" s="8"/>
      <c r="AS854" s="8"/>
      <c r="AT854" s="8"/>
      <c r="AU854" s="8"/>
      <c r="AV854" s="8"/>
      <c r="AW854" s="8"/>
      <c r="AX854" s="8"/>
      <c r="AY854" s="8"/>
      <c r="AZ854" s="8"/>
      <c r="BA854" s="8"/>
      <c r="BB854" s="8"/>
      <c r="BC854" s="8"/>
      <c r="BD854" s="8"/>
      <c r="BE854" s="8"/>
      <c r="BF854" s="8"/>
      <c r="BG854" s="8"/>
      <c r="BH854" s="8"/>
      <c r="BI854" s="8"/>
      <c r="BJ854" s="8"/>
    </row>
    <row r="855" spans="1:62" ht="15.75" customHeight="1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  <c r="AB855" s="8"/>
      <c r="AC855" s="8"/>
      <c r="AD855" s="8"/>
      <c r="AE855" s="8"/>
      <c r="AF855" s="8"/>
      <c r="AG855" s="8"/>
      <c r="AH855" s="8"/>
      <c r="AI855" s="8"/>
      <c r="AJ855" s="8"/>
      <c r="AK855" s="8"/>
      <c r="AL855" s="8"/>
      <c r="AM855" s="8"/>
      <c r="AN855" s="8"/>
      <c r="AO855" s="8"/>
      <c r="AP855" s="8"/>
      <c r="AQ855" s="8"/>
      <c r="AR855" s="8"/>
      <c r="AS855" s="8"/>
      <c r="AT855" s="8"/>
      <c r="AU855" s="8"/>
      <c r="AV855" s="8"/>
      <c r="AW855" s="8"/>
      <c r="AX855" s="8"/>
      <c r="AY855" s="8"/>
      <c r="AZ855" s="8"/>
      <c r="BA855" s="8"/>
      <c r="BB855" s="8"/>
      <c r="BC855" s="8"/>
      <c r="BD855" s="8"/>
      <c r="BE855" s="8"/>
      <c r="BF855" s="8"/>
      <c r="BG855" s="8"/>
      <c r="BH855" s="8"/>
      <c r="BI855" s="8"/>
      <c r="BJ855" s="8"/>
    </row>
    <row r="856" spans="1:62" ht="15.75" customHeight="1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  <c r="AB856" s="8"/>
      <c r="AC856" s="8"/>
      <c r="AD856" s="8"/>
      <c r="AE856" s="8"/>
      <c r="AF856" s="8"/>
      <c r="AG856" s="8"/>
      <c r="AH856" s="8"/>
      <c r="AI856" s="8"/>
      <c r="AJ856" s="8"/>
      <c r="AK856" s="8"/>
      <c r="AL856" s="8"/>
      <c r="AM856" s="8"/>
      <c r="AN856" s="8"/>
      <c r="AO856" s="8"/>
      <c r="AP856" s="8"/>
      <c r="AQ856" s="8"/>
      <c r="AR856" s="8"/>
      <c r="AS856" s="8"/>
      <c r="AT856" s="8"/>
      <c r="AU856" s="8"/>
      <c r="AV856" s="8"/>
      <c r="AW856" s="8"/>
      <c r="AX856" s="8"/>
      <c r="AY856" s="8"/>
      <c r="AZ856" s="8"/>
      <c r="BA856" s="8"/>
      <c r="BB856" s="8"/>
      <c r="BC856" s="8"/>
      <c r="BD856" s="8"/>
      <c r="BE856" s="8"/>
      <c r="BF856" s="8"/>
      <c r="BG856" s="8"/>
      <c r="BH856" s="8"/>
      <c r="BI856" s="8"/>
      <c r="BJ856" s="8"/>
    </row>
    <row r="857" spans="1:62" ht="15.75" customHeight="1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  <c r="AB857" s="8"/>
      <c r="AC857" s="8"/>
      <c r="AD857" s="8"/>
      <c r="AE857" s="8"/>
      <c r="AF857" s="8"/>
      <c r="AG857" s="8"/>
      <c r="AH857" s="8"/>
      <c r="AI857" s="8"/>
      <c r="AJ857" s="8"/>
      <c r="AK857" s="8"/>
      <c r="AL857" s="8"/>
      <c r="AM857" s="8"/>
      <c r="AN857" s="8"/>
      <c r="AO857" s="8"/>
      <c r="AP857" s="8"/>
      <c r="AQ857" s="8"/>
      <c r="AR857" s="8"/>
      <c r="AS857" s="8"/>
      <c r="AT857" s="8"/>
      <c r="AU857" s="8"/>
      <c r="AV857" s="8"/>
      <c r="AW857" s="8"/>
      <c r="AX857" s="8"/>
      <c r="AY857" s="8"/>
      <c r="AZ857" s="8"/>
      <c r="BA857" s="8"/>
      <c r="BB857" s="8"/>
      <c r="BC857" s="8"/>
      <c r="BD857" s="8"/>
      <c r="BE857" s="8"/>
      <c r="BF857" s="8"/>
      <c r="BG857" s="8"/>
      <c r="BH857" s="8"/>
      <c r="BI857" s="8"/>
      <c r="BJ857" s="8"/>
    </row>
    <row r="858" spans="1:62" ht="15.75" customHeight="1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  <c r="AB858" s="8"/>
      <c r="AC858" s="8"/>
      <c r="AD858" s="8"/>
      <c r="AE858" s="8"/>
      <c r="AF858" s="8"/>
      <c r="AG858" s="8"/>
      <c r="AH858" s="8"/>
      <c r="AI858" s="8"/>
      <c r="AJ858" s="8"/>
      <c r="AK858" s="8"/>
      <c r="AL858" s="8"/>
      <c r="AM858" s="8"/>
      <c r="AN858" s="8"/>
      <c r="AO858" s="8"/>
      <c r="AP858" s="8"/>
      <c r="AQ858" s="8"/>
      <c r="AR858" s="8"/>
      <c r="AS858" s="8"/>
      <c r="AT858" s="8"/>
      <c r="AU858" s="8"/>
      <c r="AV858" s="8"/>
      <c r="AW858" s="8"/>
      <c r="AX858" s="8"/>
      <c r="AY858" s="8"/>
      <c r="AZ858" s="8"/>
      <c r="BA858" s="8"/>
      <c r="BB858" s="8"/>
      <c r="BC858" s="8"/>
      <c r="BD858" s="8"/>
      <c r="BE858" s="8"/>
      <c r="BF858" s="8"/>
      <c r="BG858" s="8"/>
      <c r="BH858" s="8"/>
      <c r="BI858" s="8"/>
      <c r="BJ858" s="8"/>
    </row>
    <row r="859" spans="1:62" ht="15.75" customHeight="1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  <c r="AB859" s="8"/>
      <c r="AC859" s="8"/>
      <c r="AD859" s="8"/>
      <c r="AE859" s="8"/>
      <c r="AF859" s="8"/>
      <c r="AG859" s="8"/>
      <c r="AH859" s="8"/>
      <c r="AI859" s="8"/>
      <c r="AJ859" s="8"/>
      <c r="AK859" s="8"/>
      <c r="AL859" s="8"/>
      <c r="AM859" s="8"/>
      <c r="AN859" s="8"/>
      <c r="AO859" s="8"/>
      <c r="AP859" s="8"/>
      <c r="AQ859" s="8"/>
      <c r="AR859" s="8"/>
      <c r="AS859" s="8"/>
      <c r="AT859" s="8"/>
      <c r="AU859" s="8"/>
      <c r="AV859" s="8"/>
      <c r="AW859" s="8"/>
      <c r="AX859" s="8"/>
      <c r="AY859" s="8"/>
      <c r="AZ859" s="8"/>
      <c r="BA859" s="8"/>
      <c r="BB859" s="8"/>
      <c r="BC859" s="8"/>
      <c r="BD859" s="8"/>
      <c r="BE859" s="8"/>
      <c r="BF859" s="8"/>
      <c r="BG859" s="8"/>
      <c r="BH859" s="8"/>
      <c r="BI859" s="8"/>
      <c r="BJ859" s="8"/>
    </row>
    <row r="860" spans="1:62" ht="15.75" customHeight="1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  <c r="AB860" s="8"/>
      <c r="AC860" s="8"/>
      <c r="AD860" s="8"/>
      <c r="AE860" s="8"/>
      <c r="AF860" s="8"/>
      <c r="AG860" s="8"/>
      <c r="AH860" s="8"/>
      <c r="AI860" s="8"/>
      <c r="AJ860" s="8"/>
      <c r="AK860" s="8"/>
      <c r="AL860" s="8"/>
      <c r="AM860" s="8"/>
      <c r="AN860" s="8"/>
      <c r="AO860" s="8"/>
      <c r="AP860" s="8"/>
      <c r="AQ860" s="8"/>
      <c r="AR860" s="8"/>
      <c r="AS860" s="8"/>
      <c r="AT860" s="8"/>
      <c r="AU860" s="8"/>
      <c r="AV860" s="8"/>
      <c r="AW860" s="8"/>
      <c r="AX860" s="8"/>
      <c r="AY860" s="8"/>
      <c r="AZ860" s="8"/>
      <c r="BA860" s="8"/>
      <c r="BB860" s="8"/>
      <c r="BC860" s="8"/>
      <c r="BD860" s="8"/>
      <c r="BE860" s="8"/>
      <c r="BF860" s="8"/>
      <c r="BG860" s="8"/>
      <c r="BH860" s="8"/>
      <c r="BI860" s="8"/>
      <c r="BJ860" s="8"/>
    </row>
    <row r="861" spans="1:62" ht="15.75" customHeight="1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  <c r="AB861" s="8"/>
      <c r="AC861" s="8"/>
      <c r="AD861" s="8"/>
      <c r="AE861" s="8"/>
      <c r="AF861" s="8"/>
      <c r="AG861" s="8"/>
      <c r="AH861" s="8"/>
      <c r="AI861" s="8"/>
      <c r="AJ861" s="8"/>
      <c r="AK861" s="8"/>
      <c r="AL861" s="8"/>
      <c r="AM861" s="8"/>
      <c r="AN861" s="8"/>
      <c r="AO861" s="8"/>
      <c r="AP861" s="8"/>
      <c r="AQ861" s="8"/>
      <c r="AR861" s="8"/>
      <c r="AS861" s="8"/>
      <c r="AT861" s="8"/>
      <c r="AU861" s="8"/>
      <c r="AV861" s="8"/>
      <c r="AW861" s="8"/>
      <c r="AX861" s="8"/>
      <c r="AY861" s="8"/>
      <c r="AZ861" s="8"/>
      <c r="BA861" s="8"/>
      <c r="BB861" s="8"/>
      <c r="BC861" s="8"/>
      <c r="BD861" s="8"/>
      <c r="BE861" s="8"/>
      <c r="BF861" s="8"/>
      <c r="BG861" s="8"/>
      <c r="BH861" s="8"/>
      <c r="BI861" s="8"/>
      <c r="BJ861" s="8"/>
    </row>
    <row r="862" spans="1:62" ht="15.75" customHeight="1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  <c r="AB862" s="8"/>
      <c r="AC862" s="8"/>
      <c r="AD862" s="8"/>
      <c r="AE862" s="8"/>
      <c r="AF862" s="8"/>
      <c r="AG862" s="8"/>
      <c r="AH862" s="8"/>
      <c r="AI862" s="8"/>
      <c r="AJ862" s="8"/>
      <c r="AK862" s="8"/>
      <c r="AL862" s="8"/>
      <c r="AM862" s="8"/>
      <c r="AN862" s="8"/>
      <c r="AO862" s="8"/>
      <c r="AP862" s="8"/>
      <c r="AQ862" s="8"/>
      <c r="AR862" s="8"/>
      <c r="AS862" s="8"/>
      <c r="AT862" s="8"/>
      <c r="AU862" s="8"/>
      <c r="AV862" s="8"/>
      <c r="AW862" s="8"/>
      <c r="AX862" s="8"/>
      <c r="AY862" s="8"/>
      <c r="AZ862" s="8"/>
      <c r="BA862" s="8"/>
      <c r="BB862" s="8"/>
      <c r="BC862" s="8"/>
      <c r="BD862" s="8"/>
      <c r="BE862" s="8"/>
      <c r="BF862" s="8"/>
      <c r="BG862" s="8"/>
      <c r="BH862" s="8"/>
      <c r="BI862" s="8"/>
      <c r="BJ862" s="8"/>
    </row>
    <row r="863" spans="1:62" ht="15.75" customHeight="1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  <c r="AB863" s="8"/>
      <c r="AC863" s="8"/>
      <c r="AD863" s="8"/>
      <c r="AE863" s="8"/>
      <c r="AF863" s="8"/>
      <c r="AG863" s="8"/>
      <c r="AH863" s="8"/>
      <c r="AI863" s="8"/>
      <c r="AJ863" s="8"/>
      <c r="AK863" s="8"/>
      <c r="AL863" s="8"/>
      <c r="AM863" s="8"/>
      <c r="AN863" s="8"/>
      <c r="AO863" s="8"/>
      <c r="AP863" s="8"/>
      <c r="AQ863" s="8"/>
      <c r="AR863" s="8"/>
      <c r="AS863" s="8"/>
      <c r="AT863" s="8"/>
      <c r="AU863" s="8"/>
      <c r="AV863" s="8"/>
      <c r="AW863" s="8"/>
      <c r="AX863" s="8"/>
      <c r="AY863" s="8"/>
      <c r="AZ863" s="8"/>
      <c r="BA863" s="8"/>
      <c r="BB863" s="8"/>
      <c r="BC863" s="8"/>
      <c r="BD863" s="8"/>
      <c r="BE863" s="8"/>
      <c r="BF863" s="8"/>
      <c r="BG863" s="8"/>
      <c r="BH863" s="8"/>
      <c r="BI863" s="8"/>
      <c r="BJ863" s="8"/>
    </row>
    <row r="864" spans="1:62" ht="15.75" customHeight="1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  <c r="AB864" s="8"/>
      <c r="AC864" s="8"/>
      <c r="AD864" s="8"/>
      <c r="AE864" s="8"/>
      <c r="AF864" s="8"/>
      <c r="AG864" s="8"/>
      <c r="AH864" s="8"/>
      <c r="AI864" s="8"/>
      <c r="AJ864" s="8"/>
      <c r="AK864" s="8"/>
      <c r="AL864" s="8"/>
      <c r="AM864" s="8"/>
      <c r="AN864" s="8"/>
      <c r="AO864" s="8"/>
      <c r="AP864" s="8"/>
      <c r="AQ864" s="8"/>
      <c r="AR864" s="8"/>
      <c r="AS864" s="8"/>
      <c r="AT864" s="8"/>
      <c r="AU864" s="8"/>
      <c r="AV864" s="8"/>
      <c r="AW864" s="8"/>
      <c r="AX864" s="8"/>
      <c r="AY864" s="8"/>
      <c r="AZ864" s="8"/>
      <c r="BA864" s="8"/>
      <c r="BB864" s="8"/>
      <c r="BC864" s="8"/>
      <c r="BD864" s="8"/>
      <c r="BE864" s="8"/>
      <c r="BF864" s="8"/>
      <c r="BG864" s="8"/>
      <c r="BH864" s="8"/>
      <c r="BI864" s="8"/>
      <c r="BJ864" s="8"/>
    </row>
    <row r="865" spans="1:62" ht="15.75" customHeight="1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  <c r="AB865" s="8"/>
      <c r="AC865" s="8"/>
      <c r="AD865" s="8"/>
      <c r="AE865" s="8"/>
      <c r="AF865" s="8"/>
      <c r="AG865" s="8"/>
      <c r="AH865" s="8"/>
      <c r="AI865" s="8"/>
      <c r="AJ865" s="8"/>
      <c r="AK865" s="8"/>
      <c r="AL865" s="8"/>
      <c r="AM865" s="8"/>
      <c r="AN865" s="8"/>
      <c r="AO865" s="8"/>
      <c r="AP865" s="8"/>
      <c r="AQ865" s="8"/>
      <c r="AR865" s="8"/>
      <c r="AS865" s="8"/>
      <c r="AT865" s="8"/>
      <c r="AU865" s="8"/>
      <c r="AV865" s="8"/>
      <c r="AW865" s="8"/>
      <c r="AX865" s="8"/>
      <c r="AY865" s="8"/>
      <c r="AZ865" s="8"/>
      <c r="BA865" s="8"/>
      <c r="BB865" s="8"/>
      <c r="BC865" s="8"/>
      <c r="BD865" s="8"/>
      <c r="BE865" s="8"/>
      <c r="BF865" s="8"/>
      <c r="BG865" s="8"/>
      <c r="BH865" s="8"/>
      <c r="BI865" s="8"/>
      <c r="BJ865" s="8"/>
    </row>
    <row r="866" spans="1:62" ht="15.75" customHeight="1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  <c r="AA866" s="8"/>
      <c r="AB866" s="8"/>
      <c r="AC866" s="8"/>
      <c r="AD866" s="8"/>
      <c r="AE866" s="8"/>
      <c r="AF866" s="8"/>
      <c r="AG866" s="8"/>
      <c r="AH866" s="8"/>
      <c r="AI866" s="8"/>
      <c r="AJ866" s="8"/>
      <c r="AK866" s="8"/>
      <c r="AL866" s="8"/>
      <c r="AM866" s="8"/>
      <c r="AN866" s="8"/>
      <c r="AO866" s="8"/>
      <c r="AP866" s="8"/>
      <c r="AQ866" s="8"/>
      <c r="AR866" s="8"/>
      <c r="AS866" s="8"/>
      <c r="AT866" s="8"/>
      <c r="AU866" s="8"/>
      <c r="AV866" s="8"/>
      <c r="AW866" s="8"/>
      <c r="AX866" s="8"/>
      <c r="AY866" s="8"/>
      <c r="AZ866" s="8"/>
      <c r="BA866" s="8"/>
      <c r="BB866" s="8"/>
      <c r="BC866" s="8"/>
      <c r="BD866" s="8"/>
      <c r="BE866" s="8"/>
      <c r="BF866" s="8"/>
      <c r="BG866" s="8"/>
      <c r="BH866" s="8"/>
      <c r="BI866" s="8"/>
      <c r="BJ866" s="8"/>
    </row>
    <row r="867" spans="1:62" ht="15.75" customHeight="1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  <c r="AA867" s="8"/>
      <c r="AB867" s="8"/>
      <c r="AC867" s="8"/>
      <c r="AD867" s="8"/>
      <c r="AE867" s="8"/>
      <c r="AF867" s="8"/>
      <c r="AG867" s="8"/>
      <c r="AH867" s="8"/>
      <c r="AI867" s="8"/>
      <c r="AJ867" s="8"/>
      <c r="AK867" s="8"/>
      <c r="AL867" s="8"/>
      <c r="AM867" s="8"/>
      <c r="AN867" s="8"/>
      <c r="AO867" s="8"/>
      <c r="AP867" s="8"/>
      <c r="AQ867" s="8"/>
      <c r="AR867" s="8"/>
      <c r="AS867" s="8"/>
      <c r="AT867" s="8"/>
      <c r="AU867" s="8"/>
      <c r="AV867" s="8"/>
      <c r="AW867" s="8"/>
      <c r="AX867" s="8"/>
      <c r="AY867" s="8"/>
      <c r="AZ867" s="8"/>
      <c r="BA867" s="8"/>
      <c r="BB867" s="8"/>
      <c r="BC867" s="8"/>
      <c r="BD867" s="8"/>
      <c r="BE867" s="8"/>
      <c r="BF867" s="8"/>
      <c r="BG867" s="8"/>
      <c r="BH867" s="8"/>
      <c r="BI867" s="8"/>
      <c r="BJ867" s="8"/>
    </row>
    <row r="868" spans="1:62" ht="15.75" customHeight="1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8"/>
      <c r="AB868" s="8"/>
      <c r="AC868" s="8"/>
      <c r="AD868" s="8"/>
      <c r="AE868" s="8"/>
      <c r="AF868" s="8"/>
      <c r="AG868" s="8"/>
      <c r="AH868" s="8"/>
      <c r="AI868" s="8"/>
      <c r="AJ868" s="8"/>
      <c r="AK868" s="8"/>
      <c r="AL868" s="8"/>
      <c r="AM868" s="8"/>
      <c r="AN868" s="8"/>
      <c r="AO868" s="8"/>
      <c r="AP868" s="8"/>
      <c r="AQ868" s="8"/>
      <c r="AR868" s="8"/>
      <c r="AS868" s="8"/>
      <c r="AT868" s="8"/>
      <c r="AU868" s="8"/>
      <c r="AV868" s="8"/>
      <c r="AW868" s="8"/>
      <c r="AX868" s="8"/>
      <c r="AY868" s="8"/>
      <c r="AZ868" s="8"/>
      <c r="BA868" s="8"/>
      <c r="BB868" s="8"/>
      <c r="BC868" s="8"/>
      <c r="BD868" s="8"/>
      <c r="BE868" s="8"/>
      <c r="BF868" s="8"/>
      <c r="BG868" s="8"/>
      <c r="BH868" s="8"/>
      <c r="BI868" s="8"/>
      <c r="BJ868" s="8"/>
    </row>
    <row r="869" spans="1:62" ht="15.75" customHeight="1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  <c r="AA869" s="8"/>
      <c r="AB869" s="8"/>
      <c r="AC869" s="8"/>
      <c r="AD869" s="8"/>
      <c r="AE869" s="8"/>
      <c r="AF869" s="8"/>
      <c r="AG869" s="8"/>
      <c r="AH869" s="8"/>
      <c r="AI869" s="8"/>
      <c r="AJ869" s="8"/>
      <c r="AK869" s="8"/>
      <c r="AL869" s="8"/>
      <c r="AM869" s="8"/>
      <c r="AN869" s="8"/>
      <c r="AO869" s="8"/>
      <c r="AP869" s="8"/>
      <c r="AQ869" s="8"/>
      <c r="AR869" s="8"/>
      <c r="AS869" s="8"/>
      <c r="AT869" s="8"/>
      <c r="AU869" s="8"/>
      <c r="AV869" s="8"/>
      <c r="AW869" s="8"/>
      <c r="AX869" s="8"/>
      <c r="AY869" s="8"/>
      <c r="AZ869" s="8"/>
      <c r="BA869" s="8"/>
      <c r="BB869" s="8"/>
      <c r="BC869" s="8"/>
      <c r="BD869" s="8"/>
      <c r="BE869" s="8"/>
      <c r="BF869" s="8"/>
      <c r="BG869" s="8"/>
      <c r="BH869" s="8"/>
      <c r="BI869" s="8"/>
      <c r="BJ869" s="8"/>
    </row>
    <row r="870" spans="1:62" ht="15.75" customHeight="1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  <c r="AA870" s="8"/>
      <c r="AB870" s="8"/>
      <c r="AC870" s="8"/>
      <c r="AD870" s="8"/>
      <c r="AE870" s="8"/>
      <c r="AF870" s="8"/>
      <c r="AG870" s="8"/>
      <c r="AH870" s="8"/>
      <c r="AI870" s="8"/>
      <c r="AJ870" s="8"/>
      <c r="AK870" s="8"/>
      <c r="AL870" s="8"/>
      <c r="AM870" s="8"/>
      <c r="AN870" s="8"/>
      <c r="AO870" s="8"/>
      <c r="AP870" s="8"/>
      <c r="AQ870" s="8"/>
      <c r="AR870" s="8"/>
      <c r="AS870" s="8"/>
      <c r="AT870" s="8"/>
      <c r="AU870" s="8"/>
      <c r="AV870" s="8"/>
      <c r="AW870" s="8"/>
      <c r="AX870" s="8"/>
      <c r="AY870" s="8"/>
      <c r="AZ870" s="8"/>
      <c r="BA870" s="8"/>
      <c r="BB870" s="8"/>
      <c r="BC870" s="8"/>
      <c r="BD870" s="8"/>
      <c r="BE870" s="8"/>
      <c r="BF870" s="8"/>
      <c r="BG870" s="8"/>
      <c r="BH870" s="8"/>
      <c r="BI870" s="8"/>
      <c r="BJ870" s="8"/>
    </row>
    <row r="871" spans="1:62" ht="15.75" customHeight="1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  <c r="AA871" s="8"/>
      <c r="AB871" s="8"/>
      <c r="AC871" s="8"/>
      <c r="AD871" s="8"/>
      <c r="AE871" s="8"/>
      <c r="AF871" s="8"/>
      <c r="AG871" s="8"/>
      <c r="AH871" s="8"/>
      <c r="AI871" s="8"/>
      <c r="AJ871" s="8"/>
      <c r="AK871" s="8"/>
      <c r="AL871" s="8"/>
      <c r="AM871" s="8"/>
      <c r="AN871" s="8"/>
      <c r="AO871" s="8"/>
      <c r="AP871" s="8"/>
      <c r="AQ871" s="8"/>
      <c r="AR871" s="8"/>
      <c r="AS871" s="8"/>
      <c r="AT871" s="8"/>
      <c r="AU871" s="8"/>
      <c r="AV871" s="8"/>
      <c r="AW871" s="8"/>
      <c r="AX871" s="8"/>
      <c r="AY871" s="8"/>
      <c r="AZ871" s="8"/>
      <c r="BA871" s="8"/>
      <c r="BB871" s="8"/>
      <c r="BC871" s="8"/>
      <c r="BD871" s="8"/>
      <c r="BE871" s="8"/>
      <c r="BF871" s="8"/>
      <c r="BG871" s="8"/>
      <c r="BH871" s="8"/>
      <c r="BI871" s="8"/>
      <c r="BJ871" s="8"/>
    </row>
    <row r="872" spans="1:62" ht="15.75" customHeight="1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  <c r="AA872" s="8"/>
      <c r="AB872" s="8"/>
      <c r="AC872" s="8"/>
      <c r="AD872" s="8"/>
      <c r="AE872" s="8"/>
      <c r="AF872" s="8"/>
      <c r="AG872" s="8"/>
      <c r="AH872" s="8"/>
      <c r="AI872" s="8"/>
      <c r="AJ872" s="8"/>
      <c r="AK872" s="8"/>
      <c r="AL872" s="8"/>
      <c r="AM872" s="8"/>
      <c r="AN872" s="8"/>
      <c r="AO872" s="8"/>
      <c r="AP872" s="8"/>
      <c r="AQ872" s="8"/>
      <c r="AR872" s="8"/>
      <c r="AS872" s="8"/>
      <c r="AT872" s="8"/>
      <c r="AU872" s="8"/>
      <c r="AV872" s="8"/>
      <c r="AW872" s="8"/>
      <c r="AX872" s="8"/>
      <c r="AY872" s="8"/>
      <c r="AZ872" s="8"/>
      <c r="BA872" s="8"/>
      <c r="BB872" s="8"/>
      <c r="BC872" s="8"/>
      <c r="BD872" s="8"/>
      <c r="BE872" s="8"/>
      <c r="BF872" s="8"/>
      <c r="BG872" s="8"/>
      <c r="BH872" s="8"/>
      <c r="BI872" s="8"/>
      <c r="BJ872" s="8"/>
    </row>
    <row r="873" spans="1:62" ht="15.75" customHeight="1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8"/>
      <c r="AB873" s="8"/>
      <c r="AC873" s="8"/>
      <c r="AD873" s="8"/>
      <c r="AE873" s="8"/>
      <c r="AF873" s="8"/>
      <c r="AG873" s="8"/>
      <c r="AH873" s="8"/>
      <c r="AI873" s="8"/>
      <c r="AJ873" s="8"/>
      <c r="AK873" s="8"/>
      <c r="AL873" s="8"/>
      <c r="AM873" s="8"/>
      <c r="AN873" s="8"/>
      <c r="AO873" s="8"/>
      <c r="AP873" s="8"/>
      <c r="AQ873" s="8"/>
      <c r="AR873" s="8"/>
      <c r="AS873" s="8"/>
      <c r="AT873" s="8"/>
      <c r="AU873" s="8"/>
      <c r="AV873" s="8"/>
      <c r="AW873" s="8"/>
      <c r="AX873" s="8"/>
      <c r="AY873" s="8"/>
      <c r="AZ873" s="8"/>
      <c r="BA873" s="8"/>
      <c r="BB873" s="8"/>
      <c r="BC873" s="8"/>
      <c r="BD873" s="8"/>
      <c r="BE873" s="8"/>
      <c r="BF873" s="8"/>
      <c r="BG873" s="8"/>
      <c r="BH873" s="8"/>
      <c r="BI873" s="8"/>
      <c r="BJ873" s="8"/>
    </row>
    <row r="874" spans="1:62" ht="15.75" customHeight="1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  <c r="AA874" s="8"/>
      <c r="AB874" s="8"/>
      <c r="AC874" s="8"/>
      <c r="AD874" s="8"/>
      <c r="AE874" s="8"/>
      <c r="AF874" s="8"/>
      <c r="AG874" s="8"/>
      <c r="AH874" s="8"/>
      <c r="AI874" s="8"/>
      <c r="AJ874" s="8"/>
      <c r="AK874" s="8"/>
      <c r="AL874" s="8"/>
      <c r="AM874" s="8"/>
      <c r="AN874" s="8"/>
      <c r="AO874" s="8"/>
      <c r="AP874" s="8"/>
      <c r="AQ874" s="8"/>
      <c r="AR874" s="8"/>
      <c r="AS874" s="8"/>
      <c r="AT874" s="8"/>
      <c r="AU874" s="8"/>
      <c r="AV874" s="8"/>
      <c r="AW874" s="8"/>
      <c r="AX874" s="8"/>
      <c r="AY874" s="8"/>
      <c r="AZ874" s="8"/>
      <c r="BA874" s="8"/>
      <c r="BB874" s="8"/>
      <c r="BC874" s="8"/>
      <c r="BD874" s="8"/>
      <c r="BE874" s="8"/>
      <c r="BF874" s="8"/>
      <c r="BG874" s="8"/>
      <c r="BH874" s="8"/>
      <c r="BI874" s="8"/>
      <c r="BJ874" s="8"/>
    </row>
    <row r="875" spans="1:62" ht="15.75" customHeight="1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  <c r="AA875" s="8"/>
      <c r="AB875" s="8"/>
      <c r="AC875" s="8"/>
      <c r="AD875" s="8"/>
      <c r="AE875" s="8"/>
      <c r="AF875" s="8"/>
      <c r="AG875" s="8"/>
      <c r="AH875" s="8"/>
      <c r="AI875" s="8"/>
      <c r="AJ875" s="8"/>
      <c r="AK875" s="8"/>
      <c r="AL875" s="8"/>
      <c r="AM875" s="8"/>
      <c r="AN875" s="8"/>
      <c r="AO875" s="8"/>
      <c r="AP875" s="8"/>
      <c r="AQ875" s="8"/>
      <c r="AR875" s="8"/>
      <c r="AS875" s="8"/>
      <c r="AT875" s="8"/>
      <c r="AU875" s="8"/>
      <c r="AV875" s="8"/>
      <c r="AW875" s="8"/>
      <c r="AX875" s="8"/>
      <c r="AY875" s="8"/>
      <c r="AZ875" s="8"/>
      <c r="BA875" s="8"/>
      <c r="BB875" s="8"/>
      <c r="BC875" s="8"/>
      <c r="BD875" s="8"/>
      <c r="BE875" s="8"/>
      <c r="BF875" s="8"/>
      <c r="BG875" s="8"/>
      <c r="BH875" s="8"/>
      <c r="BI875" s="8"/>
      <c r="BJ875" s="8"/>
    </row>
    <row r="876" spans="1:62" ht="15.75" customHeight="1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  <c r="AA876" s="8"/>
      <c r="AB876" s="8"/>
      <c r="AC876" s="8"/>
      <c r="AD876" s="8"/>
      <c r="AE876" s="8"/>
      <c r="AF876" s="8"/>
      <c r="AG876" s="8"/>
      <c r="AH876" s="8"/>
      <c r="AI876" s="8"/>
      <c r="AJ876" s="8"/>
      <c r="AK876" s="8"/>
      <c r="AL876" s="8"/>
      <c r="AM876" s="8"/>
      <c r="AN876" s="8"/>
      <c r="AO876" s="8"/>
      <c r="AP876" s="8"/>
      <c r="AQ876" s="8"/>
      <c r="AR876" s="8"/>
      <c r="AS876" s="8"/>
      <c r="AT876" s="8"/>
      <c r="AU876" s="8"/>
      <c r="AV876" s="8"/>
      <c r="AW876" s="8"/>
      <c r="AX876" s="8"/>
      <c r="AY876" s="8"/>
      <c r="AZ876" s="8"/>
      <c r="BA876" s="8"/>
      <c r="BB876" s="8"/>
      <c r="BC876" s="8"/>
      <c r="BD876" s="8"/>
      <c r="BE876" s="8"/>
      <c r="BF876" s="8"/>
      <c r="BG876" s="8"/>
      <c r="BH876" s="8"/>
      <c r="BI876" s="8"/>
      <c r="BJ876" s="8"/>
    </row>
    <row r="877" spans="1:62" ht="15.75" customHeight="1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8"/>
      <c r="AB877" s="8"/>
      <c r="AC877" s="8"/>
      <c r="AD877" s="8"/>
      <c r="AE877" s="8"/>
      <c r="AF877" s="8"/>
      <c r="AG877" s="8"/>
      <c r="AH877" s="8"/>
      <c r="AI877" s="8"/>
      <c r="AJ877" s="8"/>
      <c r="AK877" s="8"/>
      <c r="AL877" s="8"/>
      <c r="AM877" s="8"/>
      <c r="AN877" s="8"/>
      <c r="AO877" s="8"/>
      <c r="AP877" s="8"/>
      <c r="AQ877" s="8"/>
      <c r="AR877" s="8"/>
      <c r="AS877" s="8"/>
      <c r="AT877" s="8"/>
      <c r="AU877" s="8"/>
      <c r="AV877" s="8"/>
      <c r="AW877" s="8"/>
      <c r="AX877" s="8"/>
      <c r="AY877" s="8"/>
      <c r="AZ877" s="8"/>
      <c r="BA877" s="8"/>
      <c r="BB877" s="8"/>
      <c r="BC877" s="8"/>
      <c r="BD877" s="8"/>
      <c r="BE877" s="8"/>
      <c r="BF877" s="8"/>
      <c r="BG877" s="8"/>
      <c r="BH877" s="8"/>
      <c r="BI877" s="8"/>
      <c r="BJ877" s="8"/>
    </row>
    <row r="878" spans="1:62" ht="15.75" customHeight="1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  <c r="AA878" s="8"/>
      <c r="AB878" s="8"/>
      <c r="AC878" s="8"/>
      <c r="AD878" s="8"/>
      <c r="AE878" s="8"/>
      <c r="AF878" s="8"/>
      <c r="AG878" s="8"/>
      <c r="AH878" s="8"/>
      <c r="AI878" s="8"/>
      <c r="AJ878" s="8"/>
      <c r="AK878" s="8"/>
      <c r="AL878" s="8"/>
      <c r="AM878" s="8"/>
      <c r="AN878" s="8"/>
      <c r="AO878" s="8"/>
      <c r="AP878" s="8"/>
      <c r="AQ878" s="8"/>
      <c r="AR878" s="8"/>
      <c r="AS878" s="8"/>
      <c r="AT878" s="8"/>
      <c r="AU878" s="8"/>
      <c r="AV878" s="8"/>
      <c r="AW878" s="8"/>
      <c r="AX878" s="8"/>
      <c r="AY878" s="8"/>
      <c r="AZ878" s="8"/>
      <c r="BA878" s="8"/>
      <c r="BB878" s="8"/>
      <c r="BC878" s="8"/>
      <c r="BD878" s="8"/>
      <c r="BE878" s="8"/>
      <c r="BF878" s="8"/>
      <c r="BG878" s="8"/>
      <c r="BH878" s="8"/>
      <c r="BI878" s="8"/>
      <c r="BJ878" s="8"/>
    </row>
    <row r="879" spans="1:62" ht="15.75" customHeight="1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  <c r="AA879" s="8"/>
      <c r="AB879" s="8"/>
      <c r="AC879" s="8"/>
      <c r="AD879" s="8"/>
      <c r="AE879" s="8"/>
      <c r="AF879" s="8"/>
      <c r="AG879" s="8"/>
      <c r="AH879" s="8"/>
      <c r="AI879" s="8"/>
      <c r="AJ879" s="8"/>
      <c r="AK879" s="8"/>
      <c r="AL879" s="8"/>
      <c r="AM879" s="8"/>
      <c r="AN879" s="8"/>
      <c r="AO879" s="8"/>
      <c r="AP879" s="8"/>
      <c r="AQ879" s="8"/>
      <c r="AR879" s="8"/>
      <c r="AS879" s="8"/>
      <c r="AT879" s="8"/>
      <c r="AU879" s="8"/>
      <c r="AV879" s="8"/>
      <c r="AW879" s="8"/>
      <c r="AX879" s="8"/>
      <c r="AY879" s="8"/>
      <c r="AZ879" s="8"/>
      <c r="BA879" s="8"/>
      <c r="BB879" s="8"/>
      <c r="BC879" s="8"/>
      <c r="BD879" s="8"/>
      <c r="BE879" s="8"/>
      <c r="BF879" s="8"/>
      <c r="BG879" s="8"/>
      <c r="BH879" s="8"/>
      <c r="BI879" s="8"/>
      <c r="BJ879" s="8"/>
    </row>
    <row r="880" spans="1:62" ht="15.75" customHeight="1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8"/>
      <c r="AB880" s="8"/>
      <c r="AC880" s="8"/>
      <c r="AD880" s="8"/>
      <c r="AE880" s="8"/>
      <c r="AF880" s="8"/>
      <c r="AG880" s="8"/>
      <c r="AH880" s="8"/>
      <c r="AI880" s="8"/>
      <c r="AJ880" s="8"/>
      <c r="AK880" s="8"/>
      <c r="AL880" s="8"/>
      <c r="AM880" s="8"/>
      <c r="AN880" s="8"/>
      <c r="AO880" s="8"/>
      <c r="AP880" s="8"/>
      <c r="AQ880" s="8"/>
      <c r="AR880" s="8"/>
      <c r="AS880" s="8"/>
      <c r="AT880" s="8"/>
      <c r="AU880" s="8"/>
      <c r="AV880" s="8"/>
      <c r="AW880" s="8"/>
      <c r="AX880" s="8"/>
      <c r="AY880" s="8"/>
      <c r="AZ880" s="8"/>
      <c r="BA880" s="8"/>
      <c r="BB880" s="8"/>
      <c r="BC880" s="8"/>
      <c r="BD880" s="8"/>
      <c r="BE880" s="8"/>
      <c r="BF880" s="8"/>
      <c r="BG880" s="8"/>
      <c r="BH880" s="8"/>
      <c r="BI880" s="8"/>
      <c r="BJ880" s="8"/>
    </row>
    <row r="881" spans="1:62" ht="15.75" customHeight="1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  <c r="AA881" s="8"/>
      <c r="AB881" s="8"/>
      <c r="AC881" s="8"/>
      <c r="AD881" s="8"/>
      <c r="AE881" s="8"/>
      <c r="AF881" s="8"/>
      <c r="AG881" s="8"/>
      <c r="AH881" s="8"/>
      <c r="AI881" s="8"/>
      <c r="AJ881" s="8"/>
      <c r="AK881" s="8"/>
      <c r="AL881" s="8"/>
      <c r="AM881" s="8"/>
      <c r="AN881" s="8"/>
      <c r="AO881" s="8"/>
      <c r="AP881" s="8"/>
      <c r="AQ881" s="8"/>
      <c r="AR881" s="8"/>
      <c r="AS881" s="8"/>
      <c r="AT881" s="8"/>
      <c r="AU881" s="8"/>
      <c r="AV881" s="8"/>
      <c r="AW881" s="8"/>
      <c r="AX881" s="8"/>
      <c r="AY881" s="8"/>
      <c r="AZ881" s="8"/>
      <c r="BA881" s="8"/>
      <c r="BB881" s="8"/>
      <c r="BC881" s="8"/>
      <c r="BD881" s="8"/>
      <c r="BE881" s="8"/>
      <c r="BF881" s="8"/>
      <c r="BG881" s="8"/>
      <c r="BH881" s="8"/>
      <c r="BI881" s="8"/>
      <c r="BJ881" s="8"/>
    </row>
    <row r="882" spans="1:62" ht="15.75" customHeight="1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  <c r="AA882" s="8"/>
      <c r="AB882" s="8"/>
      <c r="AC882" s="8"/>
      <c r="AD882" s="8"/>
      <c r="AE882" s="8"/>
      <c r="AF882" s="8"/>
      <c r="AG882" s="8"/>
      <c r="AH882" s="8"/>
      <c r="AI882" s="8"/>
      <c r="AJ882" s="8"/>
      <c r="AK882" s="8"/>
      <c r="AL882" s="8"/>
      <c r="AM882" s="8"/>
      <c r="AN882" s="8"/>
      <c r="AO882" s="8"/>
      <c r="AP882" s="8"/>
      <c r="AQ882" s="8"/>
      <c r="AR882" s="8"/>
      <c r="AS882" s="8"/>
      <c r="AT882" s="8"/>
      <c r="AU882" s="8"/>
      <c r="AV882" s="8"/>
      <c r="AW882" s="8"/>
      <c r="AX882" s="8"/>
      <c r="AY882" s="8"/>
      <c r="AZ882" s="8"/>
      <c r="BA882" s="8"/>
      <c r="BB882" s="8"/>
      <c r="BC882" s="8"/>
      <c r="BD882" s="8"/>
      <c r="BE882" s="8"/>
      <c r="BF882" s="8"/>
      <c r="BG882" s="8"/>
      <c r="BH882" s="8"/>
      <c r="BI882" s="8"/>
      <c r="BJ882" s="8"/>
    </row>
    <row r="883" spans="1:62" ht="15.75" customHeight="1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8"/>
      <c r="AB883" s="8"/>
      <c r="AC883" s="8"/>
      <c r="AD883" s="8"/>
      <c r="AE883" s="8"/>
      <c r="AF883" s="8"/>
      <c r="AG883" s="8"/>
      <c r="AH883" s="8"/>
      <c r="AI883" s="8"/>
      <c r="AJ883" s="8"/>
      <c r="AK883" s="8"/>
      <c r="AL883" s="8"/>
      <c r="AM883" s="8"/>
      <c r="AN883" s="8"/>
      <c r="AO883" s="8"/>
      <c r="AP883" s="8"/>
      <c r="AQ883" s="8"/>
      <c r="AR883" s="8"/>
      <c r="AS883" s="8"/>
      <c r="AT883" s="8"/>
      <c r="AU883" s="8"/>
      <c r="AV883" s="8"/>
      <c r="AW883" s="8"/>
      <c r="AX883" s="8"/>
      <c r="AY883" s="8"/>
      <c r="AZ883" s="8"/>
      <c r="BA883" s="8"/>
      <c r="BB883" s="8"/>
      <c r="BC883" s="8"/>
      <c r="BD883" s="8"/>
      <c r="BE883" s="8"/>
      <c r="BF883" s="8"/>
      <c r="BG883" s="8"/>
      <c r="BH883" s="8"/>
      <c r="BI883" s="8"/>
      <c r="BJ883" s="8"/>
    </row>
    <row r="884" spans="1:62" ht="15.75" customHeight="1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  <c r="AA884" s="8"/>
      <c r="AB884" s="8"/>
      <c r="AC884" s="8"/>
      <c r="AD884" s="8"/>
      <c r="AE884" s="8"/>
      <c r="AF884" s="8"/>
      <c r="AG884" s="8"/>
      <c r="AH884" s="8"/>
      <c r="AI884" s="8"/>
      <c r="AJ884" s="8"/>
      <c r="AK884" s="8"/>
      <c r="AL884" s="8"/>
      <c r="AM884" s="8"/>
      <c r="AN884" s="8"/>
      <c r="AO884" s="8"/>
      <c r="AP884" s="8"/>
      <c r="AQ884" s="8"/>
      <c r="AR884" s="8"/>
      <c r="AS884" s="8"/>
      <c r="AT884" s="8"/>
      <c r="AU884" s="8"/>
      <c r="AV884" s="8"/>
      <c r="AW884" s="8"/>
      <c r="AX884" s="8"/>
      <c r="AY884" s="8"/>
      <c r="AZ884" s="8"/>
      <c r="BA884" s="8"/>
      <c r="BB884" s="8"/>
      <c r="BC884" s="8"/>
      <c r="BD884" s="8"/>
      <c r="BE884" s="8"/>
      <c r="BF884" s="8"/>
      <c r="BG884" s="8"/>
      <c r="BH884" s="8"/>
      <c r="BI884" s="8"/>
      <c r="BJ884" s="8"/>
    </row>
    <row r="885" spans="1:62" ht="15.75" customHeight="1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  <c r="AA885" s="8"/>
      <c r="AB885" s="8"/>
      <c r="AC885" s="8"/>
      <c r="AD885" s="8"/>
      <c r="AE885" s="8"/>
      <c r="AF885" s="8"/>
      <c r="AG885" s="8"/>
      <c r="AH885" s="8"/>
      <c r="AI885" s="8"/>
      <c r="AJ885" s="8"/>
      <c r="AK885" s="8"/>
      <c r="AL885" s="8"/>
      <c r="AM885" s="8"/>
      <c r="AN885" s="8"/>
      <c r="AO885" s="8"/>
      <c r="AP885" s="8"/>
      <c r="AQ885" s="8"/>
      <c r="AR885" s="8"/>
      <c r="AS885" s="8"/>
      <c r="AT885" s="8"/>
      <c r="AU885" s="8"/>
      <c r="AV885" s="8"/>
      <c r="AW885" s="8"/>
      <c r="AX885" s="8"/>
      <c r="AY885" s="8"/>
      <c r="AZ885" s="8"/>
      <c r="BA885" s="8"/>
      <c r="BB885" s="8"/>
      <c r="BC885" s="8"/>
      <c r="BD885" s="8"/>
      <c r="BE885" s="8"/>
      <c r="BF885" s="8"/>
      <c r="BG885" s="8"/>
      <c r="BH885" s="8"/>
      <c r="BI885" s="8"/>
      <c r="BJ885" s="8"/>
    </row>
    <row r="886" spans="1:62" ht="15.75" customHeight="1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  <c r="AA886" s="8"/>
      <c r="AB886" s="8"/>
      <c r="AC886" s="8"/>
      <c r="AD886" s="8"/>
      <c r="AE886" s="8"/>
      <c r="AF886" s="8"/>
      <c r="AG886" s="8"/>
      <c r="AH886" s="8"/>
      <c r="AI886" s="8"/>
      <c r="AJ886" s="8"/>
      <c r="AK886" s="8"/>
      <c r="AL886" s="8"/>
      <c r="AM886" s="8"/>
      <c r="AN886" s="8"/>
      <c r="AO886" s="8"/>
      <c r="AP886" s="8"/>
      <c r="AQ886" s="8"/>
      <c r="AR886" s="8"/>
      <c r="AS886" s="8"/>
      <c r="AT886" s="8"/>
      <c r="AU886" s="8"/>
      <c r="AV886" s="8"/>
      <c r="AW886" s="8"/>
      <c r="AX886" s="8"/>
      <c r="AY886" s="8"/>
      <c r="AZ886" s="8"/>
      <c r="BA886" s="8"/>
      <c r="BB886" s="8"/>
      <c r="BC886" s="8"/>
      <c r="BD886" s="8"/>
      <c r="BE886" s="8"/>
      <c r="BF886" s="8"/>
      <c r="BG886" s="8"/>
      <c r="BH886" s="8"/>
      <c r="BI886" s="8"/>
      <c r="BJ886" s="8"/>
    </row>
    <row r="887" spans="1:62" ht="15.75" customHeight="1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  <c r="AA887" s="8"/>
      <c r="AB887" s="8"/>
      <c r="AC887" s="8"/>
      <c r="AD887" s="8"/>
      <c r="AE887" s="8"/>
      <c r="AF887" s="8"/>
      <c r="AG887" s="8"/>
      <c r="AH887" s="8"/>
      <c r="AI887" s="8"/>
      <c r="AJ887" s="8"/>
      <c r="AK887" s="8"/>
      <c r="AL887" s="8"/>
      <c r="AM887" s="8"/>
      <c r="AN887" s="8"/>
      <c r="AO887" s="8"/>
      <c r="AP887" s="8"/>
      <c r="AQ887" s="8"/>
      <c r="AR887" s="8"/>
      <c r="AS887" s="8"/>
      <c r="AT887" s="8"/>
      <c r="AU887" s="8"/>
      <c r="AV887" s="8"/>
      <c r="AW887" s="8"/>
      <c r="AX887" s="8"/>
      <c r="AY887" s="8"/>
      <c r="AZ887" s="8"/>
      <c r="BA887" s="8"/>
      <c r="BB887" s="8"/>
      <c r="BC887" s="8"/>
      <c r="BD887" s="8"/>
      <c r="BE887" s="8"/>
      <c r="BF887" s="8"/>
      <c r="BG887" s="8"/>
      <c r="BH887" s="8"/>
      <c r="BI887" s="8"/>
      <c r="BJ887" s="8"/>
    </row>
    <row r="888" spans="1:62" ht="15.75" customHeight="1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  <c r="AA888" s="8"/>
      <c r="AB888" s="8"/>
      <c r="AC888" s="8"/>
      <c r="AD888" s="8"/>
      <c r="AE888" s="8"/>
      <c r="AF888" s="8"/>
      <c r="AG888" s="8"/>
      <c r="AH888" s="8"/>
      <c r="AI888" s="8"/>
      <c r="AJ888" s="8"/>
      <c r="AK888" s="8"/>
      <c r="AL888" s="8"/>
      <c r="AM888" s="8"/>
      <c r="AN888" s="8"/>
      <c r="AO888" s="8"/>
      <c r="AP888" s="8"/>
      <c r="AQ888" s="8"/>
      <c r="AR888" s="8"/>
      <c r="AS888" s="8"/>
      <c r="AT888" s="8"/>
      <c r="AU888" s="8"/>
      <c r="AV888" s="8"/>
      <c r="AW888" s="8"/>
      <c r="AX888" s="8"/>
      <c r="AY888" s="8"/>
      <c r="AZ888" s="8"/>
      <c r="BA888" s="8"/>
      <c r="BB888" s="8"/>
      <c r="BC888" s="8"/>
      <c r="BD888" s="8"/>
      <c r="BE888" s="8"/>
      <c r="BF888" s="8"/>
      <c r="BG888" s="8"/>
      <c r="BH888" s="8"/>
      <c r="BI888" s="8"/>
      <c r="BJ888" s="8"/>
    </row>
    <row r="889" spans="1:62" ht="15.75" customHeight="1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  <c r="AA889" s="8"/>
      <c r="AB889" s="8"/>
      <c r="AC889" s="8"/>
      <c r="AD889" s="8"/>
      <c r="AE889" s="8"/>
      <c r="AF889" s="8"/>
      <c r="AG889" s="8"/>
      <c r="AH889" s="8"/>
      <c r="AI889" s="8"/>
      <c r="AJ889" s="8"/>
      <c r="AK889" s="8"/>
      <c r="AL889" s="8"/>
      <c r="AM889" s="8"/>
      <c r="AN889" s="8"/>
      <c r="AO889" s="8"/>
      <c r="AP889" s="8"/>
      <c r="AQ889" s="8"/>
      <c r="AR889" s="8"/>
      <c r="AS889" s="8"/>
      <c r="AT889" s="8"/>
      <c r="AU889" s="8"/>
      <c r="AV889" s="8"/>
      <c r="AW889" s="8"/>
      <c r="AX889" s="8"/>
      <c r="AY889" s="8"/>
      <c r="AZ889" s="8"/>
      <c r="BA889" s="8"/>
      <c r="BB889" s="8"/>
      <c r="BC889" s="8"/>
      <c r="BD889" s="8"/>
      <c r="BE889" s="8"/>
      <c r="BF889" s="8"/>
      <c r="BG889" s="8"/>
      <c r="BH889" s="8"/>
      <c r="BI889" s="8"/>
      <c r="BJ889" s="8"/>
    </row>
    <row r="890" spans="1:62" ht="15.75" customHeight="1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  <c r="AA890" s="8"/>
      <c r="AB890" s="8"/>
      <c r="AC890" s="8"/>
      <c r="AD890" s="8"/>
      <c r="AE890" s="8"/>
      <c r="AF890" s="8"/>
      <c r="AG890" s="8"/>
      <c r="AH890" s="8"/>
      <c r="AI890" s="8"/>
      <c r="AJ890" s="8"/>
      <c r="AK890" s="8"/>
      <c r="AL890" s="8"/>
      <c r="AM890" s="8"/>
      <c r="AN890" s="8"/>
      <c r="AO890" s="8"/>
      <c r="AP890" s="8"/>
      <c r="AQ890" s="8"/>
      <c r="AR890" s="8"/>
      <c r="AS890" s="8"/>
      <c r="AT890" s="8"/>
      <c r="AU890" s="8"/>
      <c r="AV890" s="8"/>
      <c r="AW890" s="8"/>
      <c r="AX890" s="8"/>
      <c r="AY890" s="8"/>
      <c r="AZ890" s="8"/>
      <c r="BA890" s="8"/>
      <c r="BB890" s="8"/>
      <c r="BC890" s="8"/>
      <c r="BD890" s="8"/>
      <c r="BE890" s="8"/>
      <c r="BF890" s="8"/>
      <c r="BG890" s="8"/>
      <c r="BH890" s="8"/>
      <c r="BI890" s="8"/>
      <c r="BJ890" s="8"/>
    </row>
    <row r="891" spans="1:62" ht="15.75" customHeight="1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  <c r="AA891" s="8"/>
      <c r="AB891" s="8"/>
      <c r="AC891" s="8"/>
      <c r="AD891" s="8"/>
      <c r="AE891" s="8"/>
      <c r="AF891" s="8"/>
      <c r="AG891" s="8"/>
      <c r="AH891" s="8"/>
      <c r="AI891" s="8"/>
      <c r="AJ891" s="8"/>
      <c r="AK891" s="8"/>
      <c r="AL891" s="8"/>
      <c r="AM891" s="8"/>
      <c r="AN891" s="8"/>
      <c r="AO891" s="8"/>
      <c r="AP891" s="8"/>
      <c r="AQ891" s="8"/>
      <c r="AR891" s="8"/>
      <c r="AS891" s="8"/>
      <c r="AT891" s="8"/>
      <c r="AU891" s="8"/>
      <c r="AV891" s="8"/>
      <c r="AW891" s="8"/>
      <c r="AX891" s="8"/>
      <c r="AY891" s="8"/>
      <c r="AZ891" s="8"/>
      <c r="BA891" s="8"/>
      <c r="BB891" s="8"/>
      <c r="BC891" s="8"/>
      <c r="BD891" s="8"/>
      <c r="BE891" s="8"/>
      <c r="BF891" s="8"/>
      <c r="BG891" s="8"/>
      <c r="BH891" s="8"/>
      <c r="BI891" s="8"/>
      <c r="BJ891" s="8"/>
    </row>
    <row r="892" spans="1:62" ht="15.75" customHeight="1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  <c r="AA892" s="8"/>
      <c r="AB892" s="8"/>
      <c r="AC892" s="8"/>
      <c r="AD892" s="8"/>
      <c r="AE892" s="8"/>
      <c r="AF892" s="8"/>
      <c r="AG892" s="8"/>
      <c r="AH892" s="8"/>
      <c r="AI892" s="8"/>
      <c r="AJ892" s="8"/>
      <c r="AK892" s="8"/>
      <c r="AL892" s="8"/>
      <c r="AM892" s="8"/>
      <c r="AN892" s="8"/>
      <c r="AO892" s="8"/>
      <c r="AP892" s="8"/>
      <c r="AQ892" s="8"/>
      <c r="AR892" s="8"/>
      <c r="AS892" s="8"/>
      <c r="AT892" s="8"/>
      <c r="AU892" s="8"/>
      <c r="AV892" s="8"/>
      <c r="AW892" s="8"/>
      <c r="AX892" s="8"/>
      <c r="AY892" s="8"/>
      <c r="AZ892" s="8"/>
      <c r="BA892" s="8"/>
      <c r="BB892" s="8"/>
      <c r="BC892" s="8"/>
      <c r="BD892" s="8"/>
      <c r="BE892" s="8"/>
      <c r="BF892" s="8"/>
      <c r="BG892" s="8"/>
      <c r="BH892" s="8"/>
      <c r="BI892" s="8"/>
      <c r="BJ892" s="8"/>
    </row>
    <row r="893" spans="1:62" ht="15.75" customHeight="1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  <c r="AA893" s="8"/>
      <c r="AB893" s="8"/>
      <c r="AC893" s="8"/>
      <c r="AD893" s="8"/>
      <c r="AE893" s="8"/>
      <c r="AF893" s="8"/>
      <c r="AG893" s="8"/>
      <c r="AH893" s="8"/>
      <c r="AI893" s="8"/>
      <c r="AJ893" s="8"/>
      <c r="AK893" s="8"/>
      <c r="AL893" s="8"/>
      <c r="AM893" s="8"/>
      <c r="AN893" s="8"/>
      <c r="AO893" s="8"/>
      <c r="AP893" s="8"/>
      <c r="AQ893" s="8"/>
      <c r="AR893" s="8"/>
      <c r="AS893" s="8"/>
      <c r="AT893" s="8"/>
      <c r="AU893" s="8"/>
      <c r="AV893" s="8"/>
      <c r="AW893" s="8"/>
      <c r="AX893" s="8"/>
      <c r="AY893" s="8"/>
      <c r="AZ893" s="8"/>
      <c r="BA893" s="8"/>
      <c r="BB893" s="8"/>
      <c r="BC893" s="8"/>
      <c r="BD893" s="8"/>
      <c r="BE893" s="8"/>
      <c r="BF893" s="8"/>
      <c r="BG893" s="8"/>
      <c r="BH893" s="8"/>
      <c r="BI893" s="8"/>
      <c r="BJ893" s="8"/>
    </row>
    <row r="894" spans="1:62" ht="15.75" customHeight="1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  <c r="AA894" s="8"/>
      <c r="AB894" s="8"/>
      <c r="AC894" s="8"/>
      <c r="AD894" s="8"/>
      <c r="AE894" s="8"/>
      <c r="AF894" s="8"/>
      <c r="AG894" s="8"/>
      <c r="AH894" s="8"/>
      <c r="AI894" s="8"/>
      <c r="AJ894" s="8"/>
      <c r="AK894" s="8"/>
      <c r="AL894" s="8"/>
      <c r="AM894" s="8"/>
      <c r="AN894" s="8"/>
      <c r="AO894" s="8"/>
      <c r="AP894" s="8"/>
      <c r="AQ894" s="8"/>
      <c r="AR894" s="8"/>
      <c r="AS894" s="8"/>
      <c r="AT894" s="8"/>
      <c r="AU894" s="8"/>
      <c r="AV894" s="8"/>
      <c r="AW894" s="8"/>
      <c r="AX894" s="8"/>
      <c r="AY894" s="8"/>
      <c r="AZ894" s="8"/>
      <c r="BA894" s="8"/>
      <c r="BB894" s="8"/>
      <c r="BC894" s="8"/>
      <c r="BD894" s="8"/>
      <c r="BE894" s="8"/>
      <c r="BF894" s="8"/>
      <c r="BG894" s="8"/>
      <c r="BH894" s="8"/>
      <c r="BI894" s="8"/>
      <c r="BJ894" s="8"/>
    </row>
    <row r="895" spans="1:62" ht="15.75" customHeight="1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  <c r="AA895" s="8"/>
      <c r="AB895" s="8"/>
      <c r="AC895" s="8"/>
      <c r="AD895" s="8"/>
      <c r="AE895" s="8"/>
      <c r="AF895" s="8"/>
      <c r="AG895" s="8"/>
      <c r="AH895" s="8"/>
      <c r="AI895" s="8"/>
      <c r="AJ895" s="8"/>
      <c r="AK895" s="8"/>
      <c r="AL895" s="8"/>
      <c r="AM895" s="8"/>
      <c r="AN895" s="8"/>
      <c r="AO895" s="8"/>
      <c r="AP895" s="8"/>
      <c r="AQ895" s="8"/>
      <c r="AR895" s="8"/>
      <c r="AS895" s="8"/>
      <c r="AT895" s="8"/>
      <c r="AU895" s="8"/>
      <c r="AV895" s="8"/>
      <c r="AW895" s="8"/>
      <c r="AX895" s="8"/>
      <c r="AY895" s="8"/>
      <c r="AZ895" s="8"/>
      <c r="BA895" s="8"/>
      <c r="BB895" s="8"/>
      <c r="BC895" s="8"/>
      <c r="BD895" s="8"/>
      <c r="BE895" s="8"/>
      <c r="BF895" s="8"/>
      <c r="BG895" s="8"/>
      <c r="BH895" s="8"/>
      <c r="BI895" s="8"/>
      <c r="BJ895" s="8"/>
    </row>
    <row r="896" spans="1:62" ht="15.75" customHeight="1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  <c r="AA896" s="8"/>
      <c r="AB896" s="8"/>
      <c r="AC896" s="8"/>
      <c r="AD896" s="8"/>
      <c r="AE896" s="8"/>
      <c r="AF896" s="8"/>
      <c r="AG896" s="8"/>
      <c r="AH896" s="8"/>
      <c r="AI896" s="8"/>
      <c r="AJ896" s="8"/>
      <c r="AK896" s="8"/>
      <c r="AL896" s="8"/>
      <c r="AM896" s="8"/>
      <c r="AN896" s="8"/>
      <c r="AO896" s="8"/>
      <c r="AP896" s="8"/>
      <c r="AQ896" s="8"/>
      <c r="AR896" s="8"/>
      <c r="AS896" s="8"/>
      <c r="AT896" s="8"/>
      <c r="AU896" s="8"/>
      <c r="AV896" s="8"/>
      <c r="AW896" s="8"/>
      <c r="AX896" s="8"/>
      <c r="AY896" s="8"/>
      <c r="AZ896" s="8"/>
      <c r="BA896" s="8"/>
      <c r="BB896" s="8"/>
      <c r="BC896" s="8"/>
      <c r="BD896" s="8"/>
      <c r="BE896" s="8"/>
      <c r="BF896" s="8"/>
      <c r="BG896" s="8"/>
      <c r="BH896" s="8"/>
      <c r="BI896" s="8"/>
      <c r="BJ896" s="8"/>
    </row>
    <row r="897" spans="1:62" ht="15.75" customHeight="1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  <c r="AA897" s="8"/>
      <c r="AB897" s="8"/>
      <c r="AC897" s="8"/>
      <c r="AD897" s="8"/>
      <c r="AE897" s="8"/>
      <c r="AF897" s="8"/>
      <c r="AG897" s="8"/>
      <c r="AH897" s="8"/>
      <c r="AI897" s="8"/>
      <c r="AJ897" s="8"/>
      <c r="AK897" s="8"/>
      <c r="AL897" s="8"/>
      <c r="AM897" s="8"/>
      <c r="AN897" s="8"/>
      <c r="AO897" s="8"/>
      <c r="AP897" s="8"/>
      <c r="AQ897" s="8"/>
      <c r="AR897" s="8"/>
      <c r="AS897" s="8"/>
      <c r="AT897" s="8"/>
      <c r="AU897" s="8"/>
      <c r="AV897" s="8"/>
      <c r="AW897" s="8"/>
      <c r="AX897" s="8"/>
      <c r="AY897" s="8"/>
      <c r="AZ897" s="8"/>
      <c r="BA897" s="8"/>
      <c r="BB897" s="8"/>
      <c r="BC897" s="8"/>
      <c r="BD897" s="8"/>
      <c r="BE897" s="8"/>
      <c r="BF897" s="8"/>
      <c r="BG897" s="8"/>
      <c r="BH897" s="8"/>
      <c r="BI897" s="8"/>
      <c r="BJ897" s="8"/>
    </row>
    <row r="898" spans="1:62" ht="15.75" customHeight="1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  <c r="AA898" s="8"/>
      <c r="AB898" s="8"/>
      <c r="AC898" s="8"/>
      <c r="AD898" s="8"/>
      <c r="AE898" s="8"/>
      <c r="AF898" s="8"/>
      <c r="AG898" s="8"/>
      <c r="AH898" s="8"/>
      <c r="AI898" s="8"/>
      <c r="AJ898" s="8"/>
      <c r="AK898" s="8"/>
      <c r="AL898" s="8"/>
      <c r="AM898" s="8"/>
      <c r="AN898" s="8"/>
      <c r="AO898" s="8"/>
      <c r="AP898" s="8"/>
      <c r="AQ898" s="8"/>
      <c r="AR898" s="8"/>
      <c r="AS898" s="8"/>
      <c r="AT898" s="8"/>
      <c r="AU898" s="8"/>
      <c r="AV898" s="8"/>
      <c r="AW898" s="8"/>
      <c r="AX898" s="8"/>
      <c r="AY898" s="8"/>
      <c r="AZ898" s="8"/>
      <c r="BA898" s="8"/>
      <c r="BB898" s="8"/>
      <c r="BC898" s="8"/>
      <c r="BD898" s="8"/>
      <c r="BE898" s="8"/>
      <c r="BF898" s="8"/>
      <c r="BG898" s="8"/>
      <c r="BH898" s="8"/>
      <c r="BI898" s="8"/>
      <c r="BJ898" s="8"/>
    </row>
    <row r="899" spans="1:62" ht="15.75" customHeight="1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  <c r="AA899" s="8"/>
      <c r="AB899" s="8"/>
      <c r="AC899" s="8"/>
      <c r="AD899" s="8"/>
      <c r="AE899" s="8"/>
      <c r="AF899" s="8"/>
      <c r="AG899" s="8"/>
      <c r="AH899" s="8"/>
      <c r="AI899" s="8"/>
      <c r="AJ899" s="8"/>
      <c r="AK899" s="8"/>
      <c r="AL899" s="8"/>
      <c r="AM899" s="8"/>
      <c r="AN899" s="8"/>
      <c r="AO899" s="8"/>
      <c r="AP899" s="8"/>
      <c r="AQ899" s="8"/>
      <c r="AR899" s="8"/>
      <c r="AS899" s="8"/>
      <c r="AT899" s="8"/>
      <c r="AU899" s="8"/>
      <c r="AV899" s="8"/>
      <c r="AW899" s="8"/>
      <c r="AX899" s="8"/>
      <c r="AY899" s="8"/>
      <c r="AZ899" s="8"/>
      <c r="BA899" s="8"/>
      <c r="BB899" s="8"/>
      <c r="BC899" s="8"/>
      <c r="BD899" s="8"/>
      <c r="BE899" s="8"/>
      <c r="BF899" s="8"/>
      <c r="BG899" s="8"/>
      <c r="BH899" s="8"/>
      <c r="BI899" s="8"/>
      <c r="BJ899" s="8"/>
    </row>
    <row r="900" spans="1:62" ht="15.75" customHeight="1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  <c r="AA900" s="8"/>
      <c r="AB900" s="8"/>
      <c r="AC900" s="8"/>
      <c r="AD900" s="8"/>
      <c r="AE900" s="8"/>
      <c r="AF900" s="8"/>
      <c r="AG900" s="8"/>
      <c r="AH900" s="8"/>
      <c r="AI900" s="8"/>
      <c r="AJ900" s="8"/>
      <c r="AK900" s="8"/>
      <c r="AL900" s="8"/>
      <c r="AM900" s="8"/>
      <c r="AN900" s="8"/>
      <c r="AO900" s="8"/>
      <c r="AP900" s="8"/>
      <c r="AQ900" s="8"/>
      <c r="AR900" s="8"/>
      <c r="AS900" s="8"/>
      <c r="AT900" s="8"/>
      <c r="AU900" s="8"/>
      <c r="AV900" s="8"/>
      <c r="AW900" s="8"/>
      <c r="AX900" s="8"/>
      <c r="AY900" s="8"/>
      <c r="AZ900" s="8"/>
      <c r="BA900" s="8"/>
      <c r="BB900" s="8"/>
      <c r="BC900" s="8"/>
      <c r="BD900" s="8"/>
      <c r="BE900" s="8"/>
      <c r="BF900" s="8"/>
      <c r="BG900" s="8"/>
      <c r="BH900" s="8"/>
      <c r="BI900" s="8"/>
      <c r="BJ900" s="8"/>
    </row>
    <row r="901" spans="1:62" ht="15.75" customHeight="1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  <c r="AA901" s="8"/>
      <c r="AB901" s="8"/>
      <c r="AC901" s="8"/>
      <c r="AD901" s="8"/>
      <c r="AE901" s="8"/>
      <c r="AF901" s="8"/>
      <c r="AG901" s="8"/>
      <c r="AH901" s="8"/>
      <c r="AI901" s="8"/>
      <c r="AJ901" s="8"/>
      <c r="AK901" s="8"/>
      <c r="AL901" s="8"/>
      <c r="AM901" s="8"/>
      <c r="AN901" s="8"/>
      <c r="AO901" s="8"/>
      <c r="AP901" s="8"/>
      <c r="AQ901" s="8"/>
      <c r="AR901" s="8"/>
      <c r="AS901" s="8"/>
      <c r="AT901" s="8"/>
      <c r="AU901" s="8"/>
      <c r="AV901" s="8"/>
      <c r="AW901" s="8"/>
      <c r="AX901" s="8"/>
      <c r="AY901" s="8"/>
      <c r="AZ901" s="8"/>
      <c r="BA901" s="8"/>
      <c r="BB901" s="8"/>
      <c r="BC901" s="8"/>
      <c r="BD901" s="8"/>
      <c r="BE901" s="8"/>
      <c r="BF901" s="8"/>
      <c r="BG901" s="8"/>
      <c r="BH901" s="8"/>
      <c r="BI901" s="8"/>
      <c r="BJ901" s="8"/>
    </row>
    <row r="902" spans="1:62" ht="15.75" customHeight="1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  <c r="AA902" s="8"/>
      <c r="AB902" s="8"/>
      <c r="AC902" s="8"/>
      <c r="AD902" s="8"/>
      <c r="AE902" s="8"/>
      <c r="AF902" s="8"/>
      <c r="AG902" s="8"/>
      <c r="AH902" s="8"/>
      <c r="AI902" s="8"/>
      <c r="AJ902" s="8"/>
      <c r="AK902" s="8"/>
      <c r="AL902" s="8"/>
      <c r="AM902" s="8"/>
      <c r="AN902" s="8"/>
      <c r="AO902" s="8"/>
      <c r="AP902" s="8"/>
      <c r="AQ902" s="8"/>
      <c r="AR902" s="8"/>
      <c r="AS902" s="8"/>
      <c r="AT902" s="8"/>
      <c r="AU902" s="8"/>
      <c r="AV902" s="8"/>
      <c r="AW902" s="8"/>
      <c r="AX902" s="8"/>
      <c r="AY902" s="8"/>
      <c r="AZ902" s="8"/>
      <c r="BA902" s="8"/>
      <c r="BB902" s="8"/>
      <c r="BC902" s="8"/>
      <c r="BD902" s="8"/>
      <c r="BE902" s="8"/>
      <c r="BF902" s="8"/>
      <c r="BG902" s="8"/>
      <c r="BH902" s="8"/>
      <c r="BI902" s="8"/>
      <c r="BJ902" s="8"/>
    </row>
    <row r="903" spans="1:62" ht="15.75" customHeight="1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  <c r="AA903" s="8"/>
      <c r="AB903" s="8"/>
      <c r="AC903" s="8"/>
      <c r="AD903" s="8"/>
      <c r="AE903" s="8"/>
      <c r="AF903" s="8"/>
      <c r="AG903" s="8"/>
      <c r="AH903" s="8"/>
      <c r="AI903" s="8"/>
      <c r="AJ903" s="8"/>
      <c r="AK903" s="8"/>
      <c r="AL903" s="8"/>
      <c r="AM903" s="8"/>
      <c r="AN903" s="8"/>
      <c r="AO903" s="8"/>
      <c r="AP903" s="8"/>
      <c r="AQ903" s="8"/>
      <c r="AR903" s="8"/>
      <c r="AS903" s="8"/>
      <c r="AT903" s="8"/>
      <c r="AU903" s="8"/>
      <c r="AV903" s="8"/>
      <c r="AW903" s="8"/>
      <c r="AX903" s="8"/>
      <c r="AY903" s="8"/>
      <c r="AZ903" s="8"/>
      <c r="BA903" s="8"/>
      <c r="BB903" s="8"/>
      <c r="BC903" s="8"/>
      <c r="BD903" s="8"/>
      <c r="BE903" s="8"/>
      <c r="BF903" s="8"/>
      <c r="BG903" s="8"/>
      <c r="BH903" s="8"/>
      <c r="BI903" s="8"/>
      <c r="BJ903" s="8"/>
    </row>
    <row r="904" spans="1:62" ht="15.75" customHeight="1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  <c r="AA904" s="8"/>
      <c r="AB904" s="8"/>
      <c r="AC904" s="8"/>
      <c r="AD904" s="8"/>
      <c r="AE904" s="8"/>
      <c r="AF904" s="8"/>
      <c r="AG904" s="8"/>
      <c r="AH904" s="8"/>
      <c r="AI904" s="8"/>
      <c r="AJ904" s="8"/>
      <c r="AK904" s="8"/>
      <c r="AL904" s="8"/>
      <c r="AM904" s="8"/>
      <c r="AN904" s="8"/>
      <c r="AO904" s="8"/>
      <c r="AP904" s="8"/>
      <c r="AQ904" s="8"/>
      <c r="AR904" s="8"/>
      <c r="AS904" s="8"/>
      <c r="AT904" s="8"/>
      <c r="AU904" s="8"/>
      <c r="AV904" s="8"/>
      <c r="AW904" s="8"/>
      <c r="AX904" s="8"/>
      <c r="AY904" s="8"/>
      <c r="AZ904" s="8"/>
      <c r="BA904" s="8"/>
      <c r="BB904" s="8"/>
      <c r="BC904" s="8"/>
      <c r="BD904" s="8"/>
      <c r="BE904" s="8"/>
      <c r="BF904" s="8"/>
      <c r="BG904" s="8"/>
      <c r="BH904" s="8"/>
      <c r="BI904" s="8"/>
      <c r="BJ904" s="8"/>
    </row>
    <row r="905" spans="1:62" ht="15.75" customHeight="1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  <c r="AA905" s="8"/>
      <c r="AB905" s="8"/>
      <c r="AC905" s="8"/>
      <c r="AD905" s="8"/>
      <c r="AE905" s="8"/>
      <c r="AF905" s="8"/>
      <c r="AG905" s="8"/>
      <c r="AH905" s="8"/>
      <c r="AI905" s="8"/>
      <c r="AJ905" s="8"/>
      <c r="AK905" s="8"/>
      <c r="AL905" s="8"/>
      <c r="AM905" s="8"/>
      <c r="AN905" s="8"/>
      <c r="AO905" s="8"/>
      <c r="AP905" s="8"/>
      <c r="AQ905" s="8"/>
      <c r="AR905" s="8"/>
      <c r="AS905" s="8"/>
      <c r="AT905" s="8"/>
      <c r="AU905" s="8"/>
      <c r="AV905" s="8"/>
      <c r="AW905" s="8"/>
      <c r="AX905" s="8"/>
      <c r="AY905" s="8"/>
      <c r="AZ905" s="8"/>
      <c r="BA905" s="8"/>
      <c r="BB905" s="8"/>
      <c r="BC905" s="8"/>
      <c r="BD905" s="8"/>
      <c r="BE905" s="8"/>
      <c r="BF905" s="8"/>
      <c r="BG905" s="8"/>
      <c r="BH905" s="8"/>
      <c r="BI905" s="8"/>
      <c r="BJ905" s="8"/>
    </row>
    <row r="906" spans="1:62" ht="15.75" customHeight="1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  <c r="AA906" s="8"/>
      <c r="AB906" s="8"/>
      <c r="AC906" s="8"/>
      <c r="AD906" s="8"/>
      <c r="AE906" s="8"/>
      <c r="AF906" s="8"/>
      <c r="AG906" s="8"/>
      <c r="AH906" s="8"/>
      <c r="AI906" s="8"/>
      <c r="AJ906" s="8"/>
      <c r="AK906" s="8"/>
      <c r="AL906" s="8"/>
      <c r="AM906" s="8"/>
      <c r="AN906" s="8"/>
      <c r="AO906" s="8"/>
      <c r="AP906" s="8"/>
      <c r="AQ906" s="8"/>
      <c r="AR906" s="8"/>
      <c r="AS906" s="8"/>
      <c r="AT906" s="8"/>
      <c r="AU906" s="8"/>
      <c r="AV906" s="8"/>
      <c r="AW906" s="8"/>
      <c r="AX906" s="8"/>
      <c r="AY906" s="8"/>
      <c r="AZ906" s="8"/>
      <c r="BA906" s="8"/>
      <c r="BB906" s="8"/>
      <c r="BC906" s="8"/>
      <c r="BD906" s="8"/>
      <c r="BE906" s="8"/>
      <c r="BF906" s="8"/>
      <c r="BG906" s="8"/>
      <c r="BH906" s="8"/>
      <c r="BI906" s="8"/>
      <c r="BJ906" s="8"/>
    </row>
    <row r="907" spans="1:62" ht="15.75" customHeight="1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  <c r="AA907" s="8"/>
      <c r="AB907" s="8"/>
      <c r="AC907" s="8"/>
      <c r="AD907" s="8"/>
      <c r="AE907" s="8"/>
      <c r="AF907" s="8"/>
      <c r="AG907" s="8"/>
      <c r="AH907" s="8"/>
      <c r="AI907" s="8"/>
      <c r="AJ907" s="8"/>
      <c r="AK907" s="8"/>
      <c r="AL907" s="8"/>
      <c r="AM907" s="8"/>
      <c r="AN907" s="8"/>
      <c r="AO907" s="8"/>
      <c r="AP907" s="8"/>
      <c r="AQ907" s="8"/>
      <c r="AR907" s="8"/>
      <c r="AS907" s="8"/>
      <c r="AT907" s="8"/>
      <c r="AU907" s="8"/>
      <c r="AV907" s="8"/>
      <c r="AW907" s="8"/>
      <c r="AX907" s="8"/>
      <c r="AY907" s="8"/>
      <c r="AZ907" s="8"/>
      <c r="BA907" s="8"/>
      <c r="BB907" s="8"/>
      <c r="BC907" s="8"/>
      <c r="BD907" s="8"/>
      <c r="BE907" s="8"/>
      <c r="BF907" s="8"/>
      <c r="BG907" s="8"/>
      <c r="BH907" s="8"/>
      <c r="BI907" s="8"/>
      <c r="BJ907" s="8"/>
    </row>
    <row r="908" spans="1:62" ht="15.75" customHeight="1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  <c r="AA908" s="8"/>
      <c r="AB908" s="8"/>
      <c r="AC908" s="8"/>
      <c r="AD908" s="8"/>
      <c r="AE908" s="8"/>
      <c r="AF908" s="8"/>
      <c r="AG908" s="8"/>
      <c r="AH908" s="8"/>
      <c r="AI908" s="8"/>
      <c r="AJ908" s="8"/>
      <c r="AK908" s="8"/>
      <c r="AL908" s="8"/>
      <c r="AM908" s="8"/>
      <c r="AN908" s="8"/>
      <c r="AO908" s="8"/>
      <c r="AP908" s="8"/>
      <c r="AQ908" s="8"/>
      <c r="AR908" s="8"/>
      <c r="AS908" s="8"/>
      <c r="AT908" s="8"/>
      <c r="AU908" s="8"/>
      <c r="AV908" s="8"/>
      <c r="AW908" s="8"/>
      <c r="AX908" s="8"/>
      <c r="AY908" s="8"/>
      <c r="AZ908" s="8"/>
      <c r="BA908" s="8"/>
      <c r="BB908" s="8"/>
      <c r="BC908" s="8"/>
      <c r="BD908" s="8"/>
      <c r="BE908" s="8"/>
      <c r="BF908" s="8"/>
      <c r="BG908" s="8"/>
      <c r="BH908" s="8"/>
      <c r="BI908" s="8"/>
      <c r="BJ908" s="8"/>
    </row>
    <row r="909" spans="1:62" ht="15.75" customHeight="1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  <c r="AA909" s="8"/>
      <c r="AB909" s="8"/>
      <c r="AC909" s="8"/>
      <c r="AD909" s="8"/>
      <c r="AE909" s="8"/>
      <c r="AF909" s="8"/>
      <c r="AG909" s="8"/>
      <c r="AH909" s="8"/>
      <c r="AI909" s="8"/>
      <c r="AJ909" s="8"/>
      <c r="AK909" s="8"/>
      <c r="AL909" s="8"/>
      <c r="AM909" s="8"/>
      <c r="AN909" s="8"/>
      <c r="AO909" s="8"/>
      <c r="AP909" s="8"/>
      <c r="AQ909" s="8"/>
      <c r="AR909" s="8"/>
      <c r="AS909" s="8"/>
      <c r="AT909" s="8"/>
      <c r="AU909" s="8"/>
      <c r="AV909" s="8"/>
      <c r="AW909" s="8"/>
      <c r="AX909" s="8"/>
      <c r="AY909" s="8"/>
      <c r="AZ909" s="8"/>
      <c r="BA909" s="8"/>
      <c r="BB909" s="8"/>
      <c r="BC909" s="8"/>
      <c r="BD909" s="8"/>
      <c r="BE909" s="8"/>
      <c r="BF909" s="8"/>
      <c r="BG909" s="8"/>
      <c r="BH909" s="8"/>
      <c r="BI909" s="8"/>
      <c r="BJ909" s="8"/>
    </row>
    <row r="910" spans="1:62" ht="15.75" customHeight="1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  <c r="AA910" s="8"/>
      <c r="AB910" s="8"/>
      <c r="AC910" s="8"/>
      <c r="AD910" s="8"/>
      <c r="AE910" s="8"/>
      <c r="AF910" s="8"/>
      <c r="AG910" s="8"/>
      <c r="AH910" s="8"/>
      <c r="AI910" s="8"/>
      <c r="AJ910" s="8"/>
      <c r="AK910" s="8"/>
      <c r="AL910" s="8"/>
      <c r="AM910" s="8"/>
      <c r="AN910" s="8"/>
      <c r="AO910" s="8"/>
      <c r="AP910" s="8"/>
      <c r="AQ910" s="8"/>
      <c r="AR910" s="8"/>
      <c r="AS910" s="8"/>
      <c r="AT910" s="8"/>
      <c r="AU910" s="8"/>
      <c r="AV910" s="8"/>
      <c r="AW910" s="8"/>
      <c r="AX910" s="8"/>
      <c r="AY910" s="8"/>
      <c r="AZ910" s="8"/>
      <c r="BA910" s="8"/>
      <c r="BB910" s="8"/>
      <c r="BC910" s="8"/>
      <c r="BD910" s="8"/>
      <c r="BE910" s="8"/>
      <c r="BF910" s="8"/>
      <c r="BG910" s="8"/>
      <c r="BH910" s="8"/>
      <c r="BI910" s="8"/>
      <c r="BJ910" s="8"/>
    </row>
    <row r="911" spans="1:62" ht="15.75" customHeight="1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  <c r="AA911" s="8"/>
      <c r="AB911" s="8"/>
      <c r="AC911" s="8"/>
      <c r="AD911" s="8"/>
      <c r="AE911" s="8"/>
      <c r="AF911" s="8"/>
      <c r="AG911" s="8"/>
      <c r="AH911" s="8"/>
      <c r="AI911" s="8"/>
      <c r="AJ911" s="8"/>
      <c r="AK911" s="8"/>
      <c r="AL911" s="8"/>
      <c r="AM911" s="8"/>
      <c r="AN911" s="8"/>
      <c r="AO911" s="8"/>
      <c r="AP911" s="8"/>
      <c r="AQ911" s="8"/>
      <c r="AR911" s="8"/>
      <c r="AS911" s="8"/>
      <c r="AT911" s="8"/>
      <c r="AU911" s="8"/>
      <c r="AV911" s="8"/>
      <c r="AW911" s="8"/>
      <c r="AX911" s="8"/>
      <c r="AY911" s="8"/>
      <c r="AZ911" s="8"/>
      <c r="BA911" s="8"/>
      <c r="BB911" s="8"/>
      <c r="BC911" s="8"/>
      <c r="BD911" s="8"/>
      <c r="BE911" s="8"/>
      <c r="BF911" s="8"/>
      <c r="BG911" s="8"/>
      <c r="BH911" s="8"/>
      <c r="BI911" s="8"/>
      <c r="BJ911" s="8"/>
    </row>
    <row r="912" spans="1:62" ht="15.75" customHeight="1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  <c r="AA912" s="8"/>
      <c r="AB912" s="8"/>
      <c r="AC912" s="8"/>
      <c r="AD912" s="8"/>
      <c r="AE912" s="8"/>
      <c r="AF912" s="8"/>
      <c r="AG912" s="8"/>
      <c r="AH912" s="8"/>
      <c r="AI912" s="8"/>
      <c r="AJ912" s="8"/>
      <c r="AK912" s="8"/>
      <c r="AL912" s="8"/>
      <c r="AM912" s="8"/>
      <c r="AN912" s="8"/>
      <c r="AO912" s="8"/>
      <c r="AP912" s="8"/>
      <c r="AQ912" s="8"/>
      <c r="AR912" s="8"/>
      <c r="AS912" s="8"/>
      <c r="AT912" s="8"/>
      <c r="AU912" s="8"/>
      <c r="AV912" s="8"/>
      <c r="AW912" s="8"/>
      <c r="AX912" s="8"/>
      <c r="AY912" s="8"/>
      <c r="AZ912" s="8"/>
      <c r="BA912" s="8"/>
      <c r="BB912" s="8"/>
      <c r="BC912" s="8"/>
      <c r="BD912" s="8"/>
      <c r="BE912" s="8"/>
      <c r="BF912" s="8"/>
      <c r="BG912" s="8"/>
      <c r="BH912" s="8"/>
      <c r="BI912" s="8"/>
      <c r="BJ912" s="8"/>
    </row>
    <row r="913" spans="1:62" ht="15.75" customHeight="1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  <c r="AA913" s="8"/>
      <c r="AB913" s="8"/>
      <c r="AC913" s="8"/>
      <c r="AD913" s="8"/>
      <c r="AE913" s="8"/>
      <c r="AF913" s="8"/>
      <c r="AG913" s="8"/>
      <c r="AH913" s="8"/>
      <c r="AI913" s="8"/>
      <c r="AJ913" s="8"/>
      <c r="AK913" s="8"/>
      <c r="AL913" s="8"/>
      <c r="AM913" s="8"/>
      <c r="AN913" s="8"/>
      <c r="AO913" s="8"/>
      <c r="AP913" s="8"/>
      <c r="AQ913" s="8"/>
      <c r="AR913" s="8"/>
      <c r="AS913" s="8"/>
      <c r="AT913" s="8"/>
      <c r="AU913" s="8"/>
      <c r="AV913" s="8"/>
      <c r="AW913" s="8"/>
      <c r="AX913" s="8"/>
      <c r="AY913" s="8"/>
      <c r="AZ913" s="8"/>
      <c r="BA913" s="8"/>
      <c r="BB913" s="8"/>
      <c r="BC913" s="8"/>
      <c r="BD913" s="8"/>
      <c r="BE913" s="8"/>
      <c r="BF913" s="8"/>
      <c r="BG913" s="8"/>
      <c r="BH913" s="8"/>
      <c r="BI913" s="8"/>
      <c r="BJ913" s="8"/>
    </row>
    <row r="914" spans="1:62" ht="15.75" customHeight="1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  <c r="AA914" s="8"/>
      <c r="AB914" s="8"/>
      <c r="AC914" s="8"/>
      <c r="AD914" s="8"/>
      <c r="AE914" s="8"/>
      <c r="AF914" s="8"/>
      <c r="AG914" s="8"/>
      <c r="AH914" s="8"/>
      <c r="AI914" s="8"/>
      <c r="AJ914" s="8"/>
      <c r="AK914" s="8"/>
      <c r="AL914" s="8"/>
      <c r="AM914" s="8"/>
      <c r="AN914" s="8"/>
      <c r="AO914" s="8"/>
      <c r="AP914" s="8"/>
      <c r="AQ914" s="8"/>
      <c r="AR914" s="8"/>
      <c r="AS914" s="8"/>
      <c r="AT914" s="8"/>
      <c r="AU914" s="8"/>
      <c r="AV914" s="8"/>
      <c r="AW914" s="8"/>
      <c r="AX914" s="8"/>
      <c r="AY914" s="8"/>
      <c r="AZ914" s="8"/>
      <c r="BA914" s="8"/>
      <c r="BB914" s="8"/>
      <c r="BC914" s="8"/>
      <c r="BD914" s="8"/>
      <c r="BE914" s="8"/>
      <c r="BF914" s="8"/>
      <c r="BG914" s="8"/>
      <c r="BH914" s="8"/>
      <c r="BI914" s="8"/>
      <c r="BJ914" s="8"/>
    </row>
    <row r="915" spans="1:62" ht="15.75" customHeight="1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  <c r="AA915" s="8"/>
      <c r="AB915" s="8"/>
      <c r="AC915" s="8"/>
      <c r="AD915" s="8"/>
      <c r="AE915" s="8"/>
      <c r="AF915" s="8"/>
      <c r="AG915" s="8"/>
      <c r="AH915" s="8"/>
      <c r="AI915" s="8"/>
      <c r="AJ915" s="8"/>
      <c r="AK915" s="8"/>
      <c r="AL915" s="8"/>
      <c r="AM915" s="8"/>
      <c r="AN915" s="8"/>
      <c r="AO915" s="8"/>
      <c r="AP915" s="8"/>
      <c r="AQ915" s="8"/>
      <c r="AR915" s="8"/>
      <c r="AS915" s="8"/>
      <c r="AT915" s="8"/>
      <c r="AU915" s="8"/>
      <c r="AV915" s="8"/>
      <c r="AW915" s="8"/>
      <c r="AX915" s="8"/>
      <c r="AY915" s="8"/>
      <c r="AZ915" s="8"/>
      <c r="BA915" s="8"/>
      <c r="BB915" s="8"/>
      <c r="BC915" s="8"/>
      <c r="BD915" s="8"/>
      <c r="BE915" s="8"/>
      <c r="BF915" s="8"/>
      <c r="BG915" s="8"/>
      <c r="BH915" s="8"/>
      <c r="BI915" s="8"/>
      <c r="BJ915" s="8"/>
    </row>
    <row r="916" spans="1:62" ht="15.75" customHeight="1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  <c r="AA916" s="8"/>
      <c r="AB916" s="8"/>
      <c r="AC916" s="8"/>
      <c r="AD916" s="8"/>
      <c r="AE916" s="8"/>
      <c r="AF916" s="8"/>
      <c r="AG916" s="8"/>
      <c r="AH916" s="8"/>
      <c r="AI916" s="8"/>
      <c r="AJ916" s="8"/>
      <c r="AK916" s="8"/>
      <c r="AL916" s="8"/>
      <c r="AM916" s="8"/>
      <c r="AN916" s="8"/>
      <c r="AO916" s="8"/>
      <c r="AP916" s="8"/>
      <c r="AQ916" s="8"/>
      <c r="AR916" s="8"/>
      <c r="AS916" s="8"/>
      <c r="AT916" s="8"/>
      <c r="AU916" s="8"/>
      <c r="AV916" s="8"/>
      <c r="AW916" s="8"/>
      <c r="AX916" s="8"/>
      <c r="AY916" s="8"/>
      <c r="AZ916" s="8"/>
      <c r="BA916" s="8"/>
      <c r="BB916" s="8"/>
      <c r="BC916" s="8"/>
      <c r="BD916" s="8"/>
      <c r="BE916" s="8"/>
      <c r="BF916" s="8"/>
      <c r="BG916" s="8"/>
      <c r="BH916" s="8"/>
      <c r="BI916" s="8"/>
      <c r="BJ916" s="8"/>
    </row>
    <row r="917" spans="1:62" ht="15.75" customHeight="1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  <c r="AA917" s="8"/>
      <c r="AB917" s="8"/>
      <c r="AC917" s="8"/>
      <c r="AD917" s="8"/>
      <c r="AE917" s="8"/>
      <c r="AF917" s="8"/>
      <c r="AG917" s="8"/>
      <c r="AH917" s="8"/>
      <c r="AI917" s="8"/>
      <c r="AJ917" s="8"/>
      <c r="AK917" s="8"/>
      <c r="AL917" s="8"/>
      <c r="AM917" s="8"/>
      <c r="AN917" s="8"/>
      <c r="AO917" s="8"/>
      <c r="AP917" s="8"/>
      <c r="AQ917" s="8"/>
      <c r="AR917" s="8"/>
      <c r="AS917" s="8"/>
      <c r="AT917" s="8"/>
      <c r="AU917" s="8"/>
      <c r="AV917" s="8"/>
      <c r="AW917" s="8"/>
      <c r="AX917" s="8"/>
      <c r="AY917" s="8"/>
      <c r="AZ917" s="8"/>
      <c r="BA917" s="8"/>
      <c r="BB917" s="8"/>
      <c r="BC917" s="8"/>
      <c r="BD917" s="8"/>
      <c r="BE917" s="8"/>
      <c r="BF917" s="8"/>
      <c r="BG917" s="8"/>
      <c r="BH917" s="8"/>
      <c r="BI917" s="8"/>
      <c r="BJ917" s="8"/>
    </row>
    <row r="918" spans="1:62" ht="15.75" customHeight="1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  <c r="AA918" s="8"/>
      <c r="AB918" s="8"/>
      <c r="AC918" s="8"/>
      <c r="AD918" s="8"/>
      <c r="AE918" s="8"/>
      <c r="AF918" s="8"/>
      <c r="AG918" s="8"/>
      <c r="AH918" s="8"/>
      <c r="AI918" s="8"/>
      <c r="AJ918" s="8"/>
      <c r="AK918" s="8"/>
      <c r="AL918" s="8"/>
      <c r="AM918" s="8"/>
      <c r="AN918" s="8"/>
      <c r="AO918" s="8"/>
      <c r="AP918" s="8"/>
      <c r="AQ918" s="8"/>
      <c r="AR918" s="8"/>
      <c r="AS918" s="8"/>
      <c r="AT918" s="8"/>
      <c r="AU918" s="8"/>
      <c r="AV918" s="8"/>
      <c r="AW918" s="8"/>
      <c r="AX918" s="8"/>
      <c r="AY918" s="8"/>
      <c r="AZ918" s="8"/>
      <c r="BA918" s="8"/>
      <c r="BB918" s="8"/>
      <c r="BC918" s="8"/>
      <c r="BD918" s="8"/>
      <c r="BE918" s="8"/>
      <c r="BF918" s="8"/>
      <c r="BG918" s="8"/>
      <c r="BH918" s="8"/>
      <c r="BI918" s="8"/>
      <c r="BJ918" s="8"/>
    </row>
    <row r="919" spans="1:62" ht="15.75" customHeight="1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  <c r="AA919" s="8"/>
      <c r="AB919" s="8"/>
      <c r="AC919" s="8"/>
      <c r="AD919" s="8"/>
      <c r="AE919" s="8"/>
      <c r="AF919" s="8"/>
      <c r="AG919" s="8"/>
      <c r="AH919" s="8"/>
      <c r="AI919" s="8"/>
      <c r="AJ919" s="8"/>
      <c r="AK919" s="8"/>
      <c r="AL919" s="8"/>
      <c r="AM919" s="8"/>
      <c r="AN919" s="8"/>
      <c r="AO919" s="8"/>
      <c r="AP919" s="8"/>
      <c r="AQ919" s="8"/>
      <c r="AR919" s="8"/>
      <c r="AS919" s="8"/>
      <c r="AT919" s="8"/>
      <c r="AU919" s="8"/>
      <c r="AV919" s="8"/>
      <c r="AW919" s="8"/>
      <c r="AX919" s="8"/>
      <c r="AY919" s="8"/>
      <c r="AZ919" s="8"/>
      <c r="BA919" s="8"/>
      <c r="BB919" s="8"/>
      <c r="BC919" s="8"/>
      <c r="BD919" s="8"/>
      <c r="BE919" s="8"/>
      <c r="BF919" s="8"/>
      <c r="BG919" s="8"/>
      <c r="BH919" s="8"/>
      <c r="BI919" s="8"/>
      <c r="BJ919" s="8"/>
    </row>
    <row r="920" spans="1:62" ht="15.75" customHeight="1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  <c r="AA920" s="8"/>
      <c r="AB920" s="8"/>
      <c r="AC920" s="8"/>
      <c r="AD920" s="8"/>
      <c r="AE920" s="8"/>
      <c r="AF920" s="8"/>
      <c r="AG920" s="8"/>
      <c r="AH920" s="8"/>
      <c r="AI920" s="8"/>
      <c r="AJ920" s="8"/>
      <c r="AK920" s="8"/>
      <c r="AL920" s="8"/>
      <c r="AM920" s="8"/>
      <c r="AN920" s="8"/>
      <c r="AO920" s="8"/>
      <c r="AP920" s="8"/>
      <c r="AQ920" s="8"/>
      <c r="AR920" s="8"/>
      <c r="AS920" s="8"/>
      <c r="AT920" s="8"/>
      <c r="AU920" s="8"/>
      <c r="AV920" s="8"/>
      <c r="AW920" s="8"/>
      <c r="AX920" s="8"/>
      <c r="AY920" s="8"/>
      <c r="AZ920" s="8"/>
      <c r="BA920" s="8"/>
      <c r="BB920" s="8"/>
      <c r="BC920" s="8"/>
      <c r="BD920" s="8"/>
      <c r="BE920" s="8"/>
      <c r="BF920" s="8"/>
      <c r="BG920" s="8"/>
      <c r="BH920" s="8"/>
      <c r="BI920" s="8"/>
      <c r="BJ920" s="8"/>
    </row>
    <row r="921" spans="1:62" ht="15.75" customHeight="1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  <c r="AA921" s="8"/>
      <c r="AB921" s="8"/>
      <c r="AC921" s="8"/>
      <c r="AD921" s="8"/>
      <c r="AE921" s="8"/>
      <c r="AF921" s="8"/>
      <c r="AG921" s="8"/>
      <c r="AH921" s="8"/>
      <c r="AI921" s="8"/>
      <c r="AJ921" s="8"/>
      <c r="AK921" s="8"/>
      <c r="AL921" s="8"/>
      <c r="AM921" s="8"/>
      <c r="AN921" s="8"/>
      <c r="AO921" s="8"/>
      <c r="AP921" s="8"/>
      <c r="AQ921" s="8"/>
      <c r="AR921" s="8"/>
      <c r="AS921" s="8"/>
      <c r="AT921" s="8"/>
      <c r="AU921" s="8"/>
      <c r="AV921" s="8"/>
      <c r="AW921" s="8"/>
      <c r="AX921" s="8"/>
      <c r="AY921" s="8"/>
      <c r="AZ921" s="8"/>
      <c r="BA921" s="8"/>
      <c r="BB921" s="8"/>
      <c r="BC921" s="8"/>
      <c r="BD921" s="8"/>
      <c r="BE921" s="8"/>
      <c r="BF921" s="8"/>
      <c r="BG921" s="8"/>
      <c r="BH921" s="8"/>
      <c r="BI921" s="8"/>
      <c r="BJ921" s="8"/>
    </row>
    <row r="922" spans="1:62" ht="15.75" customHeight="1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  <c r="AA922" s="8"/>
      <c r="AB922" s="8"/>
      <c r="AC922" s="8"/>
      <c r="AD922" s="8"/>
      <c r="AE922" s="8"/>
      <c r="AF922" s="8"/>
      <c r="AG922" s="8"/>
      <c r="AH922" s="8"/>
      <c r="AI922" s="8"/>
      <c r="AJ922" s="8"/>
      <c r="AK922" s="8"/>
      <c r="AL922" s="8"/>
      <c r="AM922" s="8"/>
      <c r="AN922" s="8"/>
      <c r="AO922" s="8"/>
      <c r="AP922" s="8"/>
      <c r="AQ922" s="8"/>
      <c r="AR922" s="8"/>
      <c r="AS922" s="8"/>
      <c r="AT922" s="8"/>
      <c r="AU922" s="8"/>
      <c r="AV922" s="8"/>
      <c r="AW922" s="8"/>
      <c r="AX922" s="8"/>
      <c r="AY922" s="8"/>
      <c r="AZ922" s="8"/>
      <c r="BA922" s="8"/>
      <c r="BB922" s="8"/>
      <c r="BC922" s="8"/>
      <c r="BD922" s="8"/>
      <c r="BE922" s="8"/>
      <c r="BF922" s="8"/>
      <c r="BG922" s="8"/>
      <c r="BH922" s="8"/>
      <c r="BI922" s="8"/>
      <c r="BJ922" s="8"/>
    </row>
    <row r="923" spans="1:62" ht="15.75" customHeight="1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  <c r="AA923" s="8"/>
      <c r="AB923" s="8"/>
      <c r="AC923" s="8"/>
      <c r="AD923" s="8"/>
      <c r="AE923" s="8"/>
      <c r="AF923" s="8"/>
      <c r="AG923" s="8"/>
      <c r="AH923" s="8"/>
      <c r="AI923" s="8"/>
      <c r="AJ923" s="8"/>
      <c r="AK923" s="8"/>
      <c r="AL923" s="8"/>
      <c r="AM923" s="8"/>
      <c r="AN923" s="8"/>
      <c r="AO923" s="8"/>
      <c r="AP923" s="8"/>
      <c r="AQ923" s="8"/>
      <c r="AR923" s="8"/>
      <c r="AS923" s="8"/>
      <c r="AT923" s="8"/>
      <c r="AU923" s="8"/>
      <c r="AV923" s="8"/>
      <c r="AW923" s="8"/>
      <c r="AX923" s="8"/>
      <c r="AY923" s="8"/>
      <c r="AZ923" s="8"/>
      <c r="BA923" s="8"/>
      <c r="BB923" s="8"/>
      <c r="BC923" s="8"/>
      <c r="BD923" s="8"/>
      <c r="BE923" s="8"/>
      <c r="BF923" s="8"/>
      <c r="BG923" s="8"/>
      <c r="BH923" s="8"/>
      <c r="BI923" s="8"/>
      <c r="BJ923" s="8"/>
    </row>
    <row r="924" spans="1:62" ht="15.75" customHeight="1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  <c r="AA924" s="8"/>
      <c r="AB924" s="8"/>
      <c r="AC924" s="8"/>
      <c r="AD924" s="8"/>
      <c r="AE924" s="8"/>
      <c r="AF924" s="8"/>
      <c r="AG924" s="8"/>
      <c r="AH924" s="8"/>
      <c r="AI924" s="8"/>
      <c r="AJ924" s="8"/>
      <c r="AK924" s="8"/>
      <c r="AL924" s="8"/>
      <c r="AM924" s="8"/>
      <c r="AN924" s="8"/>
      <c r="AO924" s="8"/>
      <c r="AP924" s="8"/>
      <c r="AQ924" s="8"/>
      <c r="AR924" s="8"/>
      <c r="AS924" s="8"/>
      <c r="AT924" s="8"/>
      <c r="AU924" s="8"/>
      <c r="AV924" s="8"/>
      <c r="AW924" s="8"/>
      <c r="AX924" s="8"/>
      <c r="AY924" s="8"/>
      <c r="AZ924" s="8"/>
      <c r="BA924" s="8"/>
      <c r="BB924" s="8"/>
      <c r="BC924" s="8"/>
      <c r="BD924" s="8"/>
      <c r="BE924" s="8"/>
      <c r="BF924" s="8"/>
      <c r="BG924" s="8"/>
      <c r="BH924" s="8"/>
      <c r="BI924" s="8"/>
      <c r="BJ924" s="8"/>
    </row>
    <row r="925" spans="1:62" ht="15.75" customHeight="1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  <c r="AA925" s="8"/>
      <c r="AB925" s="8"/>
      <c r="AC925" s="8"/>
      <c r="AD925" s="8"/>
      <c r="AE925" s="8"/>
      <c r="AF925" s="8"/>
      <c r="AG925" s="8"/>
      <c r="AH925" s="8"/>
      <c r="AI925" s="8"/>
      <c r="AJ925" s="8"/>
      <c r="AK925" s="8"/>
      <c r="AL925" s="8"/>
      <c r="AM925" s="8"/>
      <c r="AN925" s="8"/>
      <c r="AO925" s="8"/>
      <c r="AP925" s="8"/>
      <c r="AQ925" s="8"/>
      <c r="AR925" s="8"/>
      <c r="AS925" s="8"/>
      <c r="AT925" s="8"/>
      <c r="AU925" s="8"/>
      <c r="AV925" s="8"/>
      <c r="AW925" s="8"/>
      <c r="AX925" s="8"/>
      <c r="AY925" s="8"/>
      <c r="AZ925" s="8"/>
      <c r="BA925" s="8"/>
      <c r="BB925" s="8"/>
      <c r="BC925" s="8"/>
      <c r="BD925" s="8"/>
      <c r="BE925" s="8"/>
      <c r="BF925" s="8"/>
      <c r="BG925" s="8"/>
      <c r="BH925" s="8"/>
      <c r="BI925" s="8"/>
      <c r="BJ925" s="8"/>
    </row>
    <row r="926" spans="1:62" ht="15.75" customHeight="1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  <c r="AA926" s="8"/>
      <c r="AB926" s="8"/>
      <c r="AC926" s="8"/>
      <c r="AD926" s="8"/>
      <c r="AE926" s="8"/>
      <c r="AF926" s="8"/>
      <c r="AG926" s="8"/>
      <c r="AH926" s="8"/>
      <c r="AI926" s="8"/>
      <c r="AJ926" s="8"/>
      <c r="AK926" s="8"/>
      <c r="AL926" s="8"/>
      <c r="AM926" s="8"/>
      <c r="AN926" s="8"/>
      <c r="AO926" s="8"/>
      <c r="AP926" s="8"/>
      <c r="AQ926" s="8"/>
      <c r="AR926" s="8"/>
      <c r="AS926" s="8"/>
      <c r="AT926" s="8"/>
      <c r="AU926" s="8"/>
      <c r="AV926" s="8"/>
      <c r="AW926" s="8"/>
      <c r="AX926" s="8"/>
      <c r="AY926" s="8"/>
      <c r="AZ926" s="8"/>
      <c r="BA926" s="8"/>
      <c r="BB926" s="8"/>
      <c r="BC926" s="8"/>
      <c r="BD926" s="8"/>
      <c r="BE926" s="8"/>
      <c r="BF926" s="8"/>
      <c r="BG926" s="8"/>
      <c r="BH926" s="8"/>
      <c r="BI926" s="8"/>
      <c r="BJ926" s="8"/>
    </row>
    <row r="927" spans="1:62" ht="15.75" customHeight="1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  <c r="AA927" s="8"/>
      <c r="AB927" s="8"/>
      <c r="AC927" s="8"/>
      <c r="AD927" s="8"/>
      <c r="AE927" s="8"/>
      <c r="AF927" s="8"/>
      <c r="AG927" s="8"/>
      <c r="AH927" s="8"/>
      <c r="AI927" s="8"/>
      <c r="AJ927" s="8"/>
      <c r="AK927" s="8"/>
      <c r="AL927" s="8"/>
      <c r="AM927" s="8"/>
      <c r="AN927" s="8"/>
      <c r="AO927" s="8"/>
      <c r="AP927" s="8"/>
      <c r="AQ927" s="8"/>
      <c r="AR927" s="8"/>
      <c r="AS927" s="8"/>
      <c r="AT927" s="8"/>
      <c r="AU927" s="8"/>
      <c r="AV927" s="8"/>
      <c r="AW927" s="8"/>
      <c r="AX927" s="8"/>
      <c r="AY927" s="8"/>
      <c r="AZ927" s="8"/>
      <c r="BA927" s="8"/>
      <c r="BB927" s="8"/>
      <c r="BC927" s="8"/>
      <c r="BD927" s="8"/>
      <c r="BE927" s="8"/>
      <c r="BF927" s="8"/>
      <c r="BG927" s="8"/>
      <c r="BH927" s="8"/>
      <c r="BI927" s="8"/>
      <c r="BJ927" s="8"/>
    </row>
    <row r="928" spans="1:62" ht="15.75" customHeight="1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  <c r="AA928" s="8"/>
      <c r="AB928" s="8"/>
      <c r="AC928" s="8"/>
      <c r="AD928" s="8"/>
      <c r="AE928" s="8"/>
      <c r="AF928" s="8"/>
      <c r="AG928" s="8"/>
      <c r="AH928" s="8"/>
      <c r="AI928" s="8"/>
      <c r="AJ928" s="8"/>
      <c r="AK928" s="8"/>
      <c r="AL928" s="8"/>
      <c r="AM928" s="8"/>
      <c r="AN928" s="8"/>
      <c r="AO928" s="8"/>
      <c r="AP928" s="8"/>
      <c r="AQ928" s="8"/>
      <c r="AR928" s="8"/>
      <c r="AS928" s="8"/>
      <c r="AT928" s="8"/>
      <c r="AU928" s="8"/>
      <c r="AV928" s="8"/>
      <c r="AW928" s="8"/>
      <c r="AX928" s="8"/>
      <c r="AY928" s="8"/>
      <c r="AZ928" s="8"/>
      <c r="BA928" s="8"/>
      <c r="BB928" s="8"/>
      <c r="BC928" s="8"/>
      <c r="BD928" s="8"/>
      <c r="BE928" s="8"/>
      <c r="BF928" s="8"/>
      <c r="BG928" s="8"/>
      <c r="BH928" s="8"/>
      <c r="BI928" s="8"/>
      <c r="BJ928" s="8"/>
    </row>
    <row r="929" spans="1:62" ht="15.75" customHeight="1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  <c r="AA929" s="8"/>
      <c r="AB929" s="8"/>
      <c r="AC929" s="8"/>
      <c r="AD929" s="8"/>
      <c r="AE929" s="8"/>
      <c r="AF929" s="8"/>
      <c r="AG929" s="8"/>
      <c r="AH929" s="8"/>
      <c r="AI929" s="8"/>
      <c r="AJ929" s="8"/>
      <c r="AK929" s="8"/>
      <c r="AL929" s="8"/>
      <c r="AM929" s="8"/>
      <c r="AN929" s="8"/>
      <c r="AO929" s="8"/>
      <c r="AP929" s="8"/>
      <c r="AQ929" s="8"/>
      <c r="AR929" s="8"/>
      <c r="AS929" s="8"/>
      <c r="AT929" s="8"/>
      <c r="AU929" s="8"/>
      <c r="AV929" s="8"/>
      <c r="AW929" s="8"/>
      <c r="AX929" s="8"/>
      <c r="AY929" s="8"/>
      <c r="AZ929" s="8"/>
      <c r="BA929" s="8"/>
      <c r="BB929" s="8"/>
      <c r="BC929" s="8"/>
      <c r="BD929" s="8"/>
      <c r="BE929" s="8"/>
      <c r="BF929" s="8"/>
      <c r="BG929" s="8"/>
      <c r="BH929" s="8"/>
      <c r="BI929" s="8"/>
      <c r="BJ929" s="8"/>
    </row>
    <row r="930" spans="1:62" ht="15.75" customHeight="1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  <c r="AA930" s="8"/>
      <c r="AB930" s="8"/>
      <c r="AC930" s="8"/>
      <c r="AD930" s="8"/>
      <c r="AE930" s="8"/>
      <c r="AF930" s="8"/>
      <c r="AG930" s="8"/>
      <c r="AH930" s="8"/>
      <c r="AI930" s="8"/>
      <c r="AJ930" s="8"/>
      <c r="AK930" s="8"/>
      <c r="AL930" s="8"/>
      <c r="AM930" s="8"/>
      <c r="AN930" s="8"/>
      <c r="AO930" s="8"/>
      <c r="AP930" s="8"/>
      <c r="AQ930" s="8"/>
      <c r="AR930" s="8"/>
      <c r="AS930" s="8"/>
      <c r="AT930" s="8"/>
      <c r="AU930" s="8"/>
      <c r="AV930" s="8"/>
      <c r="AW930" s="8"/>
      <c r="AX930" s="8"/>
      <c r="AY930" s="8"/>
      <c r="AZ930" s="8"/>
      <c r="BA930" s="8"/>
      <c r="BB930" s="8"/>
      <c r="BC930" s="8"/>
      <c r="BD930" s="8"/>
      <c r="BE930" s="8"/>
      <c r="BF930" s="8"/>
      <c r="BG930" s="8"/>
      <c r="BH930" s="8"/>
      <c r="BI930" s="8"/>
      <c r="BJ930" s="8"/>
    </row>
    <row r="931" spans="1:62" ht="15.75" customHeight="1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  <c r="AA931" s="8"/>
      <c r="AB931" s="8"/>
      <c r="AC931" s="8"/>
      <c r="AD931" s="8"/>
      <c r="AE931" s="8"/>
      <c r="AF931" s="8"/>
      <c r="AG931" s="8"/>
      <c r="AH931" s="8"/>
      <c r="AI931" s="8"/>
      <c r="AJ931" s="8"/>
      <c r="AK931" s="8"/>
      <c r="AL931" s="8"/>
      <c r="AM931" s="8"/>
      <c r="AN931" s="8"/>
      <c r="AO931" s="8"/>
      <c r="AP931" s="8"/>
      <c r="AQ931" s="8"/>
      <c r="AR931" s="8"/>
      <c r="AS931" s="8"/>
      <c r="AT931" s="8"/>
      <c r="AU931" s="8"/>
      <c r="AV931" s="8"/>
      <c r="AW931" s="8"/>
      <c r="AX931" s="8"/>
      <c r="AY931" s="8"/>
      <c r="AZ931" s="8"/>
      <c r="BA931" s="8"/>
      <c r="BB931" s="8"/>
      <c r="BC931" s="8"/>
      <c r="BD931" s="8"/>
      <c r="BE931" s="8"/>
      <c r="BF931" s="8"/>
      <c r="BG931" s="8"/>
      <c r="BH931" s="8"/>
      <c r="BI931" s="8"/>
      <c r="BJ931" s="8"/>
    </row>
    <row r="932" spans="1:62" ht="15.75" customHeight="1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  <c r="AA932" s="8"/>
      <c r="AB932" s="8"/>
      <c r="AC932" s="8"/>
      <c r="AD932" s="8"/>
      <c r="AE932" s="8"/>
      <c r="AF932" s="8"/>
      <c r="AG932" s="8"/>
      <c r="AH932" s="8"/>
      <c r="AI932" s="8"/>
      <c r="AJ932" s="8"/>
      <c r="AK932" s="8"/>
      <c r="AL932" s="8"/>
      <c r="AM932" s="8"/>
      <c r="AN932" s="8"/>
      <c r="AO932" s="8"/>
      <c r="AP932" s="8"/>
      <c r="AQ932" s="8"/>
      <c r="AR932" s="8"/>
      <c r="AS932" s="8"/>
      <c r="AT932" s="8"/>
      <c r="AU932" s="8"/>
      <c r="AV932" s="8"/>
      <c r="AW932" s="8"/>
      <c r="AX932" s="8"/>
      <c r="AY932" s="8"/>
      <c r="AZ932" s="8"/>
      <c r="BA932" s="8"/>
      <c r="BB932" s="8"/>
      <c r="BC932" s="8"/>
      <c r="BD932" s="8"/>
      <c r="BE932" s="8"/>
      <c r="BF932" s="8"/>
      <c r="BG932" s="8"/>
      <c r="BH932" s="8"/>
      <c r="BI932" s="8"/>
      <c r="BJ932" s="8"/>
    </row>
    <row r="933" spans="1:62" ht="15.75" customHeight="1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  <c r="AA933" s="8"/>
      <c r="AB933" s="8"/>
      <c r="AC933" s="8"/>
      <c r="AD933" s="8"/>
      <c r="AE933" s="8"/>
      <c r="AF933" s="8"/>
      <c r="AG933" s="8"/>
      <c r="AH933" s="8"/>
      <c r="AI933" s="8"/>
      <c r="AJ933" s="8"/>
      <c r="AK933" s="8"/>
      <c r="AL933" s="8"/>
      <c r="AM933" s="8"/>
      <c r="AN933" s="8"/>
      <c r="AO933" s="8"/>
      <c r="AP933" s="8"/>
      <c r="AQ933" s="8"/>
      <c r="AR933" s="8"/>
      <c r="AS933" s="8"/>
      <c r="AT933" s="8"/>
      <c r="AU933" s="8"/>
      <c r="AV933" s="8"/>
      <c r="AW933" s="8"/>
      <c r="AX933" s="8"/>
      <c r="AY933" s="8"/>
      <c r="AZ933" s="8"/>
      <c r="BA933" s="8"/>
      <c r="BB933" s="8"/>
      <c r="BC933" s="8"/>
      <c r="BD933" s="8"/>
      <c r="BE933" s="8"/>
      <c r="BF933" s="8"/>
      <c r="BG933" s="8"/>
      <c r="BH933" s="8"/>
      <c r="BI933" s="8"/>
      <c r="BJ933" s="8"/>
    </row>
    <row r="934" spans="1:62" ht="15.75" customHeight="1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  <c r="AA934" s="8"/>
      <c r="AB934" s="8"/>
      <c r="AC934" s="8"/>
      <c r="AD934" s="8"/>
      <c r="AE934" s="8"/>
      <c r="AF934" s="8"/>
      <c r="AG934" s="8"/>
      <c r="AH934" s="8"/>
      <c r="AI934" s="8"/>
      <c r="AJ934" s="8"/>
      <c r="AK934" s="8"/>
      <c r="AL934" s="8"/>
      <c r="AM934" s="8"/>
      <c r="AN934" s="8"/>
      <c r="AO934" s="8"/>
      <c r="AP934" s="8"/>
      <c r="AQ934" s="8"/>
      <c r="AR934" s="8"/>
      <c r="AS934" s="8"/>
      <c r="AT934" s="8"/>
      <c r="AU934" s="8"/>
      <c r="AV934" s="8"/>
      <c r="AW934" s="8"/>
      <c r="AX934" s="8"/>
      <c r="AY934" s="8"/>
      <c r="AZ934" s="8"/>
      <c r="BA934" s="8"/>
      <c r="BB934" s="8"/>
      <c r="BC934" s="8"/>
      <c r="BD934" s="8"/>
      <c r="BE934" s="8"/>
      <c r="BF934" s="8"/>
      <c r="BG934" s="8"/>
      <c r="BH934" s="8"/>
      <c r="BI934" s="8"/>
      <c r="BJ934" s="8"/>
    </row>
    <row r="935" spans="1:62" ht="15.75" customHeight="1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  <c r="AA935" s="8"/>
      <c r="AB935" s="8"/>
      <c r="AC935" s="8"/>
      <c r="AD935" s="8"/>
      <c r="AE935" s="8"/>
      <c r="AF935" s="8"/>
      <c r="AG935" s="8"/>
      <c r="AH935" s="8"/>
      <c r="AI935" s="8"/>
      <c r="AJ935" s="8"/>
      <c r="AK935" s="8"/>
      <c r="AL935" s="8"/>
      <c r="AM935" s="8"/>
      <c r="AN935" s="8"/>
      <c r="AO935" s="8"/>
      <c r="AP935" s="8"/>
      <c r="AQ935" s="8"/>
      <c r="AR935" s="8"/>
      <c r="AS935" s="8"/>
      <c r="AT935" s="8"/>
      <c r="AU935" s="8"/>
      <c r="AV935" s="8"/>
      <c r="AW935" s="8"/>
      <c r="AX935" s="8"/>
      <c r="AY935" s="8"/>
      <c r="AZ935" s="8"/>
      <c r="BA935" s="8"/>
      <c r="BB935" s="8"/>
      <c r="BC935" s="8"/>
      <c r="BD935" s="8"/>
      <c r="BE935" s="8"/>
      <c r="BF935" s="8"/>
      <c r="BG935" s="8"/>
      <c r="BH935" s="8"/>
      <c r="BI935" s="8"/>
      <c r="BJ935" s="8"/>
    </row>
    <row r="936" spans="1:62" ht="15.75" customHeight="1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  <c r="AA936" s="8"/>
      <c r="AB936" s="8"/>
      <c r="AC936" s="8"/>
      <c r="AD936" s="8"/>
      <c r="AE936" s="8"/>
      <c r="AF936" s="8"/>
      <c r="AG936" s="8"/>
      <c r="AH936" s="8"/>
      <c r="AI936" s="8"/>
      <c r="AJ936" s="8"/>
      <c r="AK936" s="8"/>
      <c r="AL936" s="8"/>
      <c r="AM936" s="8"/>
      <c r="AN936" s="8"/>
      <c r="AO936" s="8"/>
      <c r="AP936" s="8"/>
      <c r="AQ936" s="8"/>
      <c r="AR936" s="8"/>
      <c r="AS936" s="8"/>
      <c r="AT936" s="8"/>
      <c r="AU936" s="8"/>
      <c r="AV936" s="8"/>
      <c r="AW936" s="8"/>
      <c r="AX936" s="8"/>
      <c r="AY936" s="8"/>
      <c r="AZ936" s="8"/>
      <c r="BA936" s="8"/>
      <c r="BB936" s="8"/>
      <c r="BC936" s="8"/>
      <c r="BD936" s="8"/>
      <c r="BE936" s="8"/>
      <c r="BF936" s="8"/>
      <c r="BG936" s="8"/>
      <c r="BH936" s="8"/>
      <c r="BI936" s="8"/>
      <c r="BJ936" s="8"/>
    </row>
    <row r="937" spans="1:62" ht="15.75" customHeight="1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  <c r="AA937" s="8"/>
      <c r="AB937" s="8"/>
      <c r="AC937" s="8"/>
      <c r="AD937" s="8"/>
      <c r="AE937" s="8"/>
      <c r="AF937" s="8"/>
      <c r="AG937" s="8"/>
      <c r="AH937" s="8"/>
      <c r="AI937" s="8"/>
      <c r="AJ937" s="8"/>
      <c r="AK937" s="8"/>
      <c r="AL937" s="8"/>
      <c r="AM937" s="8"/>
      <c r="AN937" s="8"/>
      <c r="AO937" s="8"/>
      <c r="AP937" s="8"/>
      <c r="AQ937" s="8"/>
      <c r="AR937" s="8"/>
      <c r="AS937" s="8"/>
      <c r="AT937" s="8"/>
      <c r="AU937" s="8"/>
      <c r="AV937" s="8"/>
      <c r="AW937" s="8"/>
      <c r="AX937" s="8"/>
      <c r="AY937" s="8"/>
      <c r="AZ937" s="8"/>
      <c r="BA937" s="8"/>
      <c r="BB937" s="8"/>
      <c r="BC937" s="8"/>
      <c r="BD937" s="8"/>
      <c r="BE937" s="8"/>
      <c r="BF937" s="8"/>
      <c r="BG937" s="8"/>
      <c r="BH937" s="8"/>
      <c r="BI937" s="8"/>
      <c r="BJ937" s="8"/>
    </row>
    <row r="938" spans="1:62" ht="15.75" customHeight="1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  <c r="AA938" s="8"/>
      <c r="AB938" s="8"/>
      <c r="AC938" s="8"/>
      <c r="AD938" s="8"/>
      <c r="AE938" s="8"/>
      <c r="AF938" s="8"/>
      <c r="AG938" s="8"/>
      <c r="AH938" s="8"/>
      <c r="AI938" s="8"/>
      <c r="AJ938" s="8"/>
      <c r="AK938" s="8"/>
      <c r="AL938" s="8"/>
      <c r="AM938" s="8"/>
      <c r="AN938" s="8"/>
      <c r="AO938" s="8"/>
      <c r="AP938" s="8"/>
      <c r="AQ938" s="8"/>
      <c r="AR938" s="8"/>
      <c r="AS938" s="8"/>
      <c r="AT938" s="8"/>
      <c r="AU938" s="8"/>
      <c r="AV938" s="8"/>
      <c r="AW938" s="8"/>
      <c r="AX938" s="8"/>
      <c r="AY938" s="8"/>
      <c r="AZ938" s="8"/>
      <c r="BA938" s="8"/>
      <c r="BB938" s="8"/>
      <c r="BC938" s="8"/>
      <c r="BD938" s="8"/>
      <c r="BE938" s="8"/>
      <c r="BF938" s="8"/>
      <c r="BG938" s="8"/>
      <c r="BH938" s="8"/>
      <c r="BI938" s="8"/>
      <c r="BJ938" s="8"/>
    </row>
    <row r="939" spans="1:62" ht="15.75" customHeight="1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  <c r="AA939" s="8"/>
      <c r="AB939" s="8"/>
      <c r="AC939" s="8"/>
      <c r="AD939" s="8"/>
      <c r="AE939" s="8"/>
      <c r="AF939" s="8"/>
      <c r="AG939" s="8"/>
      <c r="AH939" s="8"/>
      <c r="AI939" s="8"/>
      <c r="AJ939" s="8"/>
      <c r="AK939" s="8"/>
      <c r="AL939" s="8"/>
      <c r="AM939" s="8"/>
      <c r="AN939" s="8"/>
      <c r="AO939" s="8"/>
      <c r="AP939" s="8"/>
      <c r="AQ939" s="8"/>
      <c r="AR939" s="8"/>
      <c r="AS939" s="8"/>
      <c r="AT939" s="8"/>
      <c r="AU939" s="8"/>
      <c r="AV939" s="8"/>
      <c r="AW939" s="8"/>
      <c r="AX939" s="8"/>
      <c r="AY939" s="8"/>
      <c r="AZ939" s="8"/>
      <c r="BA939" s="8"/>
      <c r="BB939" s="8"/>
      <c r="BC939" s="8"/>
      <c r="BD939" s="8"/>
      <c r="BE939" s="8"/>
      <c r="BF939" s="8"/>
      <c r="BG939" s="8"/>
      <c r="BH939" s="8"/>
      <c r="BI939" s="8"/>
      <c r="BJ939" s="8"/>
    </row>
    <row r="940" spans="1:62" ht="15.75" customHeight="1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  <c r="AA940" s="8"/>
      <c r="AB940" s="8"/>
      <c r="AC940" s="8"/>
      <c r="AD940" s="8"/>
      <c r="AE940" s="8"/>
      <c r="AF940" s="8"/>
      <c r="AG940" s="8"/>
      <c r="AH940" s="8"/>
      <c r="AI940" s="8"/>
      <c r="AJ940" s="8"/>
      <c r="AK940" s="8"/>
      <c r="AL940" s="8"/>
      <c r="AM940" s="8"/>
      <c r="AN940" s="8"/>
      <c r="AO940" s="8"/>
      <c r="AP940" s="8"/>
      <c r="AQ940" s="8"/>
      <c r="AR940" s="8"/>
      <c r="AS940" s="8"/>
      <c r="AT940" s="8"/>
      <c r="AU940" s="8"/>
      <c r="AV940" s="8"/>
      <c r="AW940" s="8"/>
      <c r="AX940" s="8"/>
      <c r="AY940" s="8"/>
      <c r="AZ940" s="8"/>
      <c r="BA940" s="8"/>
      <c r="BB940" s="8"/>
      <c r="BC940" s="8"/>
      <c r="BD940" s="8"/>
      <c r="BE940" s="8"/>
      <c r="BF940" s="8"/>
      <c r="BG940" s="8"/>
      <c r="BH940" s="8"/>
      <c r="BI940" s="8"/>
      <c r="BJ940" s="8"/>
    </row>
    <row r="941" spans="1:62" ht="15.75" customHeight="1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  <c r="AA941" s="8"/>
      <c r="AB941" s="8"/>
      <c r="AC941" s="8"/>
      <c r="AD941" s="8"/>
      <c r="AE941" s="8"/>
      <c r="AF941" s="8"/>
      <c r="AG941" s="8"/>
      <c r="AH941" s="8"/>
      <c r="AI941" s="8"/>
      <c r="AJ941" s="8"/>
      <c r="AK941" s="8"/>
      <c r="AL941" s="8"/>
      <c r="AM941" s="8"/>
      <c r="AN941" s="8"/>
      <c r="AO941" s="8"/>
      <c r="AP941" s="8"/>
      <c r="AQ941" s="8"/>
      <c r="AR941" s="8"/>
      <c r="AS941" s="8"/>
      <c r="AT941" s="8"/>
      <c r="AU941" s="8"/>
      <c r="AV941" s="8"/>
      <c r="AW941" s="8"/>
      <c r="AX941" s="8"/>
      <c r="AY941" s="8"/>
      <c r="AZ941" s="8"/>
      <c r="BA941" s="8"/>
      <c r="BB941" s="8"/>
      <c r="BC941" s="8"/>
      <c r="BD941" s="8"/>
      <c r="BE941" s="8"/>
      <c r="BF941" s="8"/>
      <c r="BG941" s="8"/>
      <c r="BH941" s="8"/>
      <c r="BI941" s="8"/>
      <c r="BJ941" s="8"/>
    </row>
    <row r="942" spans="1:62" ht="15.75" customHeight="1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  <c r="AA942" s="8"/>
      <c r="AB942" s="8"/>
      <c r="AC942" s="8"/>
      <c r="AD942" s="8"/>
      <c r="AE942" s="8"/>
      <c r="AF942" s="8"/>
      <c r="AG942" s="8"/>
      <c r="AH942" s="8"/>
      <c r="AI942" s="8"/>
      <c r="AJ942" s="8"/>
      <c r="AK942" s="8"/>
      <c r="AL942" s="8"/>
      <c r="AM942" s="8"/>
      <c r="AN942" s="8"/>
      <c r="AO942" s="8"/>
      <c r="AP942" s="8"/>
      <c r="AQ942" s="8"/>
      <c r="AR942" s="8"/>
      <c r="AS942" s="8"/>
      <c r="AT942" s="8"/>
      <c r="AU942" s="8"/>
      <c r="AV942" s="8"/>
      <c r="AW942" s="8"/>
      <c r="AX942" s="8"/>
      <c r="AY942" s="8"/>
      <c r="AZ942" s="8"/>
      <c r="BA942" s="8"/>
      <c r="BB942" s="8"/>
      <c r="BC942" s="8"/>
      <c r="BD942" s="8"/>
      <c r="BE942" s="8"/>
      <c r="BF942" s="8"/>
      <c r="BG942" s="8"/>
      <c r="BH942" s="8"/>
      <c r="BI942" s="8"/>
      <c r="BJ942" s="8"/>
    </row>
    <row r="943" spans="1:62" ht="15.75" customHeight="1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  <c r="AA943" s="8"/>
      <c r="AB943" s="8"/>
      <c r="AC943" s="8"/>
      <c r="AD943" s="8"/>
      <c r="AE943" s="8"/>
      <c r="AF943" s="8"/>
      <c r="AG943" s="8"/>
      <c r="AH943" s="8"/>
      <c r="AI943" s="8"/>
      <c r="AJ943" s="8"/>
      <c r="AK943" s="8"/>
      <c r="AL943" s="8"/>
      <c r="AM943" s="8"/>
      <c r="AN943" s="8"/>
      <c r="AO943" s="8"/>
      <c r="AP943" s="8"/>
      <c r="AQ943" s="8"/>
      <c r="AR943" s="8"/>
      <c r="AS943" s="8"/>
      <c r="AT943" s="8"/>
      <c r="AU943" s="8"/>
      <c r="AV943" s="8"/>
      <c r="AW943" s="8"/>
      <c r="AX943" s="8"/>
      <c r="AY943" s="8"/>
      <c r="AZ943" s="8"/>
      <c r="BA943" s="8"/>
      <c r="BB943" s="8"/>
      <c r="BC943" s="8"/>
      <c r="BD943" s="8"/>
      <c r="BE943" s="8"/>
      <c r="BF943" s="8"/>
      <c r="BG943" s="8"/>
      <c r="BH943" s="8"/>
      <c r="BI943" s="8"/>
      <c r="BJ943" s="8"/>
    </row>
    <row r="944" spans="1:62" ht="15.75" customHeight="1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  <c r="AA944" s="8"/>
      <c r="AB944" s="8"/>
      <c r="AC944" s="8"/>
      <c r="AD944" s="8"/>
      <c r="AE944" s="8"/>
      <c r="AF944" s="8"/>
      <c r="AG944" s="8"/>
      <c r="AH944" s="8"/>
      <c r="AI944" s="8"/>
      <c r="AJ944" s="8"/>
      <c r="AK944" s="8"/>
      <c r="AL944" s="8"/>
      <c r="AM944" s="8"/>
      <c r="AN944" s="8"/>
      <c r="AO944" s="8"/>
      <c r="AP944" s="8"/>
      <c r="AQ944" s="8"/>
      <c r="AR944" s="8"/>
      <c r="AS944" s="8"/>
      <c r="AT944" s="8"/>
      <c r="AU944" s="8"/>
      <c r="AV944" s="8"/>
      <c r="AW944" s="8"/>
      <c r="AX944" s="8"/>
      <c r="AY944" s="8"/>
      <c r="AZ944" s="8"/>
      <c r="BA944" s="8"/>
      <c r="BB944" s="8"/>
      <c r="BC944" s="8"/>
      <c r="BD944" s="8"/>
      <c r="BE944" s="8"/>
      <c r="BF944" s="8"/>
      <c r="BG944" s="8"/>
      <c r="BH944" s="8"/>
      <c r="BI944" s="8"/>
      <c r="BJ944" s="8"/>
    </row>
    <row r="945" spans="1:62" ht="15.75" customHeight="1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  <c r="AA945" s="8"/>
      <c r="AB945" s="8"/>
      <c r="AC945" s="8"/>
      <c r="AD945" s="8"/>
      <c r="AE945" s="8"/>
      <c r="AF945" s="8"/>
      <c r="AG945" s="8"/>
      <c r="AH945" s="8"/>
      <c r="AI945" s="8"/>
      <c r="AJ945" s="8"/>
      <c r="AK945" s="8"/>
      <c r="AL945" s="8"/>
      <c r="AM945" s="8"/>
      <c r="AN945" s="8"/>
      <c r="AO945" s="8"/>
      <c r="AP945" s="8"/>
      <c r="AQ945" s="8"/>
      <c r="AR945" s="8"/>
      <c r="AS945" s="8"/>
      <c r="AT945" s="8"/>
      <c r="AU945" s="8"/>
      <c r="AV945" s="8"/>
      <c r="AW945" s="8"/>
      <c r="AX945" s="8"/>
      <c r="AY945" s="8"/>
      <c r="AZ945" s="8"/>
      <c r="BA945" s="8"/>
      <c r="BB945" s="8"/>
      <c r="BC945" s="8"/>
      <c r="BD945" s="8"/>
      <c r="BE945" s="8"/>
      <c r="BF945" s="8"/>
      <c r="BG945" s="8"/>
      <c r="BH945" s="8"/>
      <c r="BI945" s="8"/>
      <c r="BJ945" s="8"/>
    </row>
    <row r="946" spans="1:62" ht="15.75" customHeight="1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  <c r="AA946" s="8"/>
      <c r="AB946" s="8"/>
      <c r="AC946" s="8"/>
      <c r="AD946" s="8"/>
      <c r="AE946" s="8"/>
      <c r="AF946" s="8"/>
      <c r="AG946" s="8"/>
      <c r="AH946" s="8"/>
      <c r="AI946" s="8"/>
      <c r="AJ946" s="8"/>
      <c r="AK946" s="8"/>
      <c r="AL946" s="8"/>
      <c r="AM946" s="8"/>
      <c r="AN946" s="8"/>
      <c r="AO946" s="8"/>
      <c r="AP946" s="8"/>
      <c r="AQ946" s="8"/>
      <c r="AR946" s="8"/>
      <c r="AS946" s="8"/>
      <c r="AT946" s="8"/>
      <c r="AU946" s="8"/>
      <c r="AV946" s="8"/>
      <c r="AW946" s="8"/>
      <c r="AX946" s="8"/>
      <c r="AY946" s="8"/>
      <c r="AZ946" s="8"/>
      <c r="BA946" s="8"/>
      <c r="BB946" s="8"/>
      <c r="BC946" s="8"/>
      <c r="BD946" s="8"/>
      <c r="BE946" s="8"/>
      <c r="BF946" s="8"/>
      <c r="BG946" s="8"/>
      <c r="BH946" s="8"/>
      <c r="BI946" s="8"/>
      <c r="BJ946" s="8"/>
    </row>
    <row r="947" spans="1:62" ht="15.75" customHeight="1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  <c r="AA947" s="8"/>
      <c r="AB947" s="8"/>
      <c r="AC947" s="8"/>
      <c r="AD947" s="8"/>
      <c r="AE947" s="8"/>
      <c r="AF947" s="8"/>
      <c r="AG947" s="8"/>
      <c r="AH947" s="8"/>
      <c r="AI947" s="8"/>
      <c r="AJ947" s="8"/>
      <c r="AK947" s="8"/>
      <c r="AL947" s="8"/>
      <c r="AM947" s="8"/>
      <c r="AN947" s="8"/>
      <c r="AO947" s="8"/>
      <c r="AP947" s="8"/>
      <c r="AQ947" s="8"/>
      <c r="AR947" s="8"/>
      <c r="AS947" s="8"/>
      <c r="AT947" s="8"/>
      <c r="AU947" s="8"/>
      <c r="AV947" s="8"/>
      <c r="AW947" s="8"/>
      <c r="AX947" s="8"/>
      <c r="AY947" s="8"/>
      <c r="AZ947" s="8"/>
      <c r="BA947" s="8"/>
      <c r="BB947" s="8"/>
      <c r="BC947" s="8"/>
      <c r="BD947" s="8"/>
      <c r="BE947" s="8"/>
      <c r="BF947" s="8"/>
      <c r="BG947" s="8"/>
      <c r="BH947" s="8"/>
      <c r="BI947" s="8"/>
      <c r="BJ947" s="8"/>
    </row>
    <row r="948" spans="1:62" ht="15.75" customHeight="1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  <c r="AA948" s="8"/>
      <c r="AB948" s="8"/>
      <c r="AC948" s="8"/>
      <c r="AD948" s="8"/>
      <c r="AE948" s="8"/>
      <c r="AF948" s="8"/>
      <c r="AG948" s="8"/>
      <c r="AH948" s="8"/>
      <c r="AI948" s="8"/>
      <c r="AJ948" s="8"/>
      <c r="AK948" s="8"/>
      <c r="AL948" s="8"/>
      <c r="AM948" s="8"/>
      <c r="AN948" s="8"/>
      <c r="AO948" s="8"/>
      <c r="AP948" s="8"/>
      <c r="AQ948" s="8"/>
      <c r="AR948" s="8"/>
      <c r="AS948" s="8"/>
      <c r="AT948" s="8"/>
      <c r="AU948" s="8"/>
      <c r="AV948" s="8"/>
      <c r="AW948" s="8"/>
      <c r="AX948" s="8"/>
      <c r="AY948" s="8"/>
      <c r="AZ948" s="8"/>
      <c r="BA948" s="8"/>
      <c r="BB948" s="8"/>
      <c r="BC948" s="8"/>
      <c r="BD948" s="8"/>
      <c r="BE948" s="8"/>
      <c r="BF948" s="8"/>
      <c r="BG948" s="8"/>
      <c r="BH948" s="8"/>
      <c r="BI948" s="8"/>
      <c r="BJ948" s="8"/>
    </row>
    <row r="949" spans="1:62" ht="15.75" customHeight="1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  <c r="AA949" s="8"/>
      <c r="AB949" s="8"/>
      <c r="AC949" s="8"/>
      <c r="AD949" s="8"/>
      <c r="AE949" s="8"/>
      <c r="AF949" s="8"/>
      <c r="AG949" s="8"/>
      <c r="AH949" s="8"/>
      <c r="AI949" s="8"/>
      <c r="AJ949" s="8"/>
      <c r="AK949" s="8"/>
      <c r="AL949" s="8"/>
      <c r="AM949" s="8"/>
      <c r="AN949" s="8"/>
      <c r="AO949" s="8"/>
      <c r="AP949" s="8"/>
      <c r="AQ949" s="8"/>
      <c r="AR949" s="8"/>
      <c r="AS949" s="8"/>
      <c r="AT949" s="8"/>
      <c r="AU949" s="8"/>
      <c r="AV949" s="8"/>
      <c r="AW949" s="8"/>
      <c r="AX949" s="8"/>
      <c r="AY949" s="8"/>
      <c r="AZ949" s="8"/>
      <c r="BA949" s="8"/>
      <c r="BB949" s="8"/>
      <c r="BC949" s="8"/>
      <c r="BD949" s="8"/>
      <c r="BE949" s="8"/>
      <c r="BF949" s="8"/>
      <c r="BG949" s="8"/>
      <c r="BH949" s="8"/>
      <c r="BI949" s="8"/>
      <c r="BJ949" s="8"/>
    </row>
    <row r="950" spans="1:62" ht="15.75" customHeight="1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  <c r="AA950" s="8"/>
      <c r="AB950" s="8"/>
      <c r="AC950" s="8"/>
      <c r="AD950" s="8"/>
      <c r="AE950" s="8"/>
      <c r="AF950" s="8"/>
      <c r="AG950" s="8"/>
      <c r="AH950" s="8"/>
      <c r="AI950" s="8"/>
      <c r="AJ950" s="8"/>
      <c r="AK950" s="8"/>
      <c r="AL950" s="8"/>
      <c r="AM950" s="8"/>
      <c r="AN950" s="8"/>
      <c r="AO950" s="8"/>
      <c r="AP950" s="8"/>
      <c r="AQ950" s="8"/>
      <c r="AR950" s="8"/>
      <c r="AS950" s="8"/>
      <c r="AT950" s="8"/>
      <c r="AU950" s="8"/>
      <c r="AV950" s="8"/>
      <c r="AW950" s="8"/>
      <c r="AX950" s="8"/>
      <c r="AY950" s="8"/>
      <c r="AZ950" s="8"/>
      <c r="BA950" s="8"/>
      <c r="BB950" s="8"/>
      <c r="BC950" s="8"/>
      <c r="BD950" s="8"/>
      <c r="BE950" s="8"/>
      <c r="BF950" s="8"/>
      <c r="BG950" s="8"/>
      <c r="BH950" s="8"/>
      <c r="BI950" s="8"/>
      <c r="BJ950" s="8"/>
    </row>
    <row r="951" spans="1:62" ht="15.75" customHeight="1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  <c r="AA951" s="8"/>
      <c r="AB951" s="8"/>
      <c r="AC951" s="8"/>
      <c r="AD951" s="8"/>
      <c r="AE951" s="8"/>
      <c r="AF951" s="8"/>
      <c r="AG951" s="8"/>
      <c r="AH951" s="8"/>
      <c r="AI951" s="8"/>
      <c r="AJ951" s="8"/>
      <c r="AK951" s="8"/>
      <c r="AL951" s="8"/>
      <c r="AM951" s="8"/>
      <c r="AN951" s="8"/>
      <c r="AO951" s="8"/>
      <c r="AP951" s="8"/>
      <c r="AQ951" s="8"/>
      <c r="AR951" s="8"/>
      <c r="AS951" s="8"/>
      <c r="AT951" s="8"/>
      <c r="AU951" s="8"/>
      <c r="AV951" s="8"/>
      <c r="AW951" s="8"/>
      <c r="AX951" s="8"/>
      <c r="AY951" s="8"/>
      <c r="AZ951" s="8"/>
      <c r="BA951" s="8"/>
      <c r="BB951" s="8"/>
      <c r="BC951" s="8"/>
      <c r="BD951" s="8"/>
      <c r="BE951" s="8"/>
      <c r="BF951" s="8"/>
      <c r="BG951" s="8"/>
      <c r="BH951" s="8"/>
      <c r="BI951" s="8"/>
      <c r="BJ951" s="8"/>
    </row>
    <row r="952" spans="1:62" ht="15.75" customHeight="1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  <c r="AA952" s="8"/>
      <c r="AB952" s="8"/>
      <c r="AC952" s="8"/>
      <c r="AD952" s="8"/>
      <c r="AE952" s="8"/>
      <c r="AF952" s="8"/>
      <c r="AG952" s="8"/>
      <c r="AH952" s="8"/>
      <c r="AI952" s="8"/>
      <c r="AJ952" s="8"/>
      <c r="AK952" s="8"/>
      <c r="AL952" s="8"/>
      <c r="AM952" s="8"/>
      <c r="AN952" s="8"/>
      <c r="AO952" s="8"/>
      <c r="AP952" s="8"/>
      <c r="AQ952" s="8"/>
      <c r="AR952" s="8"/>
      <c r="AS952" s="8"/>
      <c r="AT952" s="8"/>
      <c r="AU952" s="8"/>
      <c r="AV952" s="8"/>
      <c r="AW952" s="8"/>
      <c r="AX952" s="8"/>
      <c r="AY952" s="8"/>
      <c r="AZ952" s="8"/>
      <c r="BA952" s="8"/>
      <c r="BB952" s="8"/>
      <c r="BC952" s="8"/>
      <c r="BD952" s="8"/>
      <c r="BE952" s="8"/>
      <c r="BF952" s="8"/>
      <c r="BG952" s="8"/>
      <c r="BH952" s="8"/>
      <c r="BI952" s="8"/>
      <c r="BJ952" s="8"/>
    </row>
    <row r="953" spans="1:62" ht="15.75" customHeight="1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  <c r="AA953" s="8"/>
      <c r="AB953" s="8"/>
      <c r="AC953" s="8"/>
      <c r="AD953" s="8"/>
      <c r="AE953" s="8"/>
      <c r="AF953" s="8"/>
      <c r="AG953" s="8"/>
      <c r="AH953" s="8"/>
      <c r="AI953" s="8"/>
      <c r="AJ953" s="8"/>
      <c r="AK953" s="8"/>
      <c r="AL953" s="8"/>
      <c r="AM953" s="8"/>
      <c r="AN953" s="8"/>
      <c r="AO953" s="8"/>
      <c r="AP953" s="8"/>
      <c r="AQ953" s="8"/>
      <c r="AR953" s="8"/>
      <c r="AS953" s="8"/>
      <c r="AT953" s="8"/>
      <c r="AU953" s="8"/>
      <c r="AV953" s="8"/>
      <c r="AW953" s="8"/>
      <c r="AX953" s="8"/>
      <c r="AY953" s="8"/>
      <c r="AZ953" s="8"/>
      <c r="BA953" s="8"/>
      <c r="BB953" s="8"/>
      <c r="BC953" s="8"/>
      <c r="BD953" s="8"/>
      <c r="BE953" s="8"/>
      <c r="BF953" s="8"/>
      <c r="BG953" s="8"/>
      <c r="BH953" s="8"/>
      <c r="BI953" s="8"/>
      <c r="BJ953" s="8"/>
    </row>
    <row r="954" spans="1:62" ht="15.75" customHeight="1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  <c r="AA954" s="8"/>
      <c r="AB954" s="8"/>
      <c r="AC954" s="8"/>
      <c r="AD954" s="8"/>
      <c r="AE954" s="8"/>
      <c r="AF954" s="8"/>
      <c r="AG954" s="8"/>
      <c r="AH954" s="8"/>
      <c r="AI954" s="8"/>
      <c r="AJ954" s="8"/>
      <c r="AK954" s="8"/>
      <c r="AL954" s="8"/>
      <c r="AM954" s="8"/>
      <c r="AN954" s="8"/>
      <c r="AO954" s="8"/>
      <c r="AP954" s="8"/>
      <c r="AQ954" s="8"/>
      <c r="AR954" s="8"/>
      <c r="AS954" s="8"/>
      <c r="AT954" s="8"/>
      <c r="AU954" s="8"/>
      <c r="AV954" s="8"/>
      <c r="AW954" s="8"/>
      <c r="AX954" s="8"/>
      <c r="AY954" s="8"/>
      <c r="AZ954" s="8"/>
      <c r="BA954" s="8"/>
      <c r="BB954" s="8"/>
      <c r="BC954" s="8"/>
      <c r="BD954" s="8"/>
      <c r="BE954" s="8"/>
      <c r="BF954" s="8"/>
      <c r="BG954" s="8"/>
      <c r="BH954" s="8"/>
      <c r="BI954" s="8"/>
      <c r="BJ954" s="8"/>
    </row>
    <row r="955" spans="1:62" ht="15.75" customHeight="1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  <c r="AA955" s="8"/>
      <c r="AB955" s="8"/>
      <c r="AC955" s="8"/>
      <c r="AD955" s="8"/>
      <c r="AE955" s="8"/>
      <c r="AF955" s="8"/>
      <c r="AG955" s="8"/>
      <c r="AH955" s="8"/>
      <c r="AI955" s="8"/>
      <c r="AJ955" s="8"/>
      <c r="AK955" s="8"/>
      <c r="AL955" s="8"/>
      <c r="AM955" s="8"/>
      <c r="AN955" s="8"/>
      <c r="AO955" s="8"/>
      <c r="AP955" s="8"/>
      <c r="AQ955" s="8"/>
      <c r="AR955" s="8"/>
      <c r="AS955" s="8"/>
      <c r="AT955" s="8"/>
      <c r="AU955" s="8"/>
      <c r="AV955" s="8"/>
      <c r="AW955" s="8"/>
      <c r="AX955" s="8"/>
      <c r="AY955" s="8"/>
      <c r="AZ955" s="8"/>
      <c r="BA955" s="8"/>
      <c r="BB955" s="8"/>
      <c r="BC955" s="8"/>
      <c r="BD955" s="8"/>
      <c r="BE955" s="8"/>
      <c r="BF955" s="8"/>
      <c r="BG955" s="8"/>
      <c r="BH955" s="8"/>
      <c r="BI955" s="8"/>
      <c r="BJ955" s="8"/>
    </row>
    <row r="956" spans="1:62" ht="15.75" customHeight="1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  <c r="AA956" s="8"/>
      <c r="AB956" s="8"/>
      <c r="AC956" s="8"/>
      <c r="AD956" s="8"/>
      <c r="AE956" s="8"/>
      <c r="AF956" s="8"/>
      <c r="AG956" s="8"/>
      <c r="AH956" s="8"/>
      <c r="AI956" s="8"/>
      <c r="AJ956" s="8"/>
      <c r="AK956" s="8"/>
      <c r="AL956" s="8"/>
      <c r="AM956" s="8"/>
      <c r="AN956" s="8"/>
      <c r="AO956" s="8"/>
      <c r="AP956" s="8"/>
      <c r="AQ956" s="8"/>
      <c r="AR956" s="8"/>
      <c r="AS956" s="8"/>
      <c r="AT956" s="8"/>
      <c r="AU956" s="8"/>
      <c r="AV956" s="8"/>
      <c r="AW956" s="8"/>
      <c r="AX956" s="8"/>
      <c r="AY956" s="8"/>
      <c r="AZ956" s="8"/>
      <c r="BA956" s="8"/>
      <c r="BB956" s="8"/>
      <c r="BC956" s="8"/>
      <c r="BD956" s="8"/>
      <c r="BE956" s="8"/>
      <c r="BF956" s="8"/>
      <c r="BG956" s="8"/>
      <c r="BH956" s="8"/>
      <c r="BI956" s="8"/>
      <c r="BJ956" s="8"/>
    </row>
    <row r="957" spans="1:62" ht="15.75" customHeight="1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  <c r="AA957" s="8"/>
      <c r="AB957" s="8"/>
      <c r="AC957" s="8"/>
      <c r="AD957" s="8"/>
      <c r="AE957" s="8"/>
      <c r="AF957" s="8"/>
      <c r="AG957" s="8"/>
      <c r="AH957" s="8"/>
      <c r="AI957" s="8"/>
      <c r="AJ957" s="8"/>
      <c r="AK957" s="8"/>
      <c r="AL957" s="8"/>
      <c r="AM957" s="8"/>
      <c r="AN957" s="8"/>
      <c r="AO957" s="8"/>
      <c r="AP957" s="8"/>
      <c r="AQ957" s="8"/>
      <c r="AR957" s="8"/>
      <c r="AS957" s="8"/>
      <c r="AT957" s="8"/>
      <c r="AU957" s="8"/>
      <c r="AV957" s="8"/>
      <c r="AW957" s="8"/>
      <c r="AX957" s="8"/>
      <c r="AY957" s="8"/>
      <c r="AZ957" s="8"/>
      <c r="BA957" s="8"/>
      <c r="BB957" s="8"/>
      <c r="BC957" s="8"/>
      <c r="BD957" s="8"/>
      <c r="BE957" s="8"/>
      <c r="BF957" s="8"/>
      <c r="BG957" s="8"/>
      <c r="BH957" s="8"/>
      <c r="BI957" s="8"/>
      <c r="BJ957" s="8"/>
    </row>
    <row r="958" spans="1:62" ht="15.75" customHeight="1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  <c r="AA958" s="8"/>
      <c r="AB958" s="8"/>
      <c r="AC958" s="8"/>
      <c r="AD958" s="8"/>
      <c r="AE958" s="8"/>
      <c r="AF958" s="8"/>
      <c r="AG958" s="8"/>
      <c r="AH958" s="8"/>
      <c r="AI958" s="8"/>
      <c r="AJ958" s="8"/>
      <c r="AK958" s="8"/>
      <c r="AL958" s="8"/>
      <c r="AM958" s="8"/>
      <c r="AN958" s="8"/>
      <c r="AO958" s="8"/>
      <c r="AP958" s="8"/>
      <c r="AQ958" s="8"/>
      <c r="AR958" s="8"/>
      <c r="AS958" s="8"/>
      <c r="AT958" s="8"/>
      <c r="AU958" s="8"/>
      <c r="AV958" s="8"/>
      <c r="AW958" s="8"/>
      <c r="AX958" s="8"/>
      <c r="AY958" s="8"/>
      <c r="AZ958" s="8"/>
      <c r="BA958" s="8"/>
      <c r="BB958" s="8"/>
      <c r="BC958" s="8"/>
      <c r="BD958" s="8"/>
      <c r="BE958" s="8"/>
      <c r="BF958" s="8"/>
      <c r="BG958" s="8"/>
      <c r="BH958" s="8"/>
      <c r="BI958" s="8"/>
      <c r="BJ958" s="8"/>
    </row>
    <row r="959" spans="1:62" ht="15.75" customHeight="1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  <c r="AA959" s="8"/>
      <c r="AB959" s="8"/>
      <c r="AC959" s="8"/>
      <c r="AD959" s="8"/>
      <c r="AE959" s="8"/>
      <c r="AF959" s="8"/>
      <c r="AG959" s="8"/>
      <c r="AH959" s="8"/>
      <c r="AI959" s="8"/>
      <c r="AJ959" s="8"/>
      <c r="AK959" s="8"/>
      <c r="AL959" s="8"/>
      <c r="AM959" s="8"/>
      <c r="AN959" s="8"/>
      <c r="AO959" s="8"/>
      <c r="AP959" s="8"/>
      <c r="AQ959" s="8"/>
      <c r="AR959" s="8"/>
      <c r="AS959" s="8"/>
      <c r="AT959" s="8"/>
      <c r="AU959" s="8"/>
      <c r="AV959" s="8"/>
      <c r="AW959" s="8"/>
      <c r="AX959" s="8"/>
      <c r="AY959" s="8"/>
      <c r="AZ959" s="8"/>
      <c r="BA959" s="8"/>
      <c r="BB959" s="8"/>
      <c r="BC959" s="8"/>
      <c r="BD959" s="8"/>
      <c r="BE959" s="8"/>
      <c r="BF959" s="8"/>
      <c r="BG959" s="8"/>
      <c r="BH959" s="8"/>
      <c r="BI959" s="8"/>
      <c r="BJ959" s="8"/>
    </row>
    <row r="960" spans="1:62" ht="15.75" customHeight="1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  <c r="AA960" s="8"/>
      <c r="AB960" s="8"/>
      <c r="AC960" s="8"/>
      <c r="AD960" s="8"/>
      <c r="AE960" s="8"/>
      <c r="AF960" s="8"/>
      <c r="AG960" s="8"/>
      <c r="AH960" s="8"/>
      <c r="AI960" s="8"/>
      <c r="AJ960" s="8"/>
      <c r="AK960" s="8"/>
      <c r="AL960" s="8"/>
      <c r="AM960" s="8"/>
      <c r="AN960" s="8"/>
      <c r="AO960" s="8"/>
      <c r="AP960" s="8"/>
      <c r="AQ960" s="8"/>
      <c r="AR960" s="8"/>
      <c r="AS960" s="8"/>
      <c r="AT960" s="8"/>
      <c r="AU960" s="8"/>
      <c r="AV960" s="8"/>
      <c r="AW960" s="8"/>
      <c r="AX960" s="8"/>
      <c r="AY960" s="8"/>
      <c r="AZ960" s="8"/>
      <c r="BA960" s="8"/>
      <c r="BB960" s="8"/>
      <c r="BC960" s="8"/>
      <c r="BD960" s="8"/>
      <c r="BE960" s="8"/>
      <c r="BF960" s="8"/>
      <c r="BG960" s="8"/>
      <c r="BH960" s="8"/>
      <c r="BI960" s="8"/>
      <c r="BJ960" s="8"/>
    </row>
    <row r="961" spans="1:62" ht="15.75" customHeight="1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  <c r="AA961" s="8"/>
      <c r="AB961" s="8"/>
      <c r="AC961" s="8"/>
      <c r="AD961" s="8"/>
      <c r="AE961" s="8"/>
      <c r="AF961" s="8"/>
      <c r="AG961" s="8"/>
      <c r="AH961" s="8"/>
      <c r="AI961" s="8"/>
      <c r="AJ961" s="8"/>
      <c r="AK961" s="8"/>
      <c r="AL961" s="8"/>
      <c r="AM961" s="8"/>
      <c r="AN961" s="8"/>
      <c r="AO961" s="8"/>
      <c r="AP961" s="8"/>
      <c r="AQ961" s="8"/>
      <c r="AR961" s="8"/>
      <c r="AS961" s="8"/>
      <c r="AT961" s="8"/>
      <c r="AU961" s="8"/>
      <c r="AV961" s="8"/>
      <c r="AW961" s="8"/>
      <c r="AX961" s="8"/>
      <c r="AY961" s="8"/>
      <c r="AZ961" s="8"/>
      <c r="BA961" s="8"/>
      <c r="BB961" s="8"/>
      <c r="BC961" s="8"/>
      <c r="BD961" s="8"/>
      <c r="BE961" s="8"/>
      <c r="BF961" s="8"/>
      <c r="BG961" s="8"/>
      <c r="BH961" s="8"/>
      <c r="BI961" s="8"/>
      <c r="BJ961" s="8"/>
    </row>
    <row r="962" spans="1:62" ht="15.75" customHeight="1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  <c r="AA962" s="8"/>
      <c r="AB962" s="8"/>
      <c r="AC962" s="8"/>
      <c r="AD962" s="8"/>
      <c r="AE962" s="8"/>
      <c r="AF962" s="8"/>
      <c r="AG962" s="8"/>
      <c r="AH962" s="8"/>
      <c r="AI962" s="8"/>
      <c r="AJ962" s="8"/>
      <c r="AK962" s="8"/>
      <c r="AL962" s="8"/>
      <c r="AM962" s="8"/>
      <c r="AN962" s="8"/>
      <c r="AO962" s="8"/>
      <c r="AP962" s="8"/>
      <c r="AQ962" s="8"/>
      <c r="AR962" s="8"/>
      <c r="AS962" s="8"/>
      <c r="AT962" s="8"/>
      <c r="AU962" s="8"/>
      <c r="AV962" s="8"/>
      <c r="AW962" s="8"/>
      <c r="AX962" s="8"/>
      <c r="AY962" s="8"/>
      <c r="AZ962" s="8"/>
      <c r="BA962" s="8"/>
      <c r="BB962" s="8"/>
      <c r="BC962" s="8"/>
      <c r="BD962" s="8"/>
      <c r="BE962" s="8"/>
      <c r="BF962" s="8"/>
      <c r="BG962" s="8"/>
      <c r="BH962" s="8"/>
      <c r="BI962" s="8"/>
      <c r="BJ962" s="8"/>
    </row>
    <row r="963" spans="1:62" ht="15.75" customHeight="1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  <c r="AA963" s="8"/>
      <c r="AB963" s="8"/>
      <c r="AC963" s="8"/>
      <c r="AD963" s="8"/>
      <c r="AE963" s="8"/>
      <c r="AF963" s="8"/>
      <c r="AG963" s="8"/>
      <c r="AH963" s="8"/>
      <c r="AI963" s="8"/>
      <c r="AJ963" s="8"/>
      <c r="AK963" s="8"/>
      <c r="AL963" s="8"/>
      <c r="AM963" s="8"/>
      <c r="AN963" s="8"/>
      <c r="AO963" s="8"/>
      <c r="AP963" s="8"/>
      <c r="AQ963" s="8"/>
      <c r="AR963" s="8"/>
      <c r="AS963" s="8"/>
      <c r="AT963" s="8"/>
      <c r="AU963" s="8"/>
      <c r="AV963" s="8"/>
      <c r="AW963" s="8"/>
      <c r="AX963" s="8"/>
      <c r="AY963" s="8"/>
      <c r="AZ963" s="8"/>
      <c r="BA963" s="8"/>
      <c r="BB963" s="8"/>
      <c r="BC963" s="8"/>
      <c r="BD963" s="8"/>
      <c r="BE963" s="8"/>
      <c r="BF963" s="8"/>
      <c r="BG963" s="8"/>
      <c r="BH963" s="8"/>
      <c r="BI963" s="8"/>
      <c r="BJ963" s="8"/>
    </row>
    <row r="964" spans="1:62" ht="15.75" customHeight="1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  <c r="AA964" s="8"/>
      <c r="AB964" s="8"/>
      <c r="AC964" s="8"/>
      <c r="AD964" s="8"/>
      <c r="AE964" s="8"/>
      <c r="AF964" s="8"/>
      <c r="AG964" s="8"/>
      <c r="AH964" s="8"/>
      <c r="AI964" s="8"/>
      <c r="AJ964" s="8"/>
      <c r="AK964" s="8"/>
      <c r="AL964" s="8"/>
      <c r="AM964" s="8"/>
      <c r="AN964" s="8"/>
      <c r="AO964" s="8"/>
      <c r="AP964" s="8"/>
      <c r="AQ964" s="8"/>
      <c r="AR964" s="8"/>
      <c r="AS964" s="8"/>
      <c r="AT964" s="8"/>
      <c r="AU964" s="8"/>
      <c r="AV964" s="8"/>
      <c r="AW964" s="8"/>
      <c r="AX964" s="8"/>
      <c r="AY964" s="8"/>
      <c r="AZ964" s="8"/>
      <c r="BA964" s="8"/>
      <c r="BB964" s="8"/>
      <c r="BC964" s="8"/>
      <c r="BD964" s="8"/>
      <c r="BE964" s="8"/>
      <c r="BF964" s="8"/>
      <c r="BG964" s="8"/>
      <c r="BH964" s="8"/>
      <c r="BI964" s="8"/>
      <c r="BJ964" s="8"/>
    </row>
    <row r="965" spans="1:62" ht="15.75" customHeight="1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  <c r="AA965" s="8"/>
      <c r="AB965" s="8"/>
      <c r="AC965" s="8"/>
      <c r="AD965" s="8"/>
      <c r="AE965" s="8"/>
      <c r="AF965" s="8"/>
      <c r="AG965" s="8"/>
      <c r="AH965" s="8"/>
      <c r="AI965" s="8"/>
      <c r="AJ965" s="8"/>
      <c r="AK965" s="8"/>
      <c r="AL965" s="8"/>
      <c r="AM965" s="8"/>
      <c r="AN965" s="8"/>
      <c r="AO965" s="8"/>
      <c r="AP965" s="8"/>
      <c r="AQ965" s="8"/>
      <c r="AR965" s="8"/>
      <c r="AS965" s="8"/>
      <c r="AT965" s="8"/>
      <c r="AU965" s="8"/>
      <c r="AV965" s="8"/>
      <c r="AW965" s="8"/>
      <c r="AX965" s="8"/>
      <c r="AY965" s="8"/>
      <c r="AZ965" s="8"/>
      <c r="BA965" s="8"/>
      <c r="BB965" s="8"/>
      <c r="BC965" s="8"/>
      <c r="BD965" s="8"/>
      <c r="BE965" s="8"/>
      <c r="BF965" s="8"/>
      <c r="BG965" s="8"/>
      <c r="BH965" s="8"/>
      <c r="BI965" s="8"/>
      <c r="BJ965" s="8"/>
    </row>
    <row r="966" spans="1:62" ht="15.75" customHeight="1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  <c r="AA966" s="8"/>
      <c r="AB966" s="8"/>
      <c r="AC966" s="8"/>
      <c r="AD966" s="8"/>
      <c r="AE966" s="8"/>
      <c r="AF966" s="8"/>
      <c r="AG966" s="8"/>
      <c r="AH966" s="8"/>
      <c r="AI966" s="8"/>
      <c r="AJ966" s="8"/>
      <c r="AK966" s="8"/>
      <c r="AL966" s="8"/>
      <c r="AM966" s="8"/>
      <c r="AN966" s="8"/>
      <c r="AO966" s="8"/>
      <c r="AP966" s="8"/>
      <c r="AQ966" s="8"/>
      <c r="AR966" s="8"/>
      <c r="AS966" s="8"/>
      <c r="AT966" s="8"/>
      <c r="AU966" s="8"/>
      <c r="AV966" s="8"/>
      <c r="AW966" s="8"/>
      <c r="AX966" s="8"/>
      <c r="AY966" s="8"/>
      <c r="AZ966" s="8"/>
      <c r="BA966" s="8"/>
      <c r="BB966" s="8"/>
      <c r="BC966" s="8"/>
      <c r="BD966" s="8"/>
      <c r="BE966" s="8"/>
      <c r="BF966" s="8"/>
      <c r="BG966" s="8"/>
      <c r="BH966" s="8"/>
      <c r="BI966" s="8"/>
      <c r="BJ966" s="8"/>
    </row>
    <row r="967" spans="1:62" ht="15.75" customHeight="1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  <c r="AA967" s="8"/>
      <c r="AB967" s="8"/>
      <c r="AC967" s="8"/>
      <c r="AD967" s="8"/>
      <c r="AE967" s="8"/>
      <c r="AF967" s="8"/>
      <c r="AG967" s="8"/>
      <c r="AH967" s="8"/>
      <c r="AI967" s="8"/>
      <c r="AJ967" s="8"/>
      <c r="AK967" s="8"/>
      <c r="AL967" s="8"/>
      <c r="AM967" s="8"/>
      <c r="AN967" s="8"/>
      <c r="AO967" s="8"/>
      <c r="AP967" s="8"/>
      <c r="AQ967" s="8"/>
      <c r="AR967" s="8"/>
      <c r="AS967" s="8"/>
      <c r="AT967" s="8"/>
      <c r="AU967" s="8"/>
      <c r="AV967" s="8"/>
      <c r="AW967" s="8"/>
      <c r="AX967" s="8"/>
      <c r="AY967" s="8"/>
      <c r="AZ967" s="8"/>
      <c r="BA967" s="8"/>
      <c r="BB967" s="8"/>
      <c r="BC967" s="8"/>
      <c r="BD967" s="8"/>
      <c r="BE967" s="8"/>
      <c r="BF967" s="8"/>
      <c r="BG967" s="8"/>
      <c r="BH967" s="8"/>
      <c r="BI967" s="8"/>
      <c r="BJ967" s="8"/>
    </row>
    <row r="968" spans="1:62" ht="15.75" customHeight="1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  <c r="AA968" s="8"/>
      <c r="AB968" s="8"/>
      <c r="AC968" s="8"/>
      <c r="AD968" s="8"/>
      <c r="AE968" s="8"/>
      <c r="AF968" s="8"/>
      <c r="AG968" s="8"/>
      <c r="AH968" s="8"/>
      <c r="AI968" s="8"/>
      <c r="AJ968" s="8"/>
      <c r="AK968" s="8"/>
      <c r="AL968" s="8"/>
      <c r="AM968" s="8"/>
      <c r="AN968" s="8"/>
      <c r="AO968" s="8"/>
      <c r="AP968" s="8"/>
      <c r="AQ968" s="8"/>
      <c r="AR968" s="8"/>
      <c r="AS968" s="8"/>
      <c r="AT968" s="8"/>
      <c r="AU968" s="8"/>
      <c r="AV968" s="8"/>
      <c r="AW968" s="8"/>
      <c r="AX968" s="8"/>
      <c r="AY968" s="8"/>
      <c r="AZ968" s="8"/>
      <c r="BA968" s="8"/>
      <c r="BB968" s="8"/>
      <c r="BC968" s="8"/>
      <c r="BD968" s="8"/>
      <c r="BE968" s="8"/>
      <c r="BF968" s="8"/>
      <c r="BG968" s="8"/>
      <c r="BH968" s="8"/>
      <c r="BI968" s="8"/>
      <c r="BJ968" s="8"/>
    </row>
    <row r="969" spans="1:62" ht="15.75" customHeight="1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  <c r="AA969" s="8"/>
      <c r="AB969" s="8"/>
      <c r="AC969" s="8"/>
      <c r="AD969" s="8"/>
      <c r="AE969" s="8"/>
      <c r="AF969" s="8"/>
      <c r="AG969" s="8"/>
      <c r="AH969" s="8"/>
      <c r="AI969" s="8"/>
      <c r="AJ969" s="8"/>
      <c r="AK969" s="8"/>
      <c r="AL969" s="8"/>
      <c r="AM969" s="8"/>
      <c r="AN969" s="8"/>
      <c r="AO969" s="8"/>
      <c r="AP969" s="8"/>
      <c r="AQ969" s="8"/>
      <c r="AR969" s="8"/>
      <c r="AS969" s="8"/>
      <c r="AT969" s="8"/>
      <c r="AU969" s="8"/>
      <c r="AV969" s="8"/>
      <c r="AW969" s="8"/>
      <c r="AX969" s="8"/>
      <c r="AY969" s="8"/>
      <c r="AZ969" s="8"/>
      <c r="BA969" s="8"/>
      <c r="BB969" s="8"/>
      <c r="BC969" s="8"/>
      <c r="BD969" s="8"/>
      <c r="BE969" s="8"/>
      <c r="BF969" s="8"/>
      <c r="BG969" s="8"/>
      <c r="BH969" s="8"/>
      <c r="BI969" s="8"/>
      <c r="BJ969" s="8"/>
    </row>
    <row r="970" spans="1:62" ht="15.75" customHeight="1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  <c r="AA970" s="8"/>
      <c r="AB970" s="8"/>
      <c r="AC970" s="8"/>
      <c r="AD970" s="8"/>
      <c r="AE970" s="8"/>
      <c r="AF970" s="8"/>
      <c r="AG970" s="8"/>
      <c r="AH970" s="8"/>
      <c r="AI970" s="8"/>
      <c r="AJ970" s="8"/>
      <c r="AK970" s="8"/>
      <c r="AL970" s="8"/>
      <c r="AM970" s="8"/>
      <c r="AN970" s="8"/>
      <c r="AO970" s="8"/>
      <c r="AP970" s="8"/>
      <c r="AQ970" s="8"/>
      <c r="AR970" s="8"/>
      <c r="AS970" s="8"/>
      <c r="AT970" s="8"/>
      <c r="AU970" s="8"/>
      <c r="AV970" s="8"/>
      <c r="AW970" s="8"/>
      <c r="AX970" s="8"/>
      <c r="AY970" s="8"/>
      <c r="AZ970" s="8"/>
      <c r="BA970" s="8"/>
      <c r="BB970" s="8"/>
      <c r="BC970" s="8"/>
      <c r="BD970" s="8"/>
      <c r="BE970" s="8"/>
      <c r="BF970" s="8"/>
      <c r="BG970" s="8"/>
      <c r="BH970" s="8"/>
      <c r="BI970" s="8"/>
      <c r="BJ970" s="8"/>
    </row>
    <row r="971" spans="1:62" ht="15.75" customHeight="1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  <c r="AA971" s="8"/>
      <c r="AB971" s="8"/>
      <c r="AC971" s="8"/>
      <c r="AD971" s="8"/>
      <c r="AE971" s="8"/>
      <c r="AF971" s="8"/>
      <c r="AG971" s="8"/>
      <c r="AH971" s="8"/>
      <c r="AI971" s="8"/>
      <c r="AJ971" s="8"/>
      <c r="AK971" s="8"/>
      <c r="AL971" s="8"/>
      <c r="AM971" s="8"/>
      <c r="AN971" s="8"/>
      <c r="AO971" s="8"/>
      <c r="AP971" s="8"/>
      <c r="AQ971" s="8"/>
      <c r="AR971" s="8"/>
      <c r="AS971" s="8"/>
      <c r="AT971" s="8"/>
      <c r="AU971" s="8"/>
      <c r="AV971" s="8"/>
      <c r="AW971" s="8"/>
      <c r="AX971" s="8"/>
      <c r="AY971" s="8"/>
      <c r="AZ971" s="8"/>
      <c r="BA971" s="8"/>
      <c r="BB971" s="8"/>
      <c r="BC971" s="8"/>
      <c r="BD971" s="8"/>
      <c r="BE971" s="8"/>
      <c r="BF971" s="8"/>
      <c r="BG971" s="8"/>
      <c r="BH971" s="8"/>
      <c r="BI971" s="8"/>
      <c r="BJ971" s="8"/>
    </row>
    <row r="972" spans="1:62" ht="15.75" customHeight="1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  <c r="AA972" s="8"/>
      <c r="AB972" s="8"/>
      <c r="AC972" s="8"/>
      <c r="AD972" s="8"/>
      <c r="AE972" s="8"/>
      <c r="AF972" s="8"/>
      <c r="AG972" s="8"/>
      <c r="AH972" s="8"/>
      <c r="AI972" s="8"/>
      <c r="AJ972" s="8"/>
      <c r="AK972" s="8"/>
      <c r="AL972" s="8"/>
      <c r="AM972" s="8"/>
      <c r="AN972" s="8"/>
      <c r="AO972" s="8"/>
      <c r="AP972" s="8"/>
      <c r="AQ972" s="8"/>
      <c r="AR972" s="8"/>
      <c r="AS972" s="8"/>
      <c r="AT972" s="8"/>
      <c r="AU972" s="8"/>
      <c r="AV972" s="8"/>
      <c r="AW972" s="8"/>
      <c r="AX972" s="8"/>
      <c r="AY972" s="8"/>
      <c r="AZ972" s="8"/>
      <c r="BA972" s="8"/>
      <c r="BB972" s="8"/>
      <c r="BC972" s="8"/>
      <c r="BD972" s="8"/>
      <c r="BE972" s="8"/>
      <c r="BF972" s="8"/>
      <c r="BG972" s="8"/>
      <c r="BH972" s="8"/>
      <c r="BI972" s="8"/>
      <c r="BJ972" s="8"/>
    </row>
    <row r="973" spans="1:62" ht="15.75" customHeight="1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  <c r="AA973" s="8"/>
      <c r="AB973" s="8"/>
      <c r="AC973" s="8"/>
      <c r="AD973" s="8"/>
      <c r="AE973" s="8"/>
      <c r="AF973" s="8"/>
      <c r="AG973" s="8"/>
      <c r="AH973" s="8"/>
      <c r="AI973" s="8"/>
      <c r="AJ973" s="8"/>
      <c r="AK973" s="8"/>
      <c r="AL973" s="8"/>
      <c r="AM973" s="8"/>
      <c r="AN973" s="8"/>
      <c r="AO973" s="8"/>
      <c r="AP973" s="8"/>
      <c r="AQ973" s="8"/>
      <c r="AR973" s="8"/>
      <c r="AS973" s="8"/>
      <c r="AT973" s="8"/>
      <c r="AU973" s="8"/>
      <c r="AV973" s="8"/>
      <c r="AW973" s="8"/>
      <c r="AX973" s="8"/>
      <c r="AY973" s="8"/>
      <c r="AZ973" s="8"/>
      <c r="BA973" s="8"/>
      <c r="BB973" s="8"/>
      <c r="BC973" s="8"/>
      <c r="BD973" s="8"/>
      <c r="BE973" s="8"/>
      <c r="BF973" s="8"/>
      <c r="BG973" s="8"/>
      <c r="BH973" s="8"/>
      <c r="BI973" s="8"/>
      <c r="BJ973" s="8"/>
    </row>
    <row r="974" spans="1:62" ht="15.75" customHeight="1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  <c r="AA974" s="8"/>
      <c r="AB974" s="8"/>
      <c r="AC974" s="8"/>
      <c r="AD974" s="8"/>
      <c r="AE974" s="8"/>
      <c r="AF974" s="8"/>
      <c r="AG974" s="8"/>
      <c r="AH974" s="8"/>
      <c r="AI974" s="8"/>
      <c r="AJ974" s="8"/>
      <c r="AK974" s="8"/>
      <c r="AL974" s="8"/>
      <c r="AM974" s="8"/>
      <c r="AN974" s="8"/>
      <c r="AO974" s="8"/>
      <c r="AP974" s="8"/>
      <c r="AQ974" s="8"/>
      <c r="AR974" s="8"/>
      <c r="AS974" s="8"/>
      <c r="AT974" s="8"/>
      <c r="AU974" s="8"/>
      <c r="AV974" s="8"/>
      <c r="AW974" s="8"/>
      <c r="AX974" s="8"/>
      <c r="AY974" s="8"/>
      <c r="AZ974" s="8"/>
      <c r="BA974" s="8"/>
      <c r="BB974" s="8"/>
      <c r="BC974" s="8"/>
      <c r="BD974" s="8"/>
      <c r="BE974" s="8"/>
      <c r="BF974" s="8"/>
      <c r="BG974" s="8"/>
      <c r="BH974" s="8"/>
      <c r="BI974" s="8"/>
      <c r="BJ974" s="8"/>
    </row>
    <row r="975" spans="1:62" ht="15.75" customHeight="1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  <c r="AA975" s="8"/>
      <c r="AB975" s="8"/>
      <c r="AC975" s="8"/>
      <c r="AD975" s="8"/>
      <c r="AE975" s="8"/>
      <c r="AF975" s="8"/>
      <c r="AG975" s="8"/>
      <c r="AH975" s="8"/>
      <c r="AI975" s="8"/>
      <c r="AJ975" s="8"/>
      <c r="AK975" s="8"/>
      <c r="AL975" s="8"/>
      <c r="AM975" s="8"/>
      <c r="AN975" s="8"/>
      <c r="AO975" s="8"/>
      <c r="AP975" s="8"/>
      <c r="AQ975" s="8"/>
      <c r="AR975" s="8"/>
      <c r="AS975" s="8"/>
      <c r="AT975" s="8"/>
      <c r="AU975" s="8"/>
      <c r="AV975" s="8"/>
      <c r="AW975" s="8"/>
      <c r="AX975" s="8"/>
      <c r="AY975" s="8"/>
      <c r="AZ975" s="8"/>
      <c r="BA975" s="8"/>
      <c r="BB975" s="8"/>
      <c r="BC975" s="8"/>
      <c r="BD975" s="8"/>
      <c r="BE975" s="8"/>
      <c r="BF975" s="8"/>
      <c r="BG975" s="8"/>
      <c r="BH975" s="8"/>
      <c r="BI975" s="8"/>
      <c r="BJ975" s="8"/>
    </row>
    <row r="976" spans="1:62" ht="15.75" customHeight="1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  <c r="AA976" s="8"/>
      <c r="AB976" s="8"/>
      <c r="AC976" s="8"/>
      <c r="AD976" s="8"/>
      <c r="AE976" s="8"/>
      <c r="AF976" s="8"/>
      <c r="AG976" s="8"/>
      <c r="AH976" s="8"/>
      <c r="AI976" s="8"/>
      <c r="AJ976" s="8"/>
      <c r="AK976" s="8"/>
      <c r="AL976" s="8"/>
      <c r="AM976" s="8"/>
      <c r="AN976" s="8"/>
      <c r="AO976" s="8"/>
      <c r="AP976" s="8"/>
      <c r="AQ976" s="8"/>
      <c r="AR976" s="8"/>
      <c r="AS976" s="8"/>
      <c r="AT976" s="8"/>
      <c r="AU976" s="8"/>
      <c r="AV976" s="8"/>
      <c r="AW976" s="8"/>
      <c r="AX976" s="8"/>
      <c r="AY976" s="8"/>
      <c r="AZ976" s="8"/>
      <c r="BA976" s="8"/>
      <c r="BB976" s="8"/>
      <c r="BC976" s="8"/>
      <c r="BD976" s="8"/>
      <c r="BE976" s="8"/>
      <c r="BF976" s="8"/>
      <c r="BG976" s="8"/>
      <c r="BH976" s="8"/>
      <c r="BI976" s="8"/>
      <c r="BJ976" s="8"/>
    </row>
    <row r="977" spans="1:62" ht="15.75" customHeight="1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  <c r="AA977" s="8"/>
      <c r="AB977" s="8"/>
      <c r="AC977" s="8"/>
      <c r="AD977" s="8"/>
      <c r="AE977" s="8"/>
      <c r="AF977" s="8"/>
      <c r="AG977" s="8"/>
      <c r="AH977" s="8"/>
      <c r="AI977" s="8"/>
      <c r="AJ977" s="8"/>
      <c r="AK977" s="8"/>
      <c r="AL977" s="8"/>
      <c r="AM977" s="8"/>
      <c r="AN977" s="8"/>
      <c r="AO977" s="8"/>
      <c r="AP977" s="8"/>
      <c r="AQ977" s="8"/>
      <c r="AR977" s="8"/>
      <c r="AS977" s="8"/>
      <c r="AT977" s="8"/>
      <c r="AU977" s="8"/>
      <c r="AV977" s="8"/>
      <c r="AW977" s="8"/>
      <c r="AX977" s="8"/>
      <c r="AY977" s="8"/>
      <c r="AZ977" s="8"/>
      <c r="BA977" s="8"/>
      <c r="BB977" s="8"/>
      <c r="BC977" s="8"/>
      <c r="BD977" s="8"/>
      <c r="BE977" s="8"/>
      <c r="BF977" s="8"/>
      <c r="BG977" s="8"/>
      <c r="BH977" s="8"/>
      <c r="BI977" s="8"/>
      <c r="BJ977" s="8"/>
    </row>
    <row r="978" spans="1:62" ht="15.75" customHeight="1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  <c r="AA978" s="8"/>
      <c r="AB978" s="8"/>
      <c r="AC978" s="8"/>
      <c r="AD978" s="8"/>
      <c r="AE978" s="8"/>
      <c r="AF978" s="8"/>
      <c r="AG978" s="8"/>
      <c r="AH978" s="8"/>
      <c r="AI978" s="8"/>
      <c r="AJ978" s="8"/>
      <c r="AK978" s="8"/>
      <c r="AL978" s="8"/>
      <c r="AM978" s="8"/>
      <c r="AN978" s="8"/>
      <c r="AO978" s="8"/>
      <c r="AP978" s="8"/>
      <c r="AQ978" s="8"/>
      <c r="AR978" s="8"/>
      <c r="AS978" s="8"/>
      <c r="AT978" s="8"/>
      <c r="AU978" s="8"/>
      <c r="AV978" s="8"/>
      <c r="AW978" s="8"/>
      <c r="AX978" s="8"/>
      <c r="AY978" s="8"/>
      <c r="AZ978" s="8"/>
      <c r="BA978" s="8"/>
      <c r="BB978" s="8"/>
      <c r="BC978" s="8"/>
      <c r="BD978" s="8"/>
      <c r="BE978" s="8"/>
      <c r="BF978" s="8"/>
      <c r="BG978" s="8"/>
      <c r="BH978" s="8"/>
      <c r="BI978" s="8"/>
      <c r="BJ978" s="8"/>
    </row>
    <row r="979" spans="1:62" ht="15.75" customHeight="1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  <c r="AA979" s="8"/>
      <c r="AB979" s="8"/>
      <c r="AC979" s="8"/>
      <c r="AD979" s="8"/>
      <c r="AE979" s="8"/>
      <c r="AF979" s="8"/>
      <c r="AG979" s="8"/>
      <c r="AH979" s="8"/>
      <c r="AI979" s="8"/>
      <c r="AJ979" s="8"/>
      <c r="AK979" s="8"/>
      <c r="AL979" s="8"/>
      <c r="AM979" s="8"/>
      <c r="AN979" s="8"/>
      <c r="AO979" s="8"/>
      <c r="AP979" s="8"/>
      <c r="AQ979" s="8"/>
      <c r="AR979" s="8"/>
      <c r="AS979" s="8"/>
      <c r="AT979" s="8"/>
      <c r="AU979" s="8"/>
      <c r="AV979" s="8"/>
      <c r="AW979" s="8"/>
      <c r="AX979" s="8"/>
      <c r="AY979" s="8"/>
      <c r="AZ979" s="8"/>
      <c r="BA979" s="8"/>
      <c r="BB979" s="8"/>
      <c r="BC979" s="8"/>
      <c r="BD979" s="8"/>
      <c r="BE979" s="8"/>
      <c r="BF979" s="8"/>
      <c r="BG979" s="8"/>
      <c r="BH979" s="8"/>
      <c r="BI979" s="8"/>
      <c r="BJ979" s="8"/>
    </row>
    <row r="980" spans="1:62" ht="15.75" customHeight="1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  <c r="AA980" s="8"/>
      <c r="AB980" s="8"/>
      <c r="AC980" s="8"/>
      <c r="AD980" s="8"/>
      <c r="AE980" s="8"/>
      <c r="AF980" s="8"/>
      <c r="AG980" s="8"/>
      <c r="AH980" s="8"/>
      <c r="AI980" s="8"/>
      <c r="AJ980" s="8"/>
      <c r="AK980" s="8"/>
      <c r="AL980" s="8"/>
      <c r="AM980" s="8"/>
      <c r="AN980" s="8"/>
      <c r="AO980" s="8"/>
      <c r="AP980" s="8"/>
      <c r="AQ980" s="8"/>
      <c r="AR980" s="8"/>
      <c r="AS980" s="8"/>
      <c r="AT980" s="8"/>
      <c r="AU980" s="8"/>
      <c r="AV980" s="8"/>
      <c r="AW980" s="8"/>
      <c r="AX980" s="8"/>
      <c r="AY980" s="8"/>
      <c r="AZ980" s="8"/>
      <c r="BA980" s="8"/>
      <c r="BB980" s="8"/>
      <c r="BC980" s="8"/>
      <c r="BD980" s="8"/>
      <c r="BE980" s="8"/>
      <c r="BF980" s="8"/>
      <c r="BG980" s="8"/>
      <c r="BH980" s="8"/>
      <c r="BI980" s="8"/>
      <c r="BJ980" s="8"/>
    </row>
    <row r="981" spans="1:62" ht="15.75" customHeight="1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  <c r="AA981" s="8"/>
      <c r="AB981" s="8"/>
      <c r="AC981" s="8"/>
      <c r="AD981" s="8"/>
      <c r="AE981" s="8"/>
      <c r="AF981" s="8"/>
      <c r="AG981" s="8"/>
      <c r="AH981" s="8"/>
      <c r="AI981" s="8"/>
      <c r="AJ981" s="8"/>
      <c r="AK981" s="8"/>
      <c r="AL981" s="8"/>
      <c r="AM981" s="8"/>
      <c r="AN981" s="8"/>
      <c r="AO981" s="8"/>
      <c r="AP981" s="8"/>
      <c r="AQ981" s="8"/>
      <c r="AR981" s="8"/>
      <c r="AS981" s="8"/>
      <c r="AT981" s="8"/>
      <c r="AU981" s="8"/>
      <c r="AV981" s="8"/>
      <c r="AW981" s="8"/>
      <c r="AX981" s="8"/>
      <c r="AY981" s="8"/>
      <c r="AZ981" s="8"/>
      <c r="BA981" s="8"/>
      <c r="BB981" s="8"/>
      <c r="BC981" s="8"/>
      <c r="BD981" s="8"/>
      <c r="BE981" s="8"/>
      <c r="BF981" s="8"/>
      <c r="BG981" s="8"/>
      <c r="BH981" s="8"/>
      <c r="BI981" s="8"/>
      <c r="BJ981" s="8"/>
    </row>
    <row r="982" spans="1:62" ht="15.75" customHeight="1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  <c r="AA982" s="8"/>
      <c r="AB982" s="8"/>
      <c r="AC982" s="8"/>
      <c r="AD982" s="8"/>
      <c r="AE982" s="8"/>
      <c r="AF982" s="8"/>
      <c r="AG982" s="8"/>
      <c r="AH982" s="8"/>
      <c r="AI982" s="8"/>
      <c r="AJ982" s="8"/>
      <c r="AK982" s="8"/>
      <c r="AL982" s="8"/>
      <c r="AM982" s="8"/>
      <c r="AN982" s="8"/>
      <c r="AO982" s="8"/>
      <c r="AP982" s="8"/>
      <c r="AQ982" s="8"/>
      <c r="AR982" s="8"/>
      <c r="AS982" s="8"/>
      <c r="AT982" s="8"/>
      <c r="AU982" s="8"/>
      <c r="AV982" s="8"/>
      <c r="AW982" s="8"/>
      <c r="AX982" s="8"/>
      <c r="AY982" s="8"/>
      <c r="AZ982" s="8"/>
      <c r="BA982" s="8"/>
      <c r="BB982" s="8"/>
      <c r="BC982" s="8"/>
      <c r="BD982" s="8"/>
      <c r="BE982" s="8"/>
      <c r="BF982" s="8"/>
      <c r="BG982" s="8"/>
      <c r="BH982" s="8"/>
      <c r="BI982" s="8"/>
      <c r="BJ982" s="8"/>
    </row>
    <row r="983" spans="1:62" ht="15.75" customHeight="1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  <c r="AA983" s="8"/>
      <c r="AB983" s="8"/>
      <c r="AC983" s="8"/>
      <c r="AD983" s="8"/>
      <c r="AE983" s="8"/>
      <c r="AF983" s="8"/>
      <c r="AG983" s="8"/>
      <c r="AH983" s="8"/>
      <c r="AI983" s="8"/>
      <c r="AJ983" s="8"/>
      <c r="AK983" s="8"/>
      <c r="AL983" s="8"/>
      <c r="AM983" s="8"/>
      <c r="AN983" s="8"/>
      <c r="AO983" s="8"/>
      <c r="AP983" s="8"/>
      <c r="AQ983" s="8"/>
      <c r="AR983" s="8"/>
      <c r="AS983" s="8"/>
      <c r="AT983" s="8"/>
      <c r="AU983" s="8"/>
      <c r="AV983" s="8"/>
      <c r="AW983" s="8"/>
      <c r="AX983" s="8"/>
      <c r="AY983" s="8"/>
      <c r="AZ983" s="8"/>
      <c r="BA983" s="8"/>
      <c r="BB983" s="8"/>
      <c r="BC983" s="8"/>
      <c r="BD983" s="8"/>
      <c r="BE983" s="8"/>
      <c r="BF983" s="8"/>
      <c r="BG983" s="8"/>
      <c r="BH983" s="8"/>
      <c r="BI983" s="8"/>
      <c r="BJ983" s="8"/>
    </row>
    <row r="984" spans="1:62" ht="15.75" customHeight="1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  <c r="AA984" s="8"/>
      <c r="AB984" s="8"/>
      <c r="AC984" s="8"/>
      <c r="AD984" s="8"/>
      <c r="AE984" s="8"/>
      <c r="AF984" s="8"/>
      <c r="AG984" s="8"/>
      <c r="AH984" s="8"/>
      <c r="AI984" s="8"/>
      <c r="AJ984" s="8"/>
      <c r="AK984" s="8"/>
      <c r="AL984" s="8"/>
      <c r="AM984" s="8"/>
      <c r="AN984" s="8"/>
      <c r="AO984" s="8"/>
      <c r="AP984" s="8"/>
      <c r="AQ984" s="8"/>
      <c r="AR984" s="8"/>
      <c r="AS984" s="8"/>
      <c r="AT984" s="8"/>
      <c r="AU984" s="8"/>
      <c r="AV984" s="8"/>
      <c r="AW984" s="8"/>
      <c r="AX984" s="8"/>
      <c r="AY984" s="8"/>
      <c r="AZ984" s="8"/>
      <c r="BA984" s="8"/>
      <c r="BB984" s="8"/>
      <c r="BC984" s="8"/>
      <c r="BD984" s="8"/>
      <c r="BE984" s="8"/>
      <c r="BF984" s="8"/>
      <c r="BG984" s="8"/>
      <c r="BH984" s="8"/>
      <c r="BI984" s="8"/>
      <c r="BJ984" s="8"/>
    </row>
    <row r="985" spans="1:62" ht="15.75" customHeight="1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  <c r="AA985" s="8"/>
      <c r="AB985" s="8"/>
      <c r="AC985" s="8"/>
      <c r="AD985" s="8"/>
      <c r="AE985" s="8"/>
      <c r="AF985" s="8"/>
      <c r="AG985" s="8"/>
      <c r="AH985" s="8"/>
      <c r="AI985" s="8"/>
      <c r="AJ985" s="8"/>
      <c r="AK985" s="8"/>
      <c r="AL985" s="8"/>
      <c r="AM985" s="8"/>
      <c r="AN985" s="8"/>
      <c r="AO985" s="8"/>
      <c r="AP985" s="8"/>
      <c r="AQ985" s="8"/>
      <c r="AR985" s="8"/>
      <c r="AS985" s="8"/>
      <c r="AT985" s="8"/>
      <c r="AU985" s="8"/>
      <c r="AV985" s="8"/>
      <c r="AW985" s="8"/>
      <c r="AX985" s="8"/>
      <c r="AY985" s="8"/>
      <c r="AZ985" s="8"/>
      <c r="BA985" s="8"/>
      <c r="BB985" s="8"/>
      <c r="BC985" s="8"/>
      <c r="BD985" s="8"/>
      <c r="BE985" s="8"/>
      <c r="BF985" s="8"/>
      <c r="BG985" s="8"/>
      <c r="BH985" s="8"/>
      <c r="BI985" s="8"/>
      <c r="BJ985" s="8"/>
    </row>
    <row r="986" spans="1:62" ht="15.75" customHeight="1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  <c r="AA986" s="8"/>
      <c r="AB986" s="8"/>
      <c r="AC986" s="8"/>
      <c r="AD986" s="8"/>
      <c r="AE986" s="8"/>
      <c r="AF986" s="8"/>
      <c r="AG986" s="8"/>
      <c r="AH986" s="8"/>
      <c r="AI986" s="8"/>
      <c r="AJ986" s="8"/>
      <c r="AK986" s="8"/>
      <c r="AL986" s="8"/>
      <c r="AM986" s="8"/>
      <c r="AN986" s="8"/>
      <c r="AO986" s="8"/>
      <c r="AP986" s="8"/>
      <c r="AQ986" s="8"/>
      <c r="AR986" s="8"/>
      <c r="AS986" s="8"/>
      <c r="AT986" s="8"/>
      <c r="AU986" s="8"/>
      <c r="AV986" s="8"/>
      <c r="AW986" s="8"/>
      <c r="AX986" s="8"/>
      <c r="AY986" s="8"/>
      <c r="AZ986" s="8"/>
      <c r="BA986" s="8"/>
      <c r="BB986" s="8"/>
      <c r="BC986" s="8"/>
      <c r="BD986" s="8"/>
      <c r="BE986" s="8"/>
      <c r="BF986" s="8"/>
      <c r="BG986" s="8"/>
      <c r="BH986" s="8"/>
      <c r="BI986" s="8"/>
      <c r="BJ986" s="8"/>
    </row>
    <row r="987" spans="1:62" ht="15.75" customHeight="1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  <c r="AA987" s="8"/>
      <c r="AB987" s="8"/>
      <c r="AC987" s="8"/>
      <c r="AD987" s="8"/>
      <c r="AE987" s="8"/>
      <c r="AF987" s="8"/>
      <c r="AG987" s="8"/>
      <c r="AH987" s="8"/>
      <c r="AI987" s="8"/>
      <c r="AJ987" s="8"/>
      <c r="AK987" s="8"/>
      <c r="AL987" s="8"/>
      <c r="AM987" s="8"/>
      <c r="AN987" s="8"/>
      <c r="AO987" s="8"/>
      <c r="AP987" s="8"/>
      <c r="AQ987" s="8"/>
      <c r="AR987" s="8"/>
      <c r="AS987" s="8"/>
      <c r="AT987" s="8"/>
      <c r="AU987" s="8"/>
      <c r="AV987" s="8"/>
      <c r="AW987" s="8"/>
      <c r="AX987" s="8"/>
      <c r="AY987" s="8"/>
      <c r="AZ987" s="8"/>
      <c r="BA987" s="8"/>
      <c r="BB987" s="8"/>
      <c r="BC987" s="8"/>
      <c r="BD987" s="8"/>
      <c r="BE987" s="8"/>
      <c r="BF987" s="8"/>
      <c r="BG987" s="8"/>
      <c r="BH987" s="8"/>
      <c r="BI987" s="8"/>
      <c r="BJ987" s="8"/>
    </row>
    <row r="988" spans="1:62" ht="15.75" customHeight="1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  <c r="AA988" s="8"/>
      <c r="AB988" s="8"/>
      <c r="AC988" s="8"/>
      <c r="AD988" s="8"/>
      <c r="AE988" s="8"/>
      <c r="AF988" s="8"/>
      <c r="AG988" s="8"/>
      <c r="AH988" s="8"/>
      <c r="AI988" s="8"/>
      <c r="AJ988" s="8"/>
      <c r="AK988" s="8"/>
      <c r="AL988" s="8"/>
      <c r="AM988" s="8"/>
      <c r="AN988" s="8"/>
      <c r="AO988" s="8"/>
      <c r="AP988" s="8"/>
      <c r="AQ988" s="8"/>
      <c r="AR988" s="8"/>
      <c r="AS988" s="8"/>
      <c r="AT988" s="8"/>
      <c r="AU988" s="8"/>
      <c r="AV988" s="8"/>
      <c r="AW988" s="8"/>
      <c r="AX988" s="8"/>
      <c r="AY988" s="8"/>
      <c r="AZ988" s="8"/>
      <c r="BA988" s="8"/>
      <c r="BB988" s="8"/>
      <c r="BC988" s="8"/>
      <c r="BD988" s="8"/>
      <c r="BE988" s="8"/>
      <c r="BF988" s="8"/>
      <c r="BG988" s="8"/>
      <c r="BH988" s="8"/>
      <c r="BI988" s="8"/>
      <c r="BJ988" s="8"/>
    </row>
    <row r="989" spans="1:62" ht="15.75" customHeight="1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  <c r="AA989" s="8"/>
      <c r="AB989" s="8"/>
      <c r="AC989" s="8"/>
      <c r="AD989" s="8"/>
      <c r="AE989" s="8"/>
      <c r="AF989" s="8"/>
      <c r="AG989" s="8"/>
      <c r="AH989" s="8"/>
      <c r="AI989" s="8"/>
      <c r="AJ989" s="8"/>
      <c r="AK989" s="8"/>
      <c r="AL989" s="8"/>
      <c r="AM989" s="8"/>
      <c r="AN989" s="8"/>
      <c r="AO989" s="8"/>
      <c r="AP989" s="8"/>
      <c r="AQ989" s="8"/>
      <c r="AR989" s="8"/>
      <c r="AS989" s="8"/>
      <c r="AT989" s="8"/>
      <c r="AU989" s="8"/>
      <c r="AV989" s="8"/>
      <c r="AW989" s="8"/>
      <c r="AX989" s="8"/>
      <c r="AY989" s="8"/>
      <c r="AZ989" s="8"/>
      <c r="BA989" s="8"/>
      <c r="BB989" s="8"/>
      <c r="BC989" s="8"/>
      <c r="BD989" s="8"/>
      <c r="BE989" s="8"/>
      <c r="BF989" s="8"/>
      <c r="BG989" s="8"/>
      <c r="BH989" s="8"/>
      <c r="BI989" s="8"/>
      <c r="BJ989" s="8"/>
    </row>
    <row r="990" spans="1:62" ht="15.75" customHeight="1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  <c r="AA990" s="8"/>
      <c r="AB990" s="8"/>
      <c r="AC990" s="8"/>
      <c r="AD990" s="8"/>
      <c r="AE990" s="8"/>
      <c r="AF990" s="8"/>
      <c r="AG990" s="8"/>
      <c r="AH990" s="8"/>
      <c r="AI990" s="8"/>
      <c r="AJ990" s="8"/>
      <c r="AK990" s="8"/>
      <c r="AL990" s="8"/>
      <c r="AM990" s="8"/>
      <c r="AN990" s="8"/>
      <c r="AO990" s="8"/>
      <c r="AP990" s="8"/>
      <c r="AQ990" s="8"/>
      <c r="AR990" s="8"/>
      <c r="AS990" s="8"/>
      <c r="AT990" s="8"/>
      <c r="AU990" s="8"/>
      <c r="AV990" s="8"/>
      <c r="AW990" s="8"/>
      <c r="AX990" s="8"/>
      <c r="AY990" s="8"/>
      <c r="AZ990" s="8"/>
      <c r="BA990" s="8"/>
      <c r="BB990" s="8"/>
      <c r="BC990" s="8"/>
      <c r="BD990" s="8"/>
      <c r="BE990" s="8"/>
      <c r="BF990" s="8"/>
      <c r="BG990" s="8"/>
      <c r="BH990" s="8"/>
      <c r="BI990" s="8"/>
      <c r="BJ990" s="8"/>
    </row>
    <row r="991" spans="1:62" ht="15.75" customHeight="1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  <c r="AA991" s="8"/>
      <c r="AB991" s="8"/>
      <c r="AC991" s="8"/>
      <c r="AD991" s="8"/>
      <c r="AE991" s="8"/>
      <c r="AF991" s="8"/>
      <c r="AG991" s="8"/>
      <c r="AH991" s="8"/>
      <c r="AI991" s="8"/>
      <c r="AJ991" s="8"/>
      <c r="AK991" s="8"/>
      <c r="AL991" s="8"/>
      <c r="AM991" s="8"/>
      <c r="AN991" s="8"/>
      <c r="AO991" s="8"/>
      <c r="AP991" s="8"/>
      <c r="AQ991" s="8"/>
      <c r="AR991" s="8"/>
      <c r="AS991" s="8"/>
      <c r="AT991" s="8"/>
      <c r="AU991" s="8"/>
      <c r="AV991" s="8"/>
      <c r="AW991" s="8"/>
      <c r="AX991" s="8"/>
      <c r="AY991" s="8"/>
      <c r="AZ991" s="8"/>
      <c r="BA991" s="8"/>
      <c r="BB991" s="8"/>
      <c r="BC991" s="8"/>
      <c r="BD991" s="8"/>
      <c r="BE991" s="8"/>
      <c r="BF991" s="8"/>
      <c r="BG991" s="8"/>
      <c r="BH991" s="8"/>
      <c r="BI991" s="8"/>
      <c r="BJ991" s="8"/>
    </row>
    <row r="992" spans="1:62" ht="15.75" customHeight="1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  <c r="AA992" s="8"/>
      <c r="AB992" s="8"/>
      <c r="AC992" s="8"/>
      <c r="AD992" s="8"/>
      <c r="AE992" s="8"/>
      <c r="AF992" s="8"/>
      <c r="AG992" s="8"/>
      <c r="AH992" s="8"/>
      <c r="AI992" s="8"/>
      <c r="AJ992" s="8"/>
      <c r="AK992" s="8"/>
      <c r="AL992" s="8"/>
      <c r="AM992" s="8"/>
      <c r="AN992" s="8"/>
      <c r="AO992" s="8"/>
      <c r="AP992" s="8"/>
      <c r="AQ992" s="8"/>
      <c r="AR992" s="8"/>
      <c r="AS992" s="8"/>
      <c r="AT992" s="8"/>
      <c r="AU992" s="8"/>
      <c r="AV992" s="8"/>
      <c r="AW992" s="8"/>
      <c r="AX992" s="8"/>
      <c r="AY992" s="8"/>
      <c r="AZ992" s="8"/>
      <c r="BA992" s="8"/>
      <c r="BB992" s="8"/>
      <c r="BC992" s="8"/>
      <c r="BD992" s="8"/>
      <c r="BE992" s="8"/>
      <c r="BF992" s="8"/>
      <c r="BG992" s="8"/>
      <c r="BH992" s="8"/>
      <c r="BI992" s="8"/>
      <c r="BJ992" s="8"/>
    </row>
    <row r="993" spans="1:62" ht="15.75" customHeight="1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  <c r="AA993" s="8"/>
      <c r="AB993" s="8"/>
      <c r="AC993" s="8"/>
      <c r="AD993" s="8"/>
      <c r="AE993" s="8"/>
      <c r="AF993" s="8"/>
      <c r="AG993" s="8"/>
      <c r="AH993" s="8"/>
      <c r="AI993" s="8"/>
      <c r="AJ993" s="8"/>
      <c r="AK993" s="8"/>
      <c r="AL993" s="8"/>
      <c r="AM993" s="8"/>
      <c r="AN993" s="8"/>
      <c r="AO993" s="8"/>
      <c r="AP993" s="8"/>
      <c r="AQ993" s="8"/>
      <c r="AR993" s="8"/>
      <c r="AS993" s="8"/>
      <c r="AT993" s="8"/>
      <c r="AU993" s="8"/>
      <c r="AV993" s="8"/>
      <c r="AW993" s="8"/>
      <c r="AX993" s="8"/>
      <c r="AY993" s="8"/>
      <c r="AZ993" s="8"/>
      <c r="BA993" s="8"/>
      <c r="BB993" s="8"/>
      <c r="BC993" s="8"/>
      <c r="BD993" s="8"/>
      <c r="BE993" s="8"/>
      <c r="BF993" s="8"/>
      <c r="BG993" s="8"/>
      <c r="BH993" s="8"/>
      <c r="BI993" s="8"/>
      <c r="BJ993" s="8"/>
    </row>
    <row r="994" spans="1:62" ht="15.75" customHeight="1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  <c r="AA994" s="8"/>
      <c r="AB994" s="8"/>
      <c r="AC994" s="8"/>
      <c r="AD994" s="8"/>
      <c r="AE994" s="8"/>
      <c r="AF994" s="8"/>
      <c r="AG994" s="8"/>
      <c r="AH994" s="8"/>
      <c r="AI994" s="8"/>
      <c r="AJ994" s="8"/>
      <c r="AK994" s="8"/>
      <c r="AL994" s="8"/>
      <c r="AM994" s="8"/>
      <c r="AN994" s="8"/>
      <c r="AO994" s="8"/>
      <c r="AP994" s="8"/>
      <c r="AQ994" s="8"/>
      <c r="AR994" s="8"/>
      <c r="AS994" s="8"/>
      <c r="AT994" s="8"/>
      <c r="AU994" s="8"/>
      <c r="AV994" s="8"/>
      <c r="AW994" s="8"/>
      <c r="AX994" s="8"/>
      <c r="AY994" s="8"/>
      <c r="AZ994" s="8"/>
      <c r="BA994" s="8"/>
      <c r="BB994" s="8"/>
      <c r="BC994" s="8"/>
      <c r="BD994" s="8"/>
      <c r="BE994" s="8"/>
      <c r="BF994" s="8"/>
      <c r="BG994" s="8"/>
      <c r="BH994" s="8"/>
      <c r="BI994" s="8"/>
      <c r="BJ994" s="8"/>
    </row>
    <row r="995" spans="1:62" ht="15.75" customHeight="1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  <c r="AA995" s="8"/>
      <c r="AB995" s="8"/>
      <c r="AC995" s="8"/>
      <c r="AD995" s="8"/>
      <c r="AE995" s="8"/>
      <c r="AF995" s="8"/>
      <c r="AG995" s="8"/>
      <c r="AH995" s="8"/>
      <c r="AI995" s="8"/>
      <c r="AJ995" s="8"/>
      <c r="AK995" s="8"/>
      <c r="AL995" s="8"/>
      <c r="AM995" s="8"/>
      <c r="AN995" s="8"/>
      <c r="AO995" s="8"/>
      <c r="AP995" s="8"/>
      <c r="AQ995" s="8"/>
      <c r="AR995" s="8"/>
      <c r="AS995" s="8"/>
      <c r="AT995" s="8"/>
      <c r="AU995" s="8"/>
      <c r="AV995" s="8"/>
      <c r="AW995" s="8"/>
      <c r="AX995" s="8"/>
      <c r="AY995" s="8"/>
      <c r="AZ995" s="8"/>
      <c r="BA995" s="8"/>
      <c r="BB995" s="8"/>
      <c r="BC995" s="8"/>
      <c r="BD995" s="8"/>
      <c r="BE995" s="8"/>
      <c r="BF995" s="8"/>
      <c r="BG995" s="8"/>
      <c r="BH995" s="8"/>
      <c r="BI995" s="8"/>
      <c r="BJ995" s="8"/>
    </row>
    <row r="996" spans="1:62" ht="15.75" customHeight="1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  <c r="AA996" s="8"/>
      <c r="AB996" s="8"/>
      <c r="AC996" s="8"/>
      <c r="AD996" s="8"/>
      <c r="AE996" s="8"/>
      <c r="AF996" s="8"/>
      <c r="AG996" s="8"/>
      <c r="AH996" s="8"/>
      <c r="AI996" s="8"/>
      <c r="AJ996" s="8"/>
      <c r="AK996" s="8"/>
      <c r="AL996" s="8"/>
      <c r="AM996" s="8"/>
      <c r="AN996" s="8"/>
      <c r="AO996" s="8"/>
      <c r="AP996" s="8"/>
      <c r="AQ996" s="8"/>
      <c r="AR996" s="8"/>
      <c r="AS996" s="8"/>
      <c r="AT996" s="8"/>
      <c r="AU996" s="8"/>
      <c r="AV996" s="8"/>
      <c r="AW996" s="8"/>
      <c r="AX996" s="8"/>
      <c r="AY996" s="8"/>
      <c r="AZ996" s="8"/>
      <c r="BA996" s="8"/>
      <c r="BB996" s="8"/>
      <c r="BC996" s="8"/>
      <c r="BD996" s="8"/>
      <c r="BE996" s="8"/>
      <c r="BF996" s="8"/>
      <c r="BG996" s="8"/>
      <c r="BH996" s="8"/>
      <c r="BI996" s="8"/>
      <c r="BJ996" s="8"/>
    </row>
    <row r="997" spans="1:62" ht="15.75" customHeight="1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  <c r="AA997" s="8"/>
      <c r="AB997" s="8"/>
      <c r="AC997" s="8"/>
      <c r="AD997" s="8"/>
      <c r="AE997" s="8"/>
      <c r="AF997" s="8"/>
      <c r="AG997" s="8"/>
      <c r="AH997" s="8"/>
      <c r="AI997" s="8"/>
      <c r="AJ997" s="8"/>
      <c r="AK997" s="8"/>
      <c r="AL997" s="8"/>
      <c r="AM997" s="8"/>
      <c r="AN997" s="8"/>
      <c r="AO997" s="8"/>
      <c r="AP997" s="8"/>
      <c r="AQ997" s="8"/>
      <c r="AR997" s="8"/>
      <c r="AS997" s="8"/>
      <c r="AT997" s="8"/>
      <c r="AU997" s="8"/>
      <c r="AV997" s="8"/>
      <c r="AW997" s="8"/>
      <c r="AX997" s="8"/>
      <c r="AY997" s="8"/>
      <c r="AZ997" s="8"/>
      <c r="BA997" s="8"/>
      <c r="BB997" s="8"/>
      <c r="BC997" s="8"/>
      <c r="BD997" s="8"/>
      <c r="BE997" s="8"/>
      <c r="BF997" s="8"/>
      <c r="BG997" s="8"/>
      <c r="BH997" s="8"/>
      <c r="BI997" s="8"/>
      <c r="BJ997" s="8"/>
    </row>
    <row r="998" spans="1:62" ht="15.75" customHeight="1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  <c r="AA998" s="8"/>
      <c r="AB998" s="8"/>
      <c r="AC998" s="8"/>
      <c r="AD998" s="8"/>
      <c r="AE998" s="8"/>
      <c r="AF998" s="8"/>
      <c r="AG998" s="8"/>
      <c r="AH998" s="8"/>
      <c r="AI998" s="8"/>
      <c r="AJ998" s="8"/>
      <c r="AK998" s="8"/>
      <c r="AL998" s="8"/>
      <c r="AM998" s="8"/>
      <c r="AN998" s="8"/>
      <c r="AO998" s="8"/>
      <c r="AP998" s="8"/>
      <c r="AQ998" s="8"/>
      <c r="AR998" s="8"/>
      <c r="AS998" s="8"/>
      <c r="AT998" s="8"/>
      <c r="AU998" s="8"/>
      <c r="AV998" s="8"/>
      <c r="AW998" s="8"/>
      <c r="AX998" s="8"/>
      <c r="AY998" s="8"/>
      <c r="AZ998" s="8"/>
      <c r="BA998" s="8"/>
      <c r="BB998" s="8"/>
      <c r="BC998" s="8"/>
      <c r="BD998" s="8"/>
      <c r="BE998" s="8"/>
      <c r="BF998" s="8"/>
      <c r="BG998" s="8"/>
      <c r="BH998" s="8"/>
      <c r="BI998" s="8"/>
      <c r="BJ998" s="8"/>
    </row>
    <row r="999" spans="1:62" ht="15.75" customHeight="1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  <c r="AA999" s="8"/>
      <c r="AB999" s="8"/>
      <c r="AC999" s="8"/>
      <c r="AD999" s="8"/>
      <c r="AE999" s="8"/>
      <c r="AF999" s="8"/>
      <c r="AG999" s="8"/>
      <c r="AH999" s="8"/>
      <c r="AI999" s="8"/>
      <c r="AJ999" s="8"/>
      <c r="AK999" s="8"/>
      <c r="AL999" s="8"/>
      <c r="AM999" s="8"/>
      <c r="AN999" s="8"/>
      <c r="AO999" s="8"/>
      <c r="AP999" s="8"/>
      <c r="AQ999" s="8"/>
      <c r="AR999" s="8"/>
      <c r="AS999" s="8"/>
      <c r="AT999" s="8"/>
      <c r="AU999" s="8"/>
      <c r="AV999" s="8"/>
      <c r="AW999" s="8"/>
      <c r="AX999" s="8"/>
      <c r="AY999" s="8"/>
      <c r="AZ999" s="8"/>
      <c r="BA999" s="8"/>
      <c r="BB999" s="8"/>
      <c r="BC999" s="8"/>
      <c r="BD999" s="8"/>
      <c r="BE999" s="8"/>
      <c r="BF999" s="8"/>
      <c r="BG999" s="8"/>
      <c r="BH999" s="8"/>
      <c r="BI999" s="8"/>
      <c r="BJ999" s="8"/>
    </row>
    <row r="1000" spans="1:62" ht="15.75" customHeight="1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  <c r="AA1000" s="8"/>
      <c r="AB1000" s="8"/>
      <c r="AC1000" s="8"/>
      <c r="AD1000" s="8"/>
      <c r="AE1000" s="8"/>
      <c r="AF1000" s="8"/>
      <c r="AG1000" s="8"/>
      <c r="AH1000" s="8"/>
      <c r="AI1000" s="8"/>
      <c r="AJ1000" s="8"/>
      <c r="AK1000" s="8"/>
      <c r="AL1000" s="8"/>
      <c r="AM1000" s="8"/>
      <c r="AN1000" s="8"/>
      <c r="AO1000" s="8"/>
      <c r="AP1000" s="8"/>
      <c r="AQ1000" s="8"/>
      <c r="AR1000" s="8"/>
      <c r="AS1000" s="8"/>
      <c r="AT1000" s="8"/>
      <c r="AU1000" s="8"/>
      <c r="AV1000" s="8"/>
      <c r="AW1000" s="8"/>
      <c r="AX1000" s="8"/>
      <c r="AY1000" s="8"/>
      <c r="AZ1000" s="8"/>
      <c r="BA1000" s="8"/>
      <c r="BB1000" s="8"/>
      <c r="BC1000" s="8"/>
      <c r="BD1000" s="8"/>
      <c r="BE1000" s="8"/>
      <c r="BF1000" s="8"/>
      <c r="BG1000" s="8"/>
      <c r="BH1000" s="8"/>
      <c r="BI1000" s="8"/>
      <c r="BJ1000" s="8"/>
    </row>
  </sheetData>
  <mergeCells count="5">
    <mergeCell ref="I2:R2"/>
    <mergeCell ref="AE2:AN2"/>
    <mergeCell ref="F3:G3"/>
    <mergeCell ref="F4:G4"/>
    <mergeCell ref="F2:G2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4"/>
  <dimension ref="A1:BA1000"/>
  <sheetViews>
    <sheetView zoomScaleNormal="100" workbookViewId="0">
      <pane xSplit="3" ySplit="4" topLeftCell="J5" activePane="bottomRight" state="frozen"/>
      <selection pane="topRight" activeCell="D1" sqref="D1"/>
      <selection pane="bottomLeft" activeCell="A5" sqref="A5"/>
      <selection pane="bottomRight" activeCell="N11" sqref="N11"/>
    </sheetView>
  </sheetViews>
  <sheetFormatPr defaultColWidth="11.1796875" defaultRowHeight="15" customHeight="1"/>
  <cols>
    <col min="1" max="1" width="9.1796875" customWidth="1"/>
    <col min="2" max="2" width="18.36328125" customWidth="1"/>
    <col min="3" max="9" width="9.1796875" customWidth="1"/>
    <col min="10" max="15" width="10.1796875" customWidth="1"/>
    <col min="16" max="17" width="8" hidden="1" customWidth="1"/>
    <col min="18" max="18" width="10.1796875" customWidth="1"/>
    <col min="19" max="20" width="8" hidden="1" customWidth="1"/>
    <col min="21" max="31" width="10.1796875" customWidth="1"/>
    <col min="32" max="32" width="9" customWidth="1"/>
    <col min="33" max="45" width="8" hidden="1" customWidth="1"/>
    <col min="46" max="53" width="9" customWidth="1"/>
  </cols>
  <sheetData>
    <row r="1" spans="1:53" ht="22.5" customHeight="1">
      <c r="A1" s="8"/>
      <c r="B1" s="8"/>
      <c r="C1" s="8"/>
      <c r="D1" s="8"/>
      <c r="E1" s="3" t="s">
        <v>28</v>
      </c>
      <c r="F1" s="199" t="s">
        <v>30</v>
      </c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8"/>
      <c r="S1" s="8"/>
      <c r="T1" s="8"/>
      <c r="U1" s="199" t="s">
        <v>32</v>
      </c>
      <c r="V1" s="197"/>
      <c r="W1" s="197"/>
      <c r="X1" s="197"/>
      <c r="Y1" s="197"/>
      <c r="Z1" s="197"/>
      <c r="AA1" s="197"/>
      <c r="AB1" s="197"/>
      <c r="AC1" s="197"/>
      <c r="AD1" s="197"/>
      <c r="AE1" s="198"/>
      <c r="AF1" s="8"/>
      <c r="AG1" s="8"/>
      <c r="AH1" s="8" t="s">
        <v>33</v>
      </c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</row>
    <row r="2" spans="1:53" ht="21.75" customHeight="1">
      <c r="A2" s="8"/>
      <c r="B2" s="8"/>
      <c r="C2" s="8"/>
      <c r="D2" s="8"/>
      <c r="E2" s="3">
        <f>VSTUP!H2</f>
        <v>0</v>
      </c>
      <c r="F2" s="7">
        <v>1</v>
      </c>
      <c r="G2" s="7">
        <f t="shared" ref="G2:O2" si="0">+F2+1</f>
        <v>2</v>
      </c>
      <c r="H2" s="7">
        <f t="shared" si="0"/>
        <v>3</v>
      </c>
      <c r="I2" s="7">
        <f t="shared" si="0"/>
        <v>4</v>
      </c>
      <c r="J2" s="7">
        <f t="shared" si="0"/>
        <v>5</v>
      </c>
      <c r="K2" s="7">
        <f t="shared" si="0"/>
        <v>6</v>
      </c>
      <c r="L2" s="7">
        <f t="shared" si="0"/>
        <v>7</v>
      </c>
      <c r="M2" s="7">
        <f t="shared" si="0"/>
        <v>8</v>
      </c>
      <c r="N2" s="7">
        <f t="shared" si="0"/>
        <v>9</v>
      </c>
      <c r="O2" s="7">
        <f t="shared" si="0"/>
        <v>10</v>
      </c>
      <c r="P2" s="7"/>
      <c r="Q2" s="7"/>
      <c r="R2" s="7"/>
      <c r="S2" s="8"/>
      <c r="T2" s="8"/>
      <c r="U2" s="18">
        <f>SUM(U5:U204)</f>
        <v>0</v>
      </c>
      <c r="V2" s="7">
        <f t="shared" ref="V2:AE2" si="1">+F2</f>
        <v>1</v>
      </c>
      <c r="W2" s="7">
        <f t="shared" si="1"/>
        <v>2</v>
      </c>
      <c r="X2" s="7">
        <f t="shared" si="1"/>
        <v>3</v>
      </c>
      <c r="Y2" s="7">
        <f t="shared" si="1"/>
        <v>4</v>
      </c>
      <c r="Z2" s="7">
        <f t="shared" si="1"/>
        <v>5</v>
      </c>
      <c r="AA2" s="7">
        <f t="shared" si="1"/>
        <v>6</v>
      </c>
      <c r="AB2" s="7">
        <f t="shared" si="1"/>
        <v>7</v>
      </c>
      <c r="AC2" s="7">
        <f t="shared" si="1"/>
        <v>8</v>
      </c>
      <c r="AD2" s="7">
        <f t="shared" si="1"/>
        <v>9</v>
      </c>
      <c r="AE2" s="7">
        <f t="shared" si="1"/>
        <v>10</v>
      </c>
      <c r="AF2" s="8"/>
      <c r="AG2" s="8"/>
      <c r="AH2" s="8">
        <f t="shared" ref="AH2:AQ2" si="2">+V2</f>
        <v>1</v>
      </c>
      <c r="AI2" s="8">
        <f t="shared" si="2"/>
        <v>2</v>
      </c>
      <c r="AJ2" s="8">
        <f t="shared" si="2"/>
        <v>3</v>
      </c>
      <c r="AK2" s="8">
        <f t="shared" si="2"/>
        <v>4</v>
      </c>
      <c r="AL2" s="8">
        <f t="shared" si="2"/>
        <v>5</v>
      </c>
      <c r="AM2" s="8">
        <f t="shared" si="2"/>
        <v>6</v>
      </c>
      <c r="AN2" s="8">
        <f t="shared" si="2"/>
        <v>7</v>
      </c>
      <c r="AO2" s="8">
        <f t="shared" si="2"/>
        <v>8</v>
      </c>
      <c r="AP2" s="8">
        <f t="shared" si="2"/>
        <v>9</v>
      </c>
      <c r="AQ2" s="8">
        <f t="shared" si="2"/>
        <v>10</v>
      </c>
      <c r="AR2" s="8"/>
      <c r="AS2" s="8"/>
      <c r="AT2" s="8"/>
      <c r="AU2" s="8"/>
      <c r="AV2" s="8"/>
      <c r="AW2" s="8"/>
      <c r="AX2" s="8"/>
      <c r="AY2" s="8"/>
      <c r="AZ2" s="8"/>
      <c r="BA2" s="8"/>
    </row>
    <row r="3" spans="1:53" ht="24" customHeight="1">
      <c r="A3" s="8"/>
      <c r="B3" s="8"/>
      <c r="C3" s="8"/>
      <c r="D3" s="8"/>
      <c r="E3" s="3">
        <f>VSTUP!H3</f>
        <v>0</v>
      </c>
      <c r="F3" s="16">
        <f>+VSTUP!B2</f>
        <v>0</v>
      </c>
      <c r="G3" s="16">
        <f t="shared" ref="G3:O3" si="3">+F3+1</f>
        <v>1</v>
      </c>
      <c r="H3" s="16">
        <f t="shared" si="3"/>
        <v>2</v>
      </c>
      <c r="I3" s="16">
        <f t="shared" si="3"/>
        <v>3</v>
      </c>
      <c r="J3" s="16">
        <f t="shared" si="3"/>
        <v>4</v>
      </c>
      <c r="K3" s="16">
        <f t="shared" si="3"/>
        <v>5</v>
      </c>
      <c r="L3" s="16">
        <f t="shared" si="3"/>
        <v>6</v>
      </c>
      <c r="M3" s="16">
        <f t="shared" si="3"/>
        <v>7</v>
      </c>
      <c r="N3" s="16">
        <f t="shared" si="3"/>
        <v>8</v>
      </c>
      <c r="O3" s="16">
        <f t="shared" si="3"/>
        <v>9</v>
      </c>
      <c r="P3" s="16"/>
      <c r="Q3" s="16"/>
      <c r="R3" s="7"/>
      <c r="S3" s="8"/>
      <c r="T3" s="8"/>
      <c r="U3" s="3" t="s">
        <v>27</v>
      </c>
      <c r="V3" s="16">
        <f t="shared" ref="V3:AE3" si="4">+F3</f>
        <v>0</v>
      </c>
      <c r="W3" s="16">
        <f t="shared" si="4"/>
        <v>1</v>
      </c>
      <c r="X3" s="16">
        <f t="shared" si="4"/>
        <v>2</v>
      </c>
      <c r="Y3" s="16">
        <f t="shared" si="4"/>
        <v>3</v>
      </c>
      <c r="Z3" s="16">
        <f t="shared" si="4"/>
        <v>4</v>
      </c>
      <c r="AA3" s="16">
        <f t="shared" si="4"/>
        <v>5</v>
      </c>
      <c r="AB3" s="16">
        <f t="shared" si="4"/>
        <v>6</v>
      </c>
      <c r="AC3" s="16">
        <f t="shared" si="4"/>
        <v>7</v>
      </c>
      <c r="AD3" s="16">
        <f t="shared" si="4"/>
        <v>8</v>
      </c>
      <c r="AE3" s="16">
        <f t="shared" si="4"/>
        <v>9</v>
      </c>
      <c r="AF3" s="8"/>
      <c r="AG3" s="8"/>
      <c r="AH3" s="17">
        <f t="shared" ref="AH3:AQ3" si="5">+V3</f>
        <v>0</v>
      </c>
      <c r="AI3" s="17">
        <f t="shared" si="5"/>
        <v>1</v>
      </c>
      <c r="AJ3" s="17">
        <f t="shared" si="5"/>
        <v>2</v>
      </c>
      <c r="AK3" s="17">
        <f t="shared" si="5"/>
        <v>3</v>
      </c>
      <c r="AL3" s="17">
        <f t="shared" si="5"/>
        <v>4</v>
      </c>
      <c r="AM3" s="17">
        <f t="shared" si="5"/>
        <v>5</v>
      </c>
      <c r="AN3" s="17">
        <f t="shared" si="5"/>
        <v>6</v>
      </c>
      <c r="AO3" s="17">
        <f t="shared" si="5"/>
        <v>7</v>
      </c>
      <c r="AP3" s="17">
        <f t="shared" si="5"/>
        <v>8</v>
      </c>
      <c r="AQ3" s="17">
        <f t="shared" si="5"/>
        <v>9</v>
      </c>
      <c r="AR3" s="8"/>
      <c r="AS3" s="8"/>
      <c r="AT3" s="8"/>
      <c r="AU3" s="8"/>
      <c r="AV3" s="8"/>
      <c r="AW3" s="8"/>
      <c r="AX3" s="8"/>
      <c r="AY3" s="8"/>
      <c r="AZ3" s="8"/>
      <c r="BA3" s="8"/>
    </row>
    <row r="4" spans="1:53" ht="27.75" customHeight="1">
      <c r="A4" s="20" t="s">
        <v>57</v>
      </c>
      <c r="B4" s="20" t="s">
        <v>58</v>
      </c>
      <c r="C4" s="20" t="s">
        <v>59</v>
      </c>
      <c r="D4" s="20" t="s">
        <v>60</v>
      </c>
      <c r="E4" s="20" t="s">
        <v>61</v>
      </c>
      <c r="F4" s="21" t="str">
        <f>VLOOKUP(WEEKDAY(F3,2),heslo!$A$5:$B$11,2,0)</f>
        <v>sobota</v>
      </c>
      <c r="G4" s="21" t="str">
        <f>VLOOKUP(WEEKDAY(G3,2),heslo!$A$5:$B$11,2,0)</f>
        <v>neděle</v>
      </c>
      <c r="H4" s="21" t="str">
        <f>VLOOKUP(WEEKDAY(H3,2),heslo!$A$5:$B$11,2,0)</f>
        <v>pondělí</v>
      </c>
      <c r="I4" s="21" t="str">
        <f>VLOOKUP(WEEKDAY(I3,2),heslo!$A$5:$B$11,2,0)</f>
        <v>úterý</v>
      </c>
      <c r="J4" s="21" t="str">
        <f>VLOOKUP(WEEKDAY(J3,2),heslo!$A$5:$B$11,2,0)</f>
        <v>středa</v>
      </c>
      <c r="K4" s="21" t="str">
        <f>VLOOKUP(WEEKDAY(K3,2),heslo!$A$5:$B$11,2,0)</f>
        <v>čtvrtek</v>
      </c>
      <c r="L4" s="21" t="str">
        <f>VLOOKUP(WEEKDAY(L3,2),heslo!$A$5:$B$11,2,0)</f>
        <v>pátek</v>
      </c>
      <c r="M4" s="21" t="str">
        <f>VLOOKUP(WEEKDAY(M3,2),heslo!$A$5:$B$11,2,0)</f>
        <v>sobota</v>
      </c>
      <c r="N4" s="21" t="str">
        <f>VLOOKUP(WEEKDAY(N3,2),heslo!$A$5:$B$11,2,0)</f>
        <v>neděle</v>
      </c>
      <c r="O4" s="21" t="str">
        <f>VLOOKUP(WEEKDAY(O3,2),heslo!$A$5:$B$11,2,0)</f>
        <v>pondělí</v>
      </c>
      <c r="P4" s="21"/>
      <c r="Q4" s="21"/>
      <c r="R4" s="21" t="s">
        <v>64</v>
      </c>
      <c r="S4" s="21" t="s">
        <v>65</v>
      </c>
      <c r="T4" s="21" t="s">
        <v>59</v>
      </c>
      <c r="U4" s="21" t="s">
        <v>66</v>
      </c>
      <c r="V4" s="21" t="str">
        <f t="shared" ref="V4:AE4" si="6">+F4</f>
        <v>sobota</v>
      </c>
      <c r="W4" s="21" t="str">
        <f t="shared" si="6"/>
        <v>neděle</v>
      </c>
      <c r="X4" s="21" t="str">
        <f t="shared" si="6"/>
        <v>pondělí</v>
      </c>
      <c r="Y4" s="21" t="str">
        <f t="shared" si="6"/>
        <v>úterý</v>
      </c>
      <c r="Z4" s="21" t="str">
        <f t="shared" si="6"/>
        <v>středa</v>
      </c>
      <c r="AA4" s="21" t="str">
        <f t="shared" si="6"/>
        <v>čtvrtek</v>
      </c>
      <c r="AB4" s="21" t="str">
        <f t="shared" si="6"/>
        <v>pátek</v>
      </c>
      <c r="AC4" s="21" t="str">
        <f t="shared" si="6"/>
        <v>sobota</v>
      </c>
      <c r="AD4" s="21" t="str">
        <f t="shared" si="6"/>
        <v>neděle</v>
      </c>
      <c r="AE4" s="21" t="str">
        <f t="shared" si="6"/>
        <v>pondělí</v>
      </c>
      <c r="AF4" s="8"/>
      <c r="AG4" s="8"/>
      <c r="AH4" s="25" t="str">
        <f t="shared" ref="AH4:AQ4" si="7">+V4</f>
        <v>sobota</v>
      </c>
      <c r="AI4" s="26" t="str">
        <f t="shared" si="7"/>
        <v>neděle</v>
      </c>
      <c r="AJ4" s="26" t="str">
        <f t="shared" si="7"/>
        <v>pondělí</v>
      </c>
      <c r="AK4" s="26" t="str">
        <f t="shared" si="7"/>
        <v>úterý</v>
      </c>
      <c r="AL4" s="26" t="str">
        <f t="shared" si="7"/>
        <v>středa</v>
      </c>
      <c r="AM4" s="26" t="str">
        <f t="shared" si="7"/>
        <v>čtvrtek</v>
      </c>
      <c r="AN4" s="26" t="str">
        <f t="shared" si="7"/>
        <v>pátek</v>
      </c>
      <c r="AO4" s="27" t="str">
        <f t="shared" si="7"/>
        <v>sobota</v>
      </c>
      <c r="AP4" s="26" t="str">
        <f t="shared" si="7"/>
        <v>neděle</v>
      </c>
      <c r="AQ4" s="26" t="str">
        <f t="shared" si="7"/>
        <v>pondělí</v>
      </c>
      <c r="AR4" s="8"/>
      <c r="AS4" s="8"/>
      <c r="AT4" s="8"/>
      <c r="AU4" s="8"/>
      <c r="AV4" s="8"/>
      <c r="AW4" s="8"/>
      <c r="AX4" s="8"/>
      <c r="AY4" s="8"/>
      <c r="AZ4" s="8"/>
      <c r="BA4" s="8"/>
    </row>
    <row r="5" spans="1:53" s="151" customFormat="1" ht="15.75" customHeight="1">
      <c r="A5" s="152">
        <f>+VSTUP!A10</f>
        <v>1</v>
      </c>
      <c r="B5" s="152">
        <f>+VSTUP!B10</f>
        <v>0</v>
      </c>
      <c r="C5" s="152" t="str">
        <f>IF(VSTUP!C10="","",VSTUP!C10)</f>
        <v/>
      </c>
      <c r="D5" s="152">
        <f>+VSTUP!G10</f>
        <v>0</v>
      </c>
      <c r="E5" s="152" t="str">
        <f>+VSTUP!H10</f>
        <v>-</v>
      </c>
      <c r="F5" s="152" t="str">
        <f t="shared" ref="F5:F204" si="8">+IF(EXACT(RIGHT(E5,LEN($E$2)),$E$2),$E$2,IF(LEN($E$2)=2,IF(RIGHT(E5,1)="O","O",IF(RIGHT(E5,1)="V","V","")),IF(LEN($E$2)=3,E5,"")))</f>
        <v/>
      </c>
      <c r="G5" s="152" t="str">
        <f t="shared" ref="G5:O5" si="9">+IF($D5&gt;=G$2,IF($E5=0,"",$E5),IF($D5+1=G$2,IF(EXACT(LEFT($E5,LEN($E$3)),$E$3),$E$3,IF(LEN($E$3)=2,IF(LEFT($E5,1)="O","O",IF(LEFT(D5,1)="S","S","")),IF(LEN($E$3)=3,D5,""))),""))</f>
        <v/>
      </c>
      <c r="H5" s="152" t="str">
        <f t="shared" si="9"/>
        <v/>
      </c>
      <c r="I5" s="152" t="str">
        <f t="shared" si="9"/>
        <v/>
      </c>
      <c r="J5" s="152" t="str">
        <f t="shared" si="9"/>
        <v/>
      </c>
      <c r="K5" s="152" t="str">
        <f t="shared" si="9"/>
        <v/>
      </c>
      <c r="L5" s="152" t="str">
        <f t="shared" si="9"/>
        <v/>
      </c>
      <c r="M5" s="152" t="str">
        <f t="shared" si="9"/>
        <v/>
      </c>
      <c r="N5" s="152" t="str">
        <f t="shared" si="9"/>
        <v/>
      </c>
      <c r="O5" s="152" t="str">
        <f t="shared" si="9"/>
        <v/>
      </c>
      <c r="P5" s="152" t="str">
        <f t="shared" ref="P5:P204" si="10">F5&amp;"-"&amp;G5&amp;"-"&amp;H5&amp;"-"&amp;I5&amp;"-"&amp;J5&amp;"-"&amp;K5&amp;"-"&amp;L5&amp;"-"&amp;M5&amp;"-"&amp;N5&amp;"-"&amp;O5&amp;"-----"</f>
        <v>--------------</v>
      </c>
      <c r="Q5" s="152" t="str">
        <f t="shared" ref="Q5:Q204" si="11">F5&amp;G5&amp;H5&amp;I5&amp;J5&amp;K5&amp;L5&amp;M5&amp;N5&amp;O5</f>
        <v/>
      </c>
      <c r="R5" s="152" t="str">
        <f t="shared" ref="R5:R204" si="12">IF(S5=0,"",INDEX(F5:O5,1,S5))&amp;F5</f>
        <v/>
      </c>
      <c r="S5" s="152">
        <f t="shared" ref="S5:S204" si="13">IF(LEN($E$2)+LEN($E$3)&gt;3,0,IF(ISERROR(SEARCH($E$3&amp;"---",P5,1)),0,SEARCH($E$3&amp;"---",P5,1)+LEN($E$3)-LEN(Q5)))</f>
        <v>0</v>
      </c>
      <c r="T5" s="152">
        <f>+IF($C5&lt;='Ceník STRAVA'!$B$16,5,IF($C5&lt;='Ceník STRAVA'!$B$15,4,IF($C5&lt;='Ceník STRAVA'!$B$14,3,IF($C5&lt;='Ceník STRAVA'!$B$13,2,IF($C5&lt;='Ceník STRAVA'!$B$12,1,6)))))</f>
        <v>6</v>
      </c>
      <c r="U5" s="33">
        <f t="shared" ref="U5:U204" si="14">SUM(V5:AC5)</f>
        <v>0</v>
      </c>
      <c r="V5" s="153">
        <f t="array" ref="V5">INDEX('Ceník STRAVA'!$C$12:$J$17,$T5,IF(R5="",8,HLOOKUP(R5,'Ceník STRAVA'!$C$10:$J$11,2,0)))</f>
        <v>0</v>
      </c>
      <c r="W5" s="153">
        <f t="array" ref="W5">INDEX('Ceník STRAVA'!$C$12:$J$17,$T5,IF(G5="",8,HLOOKUP(G5,'Ceník STRAVA'!$C$10:$J$11,2,0)))*IF($S5=W$2,0,1)</f>
        <v>0</v>
      </c>
      <c r="X5" s="153">
        <f t="array" ref="X5">INDEX('Ceník STRAVA'!$C$12:$J$17,$T5,IF(H5="",8,HLOOKUP(H5,'Ceník STRAVA'!$C$10:$J$11,2,0)))*IF($S5=X$2,0,1)</f>
        <v>0</v>
      </c>
      <c r="Y5" s="153">
        <f t="array" ref="Y5">INDEX('Ceník STRAVA'!$C$12:$J$17,$T5,IF(I5="",8,HLOOKUP(I5,'Ceník STRAVA'!$C$10:$J$11,2,0)))*IF($S5=Y$2,0,1)</f>
        <v>0</v>
      </c>
      <c r="Z5" s="153">
        <f t="array" ref="Z5">INDEX('Ceník STRAVA'!$C$12:$J$17,$T5,IF(J5="",8,HLOOKUP(J5,'Ceník STRAVA'!$C$10:$J$11,2,0)))*IF($S5=Z$2,0,1)</f>
        <v>0</v>
      </c>
      <c r="AA5" s="153">
        <f t="array" ref="AA5">INDEX('Ceník STRAVA'!$C$12:$J$17,$T5,IF(K5="",8,HLOOKUP(K5,'Ceník STRAVA'!$C$10:$J$11,2,0)))*IF($S5=AA$2,0,1)</f>
        <v>0</v>
      </c>
      <c r="AB5" s="153">
        <f t="array" ref="AB5">INDEX('Ceník STRAVA'!$C$12:$J$17,$T5,IF(L5="",8,HLOOKUP(L5,'Ceník STRAVA'!$C$10:$J$11,2,0)))*IF($S5=AB$2,0,1)</f>
        <v>0</v>
      </c>
      <c r="AC5" s="153">
        <f t="array" ref="AC5">INDEX('Ceník STRAVA'!$C$12:$J$17,$T5,IF(M5="",8,HLOOKUP(M5,'Ceník STRAVA'!$C$10:$J$11,2,0)))*IF($S5=AC$2,0,1)</f>
        <v>0</v>
      </c>
      <c r="AD5" s="153">
        <f t="array" ref="AD5">INDEX('Ceník STRAVA'!$C$12:$J$17,$T5,IF(N5="",8,HLOOKUP(N5,'Ceník STRAVA'!$C$10:$J$11,2,0)))*IF($S5=AD$2,0,1)</f>
        <v>0</v>
      </c>
      <c r="AE5" s="153">
        <f t="array" ref="AE5">INDEX('Ceník STRAVA'!$C$12:$J$17,$T5,IF(O5="",8,HLOOKUP(O5,'Ceník STRAVA'!$C$10:$J$11,2,0)))*IF($S5=AE$2,0,1)</f>
        <v>0</v>
      </c>
      <c r="AF5" s="152"/>
      <c r="AG5" s="152"/>
      <c r="AH5" s="152" t="str">
        <f t="shared" ref="AH5:AQ5" si="15">$T5&amp;F5</f>
        <v>6</v>
      </c>
      <c r="AI5" s="152" t="str">
        <f t="shared" si="15"/>
        <v>6</v>
      </c>
      <c r="AJ5" s="152" t="str">
        <f t="shared" si="15"/>
        <v>6</v>
      </c>
      <c r="AK5" s="152" t="str">
        <f t="shared" si="15"/>
        <v>6</v>
      </c>
      <c r="AL5" s="152" t="str">
        <f t="shared" si="15"/>
        <v>6</v>
      </c>
      <c r="AM5" s="152" t="str">
        <f t="shared" si="15"/>
        <v>6</v>
      </c>
      <c r="AN5" s="152" t="str">
        <f t="shared" si="15"/>
        <v>6</v>
      </c>
      <c r="AO5" s="152" t="str">
        <f t="shared" si="15"/>
        <v>6</v>
      </c>
      <c r="AP5" s="152" t="str">
        <f t="shared" si="15"/>
        <v>6</v>
      </c>
      <c r="AQ5" s="152" t="str">
        <f t="shared" si="15"/>
        <v>6</v>
      </c>
      <c r="AR5" s="152"/>
      <c r="AS5" s="152"/>
      <c r="AT5" s="152"/>
      <c r="AU5" s="152"/>
      <c r="AV5" s="152"/>
      <c r="AW5" s="152"/>
      <c r="AX5" s="152"/>
      <c r="AY5" s="152"/>
      <c r="AZ5" s="152"/>
      <c r="BA5" s="152"/>
    </row>
    <row r="6" spans="1:53" ht="15.75" customHeight="1">
      <c r="A6" s="8">
        <f>+VSTUP!A11</f>
        <v>2</v>
      </c>
      <c r="B6" s="8">
        <f>+VSTUP!B11</f>
        <v>0</v>
      </c>
      <c r="C6" s="8" t="str">
        <f>IF(VSTUP!C11="","",VSTUP!C11)</f>
        <v/>
      </c>
      <c r="D6" s="8">
        <f>+VSTUP!G11</f>
        <v>0</v>
      </c>
      <c r="E6" s="8" t="str">
        <f>+VSTUP!H11</f>
        <v>-</v>
      </c>
      <c r="F6" s="8" t="str">
        <f t="shared" si="8"/>
        <v/>
      </c>
      <c r="G6" s="8" t="str">
        <f t="shared" ref="G6:O6" si="16">+IF($D6&gt;=G$2,IF($E6=0,"",$E6),IF($D6+1=G$2,IF(EXACT(LEFT($E6,LEN($E$3)),$E$3),$E$3,IF(LEN($E$3)=2,IF(LEFT($E6,1)="O","O",IF(LEFT(D6,1)="S","S","")),IF(LEN($E$3)=3,D6,""))),""))</f>
        <v/>
      </c>
      <c r="H6" s="8" t="str">
        <f t="shared" si="16"/>
        <v/>
      </c>
      <c r="I6" s="8" t="str">
        <f t="shared" si="16"/>
        <v/>
      </c>
      <c r="J6" s="8" t="str">
        <f t="shared" si="16"/>
        <v/>
      </c>
      <c r="K6" s="8" t="str">
        <f t="shared" si="16"/>
        <v/>
      </c>
      <c r="L6" s="8" t="str">
        <f t="shared" si="16"/>
        <v/>
      </c>
      <c r="M6" s="8" t="str">
        <f t="shared" si="16"/>
        <v/>
      </c>
      <c r="N6" s="8" t="str">
        <f t="shared" si="16"/>
        <v/>
      </c>
      <c r="O6" s="8" t="str">
        <f t="shared" si="16"/>
        <v/>
      </c>
      <c r="P6" s="8" t="str">
        <f t="shared" si="10"/>
        <v>--------------</v>
      </c>
      <c r="Q6" s="8" t="str">
        <f t="shared" si="11"/>
        <v/>
      </c>
      <c r="R6" s="8" t="str">
        <f t="shared" si="12"/>
        <v/>
      </c>
      <c r="S6" s="8">
        <f t="shared" si="13"/>
        <v>0</v>
      </c>
      <c r="T6" s="8">
        <f>+IF($C6&lt;='Ceník STRAVA'!$B$16,5,IF($C6&lt;='Ceník STRAVA'!$B$15,4,IF($C6&lt;='Ceník STRAVA'!$B$14,3,IF($C6&lt;='Ceník STRAVA'!$B$13,2,IF($C6&lt;='Ceník STRAVA'!$B$12,1,6)))))</f>
        <v>6</v>
      </c>
      <c r="U6" s="33">
        <f t="shared" si="14"/>
        <v>0</v>
      </c>
      <c r="V6" s="32">
        <f t="array" ref="V6">INDEX('Ceník STRAVA'!$C$12:$J$17,$T6,IF(R6="",8,HLOOKUP(R6,'Ceník STRAVA'!$C$10:$J$11,2,0)))</f>
        <v>0</v>
      </c>
      <c r="W6" s="32">
        <f t="array" ref="W6">INDEX('Ceník STRAVA'!$C$12:$J$17,$T6,IF(G6="",8,HLOOKUP(G6,'Ceník STRAVA'!$C$10:$J$11,2,0)))*IF($S6=W$2,0,1)</f>
        <v>0</v>
      </c>
      <c r="X6" s="32">
        <f t="array" ref="X6">INDEX('Ceník STRAVA'!$C$12:$J$17,$T6,IF(H6="",8,HLOOKUP(H6,'Ceník STRAVA'!$C$10:$J$11,2,0)))*IF($S6=X$2,0,1)</f>
        <v>0</v>
      </c>
      <c r="Y6" s="32">
        <f t="array" ref="Y6">INDEX('Ceník STRAVA'!$C$12:$J$17,$T6,IF(I6="",8,HLOOKUP(I6,'Ceník STRAVA'!$C$10:$J$11,2,0)))*IF($S6=Y$2,0,1)</f>
        <v>0</v>
      </c>
      <c r="Z6" s="32">
        <f t="array" ref="Z6">INDEX('Ceník STRAVA'!$C$12:$J$17,$T6,IF(J6="",8,HLOOKUP(J6,'Ceník STRAVA'!$C$10:$J$11,2,0)))*IF($S6=Z$2,0,1)</f>
        <v>0</v>
      </c>
      <c r="AA6" s="32">
        <f t="array" ref="AA6">INDEX('Ceník STRAVA'!$C$12:$J$17,$T6,IF(K6="",8,HLOOKUP(K6,'Ceník STRAVA'!$C$10:$J$11,2,0)))*IF($S6=AA$2,0,1)</f>
        <v>0</v>
      </c>
      <c r="AB6" s="32">
        <f t="array" ref="AB6">INDEX('Ceník STRAVA'!$C$12:$J$17,$T6,IF(L6="",8,HLOOKUP(L6,'Ceník STRAVA'!$C$10:$J$11,2,0)))*IF($S6=AB$2,0,1)</f>
        <v>0</v>
      </c>
      <c r="AC6" s="32">
        <f t="array" ref="AC6">INDEX('Ceník STRAVA'!$C$12:$J$17,$T6,IF(M6="",8,HLOOKUP(M6,'Ceník STRAVA'!$C$10:$J$11,2,0)))*IF($S6=AC$2,0,1)</f>
        <v>0</v>
      </c>
      <c r="AD6" s="32">
        <f t="array" ref="AD6">INDEX('Ceník STRAVA'!$C$12:$J$17,$T6,IF(N6="",8,HLOOKUP(N6,'Ceník STRAVA'!$C$10:$J$11,2,0)))*IF($S6=AD$2,0,1)</f>
        <v>0</v>
      </c>
      <c r="AE6" s="32">
        <f t="array" ref="AE6">INDEX('Ceník STRAVA'!$C$12:$J$17,$T6,IF(O6="",8,HLOOKUP(O6,'Ceník STRAVA'!$C$10:$J$11,2,0)))*IF($S6=AE$2,0,1)</f>
        <v>0</v>
      </c>
      <c r="AF6" s="8"/>
      <c r="AG6" s="8"/>
      <c r="AH6" s="8" t="str">
        <f t="shared" ref="AH6:AQ6" si="17">$T6&amp;F6</f>
        <v>6</v>
      </c>
      <c r="AI6" s="8" t="str">
        <f t="shared" si="17"/>
        <v>6</v>
      </c>
      <c r="AJ6" s="8" t="str">
        <f t="shared" si="17"/>
        <v>6</v>
      </c>
      <c r="AK6" s="8" t="str">
        <f t="shared" si="17"/>
        <v>6</v>
      </c>
      <c r="AL6" s="8" t="str">
        <f t="shared" si="17"/>
        <v>6</v>
      </c>
      <c r="AM6" s="8" t="str">
        <f t="shared" si="17"/>
        <v>6</v>
      </c>
      <c r="AN6" s="8" t="str">
        <f t="shared" si="17"/>
        <v>6</v>
      </c>
      <c r="AO6" s="8" t="str">
        <f t="shared" si="17"/>
        <v>6</v>
      </c>
      <c r="AP6" s="8" t="str">
        <f t="shared" si="17"/>
        <v>6</v>
      </c>
      <c r="AQ6" s="8" t="str">
        <f t="shared" si="17"/>
        <v>6</v>
      </c>
      <c r="AR6" s="8"/>
      <c r="AS6" s="8"/>
      <c r="AT6" s="8"/>
      <c r="AU6" s="8"/>
      <c r="AV6" s="8"/>
      <c r="AW6" s="8"/>
      <c r="AX6" s="8"/>
      <c r="AY6" s="8"/>
      <c r="AZ6" s="8"/>
      <c r="BA6" s="8"/>
    </row>
    <row r="7" spans="1:53" s="151" customFormat="1" ht="15.75" customHeight="1">
      <c r="A7" s="152">
        <f>+VSTUP!A12</f>
        <v>3</v>
      </c>
      <c r="B7" s="152">
        <f>+VSTUP!B12</f>
        <v>0</v>
      </c>
      <c r="C7" s="152" t="str">
        <f>IF(VSTUP!C12="","",VSTUP!C12)</f>
        <v/>
      </c>
      <c r="D7" s="152">
        <f>+VSTUP!G12</f>
        <v>0</v>
      </c>
      <c r="E7" s="152" t="str">
        <f>+VSTUP!H12</f>
        <v>-</v>
      </c>
      <c r="F7" s="152" t="str">
        <f t="shared" si="8"/>
        <v/>
      </c>
      <c r="G7" s="152" t="str">
        <f t="shared" ref="G7:O7" si="18">+IF($D7&gt;=G$2,IF($E7=0,"",$E7),IF($D7+1=G$2,IF(EXACT(LEFT($E7,LEN($E$3)),$E$3),$E$3,IF(LEN($E$3)=2,IF(LEFT($E7,1)="O","O",IF(LEFT(D7,1)="S","S","")),IF(LEN($E$3)=3,D7,""))),""))</f>
        <v/>
      </c>
      <c r="H7" s="152" t="str">
        <f t="shared" si="18"/>
        <v/>
      </c>
      <c r="I7" s="152" t="str">
        <f t="shared" si="18"/>
        <v/>
      </c>
      <c r="J7" s="152" t="str">
        <f t="shared" si="18"/>
        <v/>
      </c>
      <c r="K7" s="152" t="str">
        <f t="shared" si="18"/>
        <v/>
      </c>
      <c r="L7" s="152" t="str">
        <f t="shared" si="18"/>
        <v/>
      </c>
      <c r="M7" s="152" t="str">
        <f t="shared" si="18"/>
        <v/>
      </c>
      <c r="N7" s="152" t="str">
        <f t="shared" si="18"/>
        <v/>
      </c>
      <c r="O7" s="152" t="str">
        <f t="shared" si="18"/>
        <v/>
      </c>
      <c r="P7" s="152" t="str">
        <f t="shared" si="10"/>
        <v>--------------</v>
      </c>
      <c r="Q7" s="152" t="str">
        <f t="shared" si="11"/>
        <v/>
      </c>
      <c r="R7" s="152" t="str">
        <f t="shared" si="12"/>
        <v/>
      </c>
      <c r="S7" s="152">
        <f t="shared" si="13"/>
        <v>0</v>
      </c>
      <c r="T7" s="152">
        <f>+IF($C7&lt;='Ceník STRAVA'!$B$16,5,IF($C7&lt;='Ceník STRAVA'!$B$15,4,IF($C7&lt;='Ceník STRAVA'!$B$14,3,IF($C7&lt;='Ceník STRAVA'!$B$13,2,IF($C7&lt;='Ceník STRAVA'!$B$12,1,6)))))</f>
        <v>6</v>
      </c>
      <c r="U7" s="33">
        <f t="shared" si="14"/>
        <v>0</v>
      </c>
      <c r="V7" s="153">
        <f t="array" ref="V7">INDEX('Ceník STRAVA'!$C$12:$J$17,$T7,IF(R7="",8,HLOOKUP(R7,'Ceník STRAVA'!$C$10:$J$11,2,0)))</f>
        <v>0</v>
      </c>
      <c r="W7" s="153">
        <f t="array" ref="W7">INDEX('Ceník STRAVA'!$C$12:$J$17,$T7,IF(G7="",8,HLOOKUP(G7,'Ceník STRAVA'!$C$10:$J$11,2,0)))*IF($S7=W$2,0,1)</f>
        <v>0</v>
      </c>
      <c r="X7" s="153">
        <f t="array" ref="X7">INDEX('Ceník STRAVA'!$C$12:$J$17,$T7,IF(H7="",8,HLOOKUP(H7,'Ceník STRAVA'!$C$10:$J$11,2,0)))*IF($S7=X$2,0,1)</f>
        <v>0</v>
      </c>
      <c r="Y7" s="153">
        <f t="array" ref="Y7">INDEX('Ceník STRAVA'!$C$12:$J$17,$T7,IF(I7="",8,HLOOKUP(I7,'Ceník STRAVA'!$C$10:$J$11,2,0)))*IF($S7=Y$2,0,1)</f>
        <v>0</v>
      </c>
      <c r="Z7" s="153">
        <f t="array" ref="Z7">INDEX('Ceník STRAVA'!$C$12:$J$17,$T7,IF(J7="",8,HLOOKUP(J7,'Ceník STRAVA'!$C$10:$J$11,2,0)))*IF($S7=Z$2,0,1)</f>
        <v>0</v>
      </c>
      <c r="AA7" s="153">
        <f t="array" ref="AA7">INDEX('Ceník STRAVA'!$C$12:$J$17,$T7,IF(K7="",8,HLOOKUP(K7,'Ceník STRAVA'!$C$10:$J$11,2,0)))*IF($S7=AA$2,0,1)</f>
        <v>0</v>
      </c>
      <c r="AB7" s="153">
        <f t="array" ref="AB7">INDEX('Ceník STRAVA'!$C$12:$J$17,$T7,IF(L7="",8,HLOOKUP(L7,'Ceník STRAVA'!$C$10:$J$11,2,0)))*IF($S7=AB$2,0,1)</f>
        <v>0</v>
      </c>
      <c r="AC7" s="153">
        <f t="array" ref="AC7">INDEX('Ceník STRAVA'!$C$12:$J$17,$T7,IF(M7="",8,HLOOKUP(M7,'Ceník STRAVA'!$C$10:$J$11,2,0)))*IF($S7=AC$2,0,1)</f>
        <v>0</v>
      </c>
      <c r="AD7" s="153">
        <f t="array" ref="AD7">INDEX('Ceník STRAVA'!$C$12:$J$17,$T7,IF(N7="",8,HLOOKUP(N7,'Ceník STRAVA'!$C$10:$J$11,2,0)))*IF($S7=AD$2,0,1)</f>
        <v>0</v>
      </c>
      <c r="AE7" s="153">
        <f t="array" ref="AE7">INDEX('Ceník STRAVA'!$C$12:$J$17,$T7,IF(O7="",8,HLOOKUP(O7,'Ceník STRAVA'!$C$10:$J$11,2,0)))*IF($S7=AE$2,0,1)</f>
        <v>0</v>
      </c>
      <c r="AF7" s="152"/>
      <c r="AG7" s="152"/>
      <c r="AH7" s="152" t="str">
        <f t="shared" ref="AH7:AQ7" si="19">$T7&amp;F7</f>
        <v>6</v>
      </c>
      <c r="AI7" s="152" t="str">
        <f t="shared" si="19"/>
        <v>6</v>
      </c>
      <c r="AJ7" s="152" t="str">
        <f t="shared" si="19"/>
        <v>6</v>
      </c>
      <c r="AK7" s="152" t="str">
        <f t="shared" si="19"/>
        <v>6</v>
      </c>
      <c r="AL7" s="152" t="str">
        <f t="shared" si="19"/>
        <v>6</v>
      </c>
      <c r="AM7" s="152" t="str">
        <f t="shared" si="19"/>
        <v>6</v>
      </c>
      <c r="AN7" s="152" t="str">
        <f t="shared" si="19"/>
        <v>6</v>
      </c>
      <c r="AO7" s="152" t="str">
        <f t="shared" si="19"/>
        <v>6</v>
      </c>
      <c r="AP7" s="152" t="str">
        <f t="shared" si="19"/>
        <v>6</v>
      </c>
      <c r="AQ7" s="152" t="str">
        <f t="shared" si="19"/>
        <v>6</v>
      </c>
      <c r="AR7" s="152"/>
      <c r="AS7" s="152"/>
      <c r="AT7" s="152"/>
      <c r="AU7" s="152"/>
      <c r="AV7" s="152"/>
      <c r="AW7" s="152"/>
      <c r="AX7" s="152"/>
      <c r="AY7" s="152"/>
      <c r="AZ7" s="152"/>
      <c r="BA7" s="152"/>
    </row>
    <row r="8" spans="1:53" ht="15.75" customHeight="1">
      <c r="A8" s="8">
        <f>+VSTUP!A13</f>
        <v>4</v>
      </c>
      <c r="B8" s="8">
        <f>+VSTUP!B13</f>
        <v>0</v>
      </c>
      <c r="C8" s="8" t="str">
        <f>IF(VSTUP!C13="","",VSTUP!C13)</f>
        <v/>
      </c>
      <c r="D8" s="8">
        <f>+VSTUP!G13</f>
        <v>0</v>
      </c>
      <c r="E8" s="8" t="str">
        <f>+VSTUP!H13</f>
        <v>-</v>
      </c>
      <c r="F8" s="8" t="str">
        <f t="shared" si="8"/>
        <v/>
      </c>
      <c r="G8" s="8" t="str">
        <f t="shared" ref="G8:O8" si="20">+IF($D8&gt;=G$2,IF($E8=0,"",$E8),IF($D8+1=G$2,IF(EXACT(LEFT($E8,LEN($E$3)),$E$3),$E$3,IF(LEN($E$3)=2,IF(LEFT($E8,1)="O","O",IF(LEFT(D8,1)="S","S","")),IF(LEN($E$3)=3,D8,""))),""))</f>
        <v/>
      </c>
      <c r="H8" s="8" t="str">
        <f t="shared" si="20"/>
        <v/>
      </c>
      <c r="I8" s="8" t="str">
        <f t="shared" si="20"/>
        <v/>
      </c>
      <c r="J8" s="8" t="str">
        <f t="shared" si="20"/>
        <v/>
      </c>
      <c r="K8" s="8" t="str">
        <f t="shared" si="20"/>
        <v/>
      </c>
      <c r="L8" s="8" t="str">
        <f t="shared" si="20"/>
        <v/>
      </c>
      <c r="M8" s="8" t="str">
        <f t="shared" si="20"/>
        <v/>
      </c>
      <c r="N8" s="8" t="str">
        <f t="shared" si="20"/>
        <v/>
      </c>
      <c r="O8" s="8" t="str">
        <f t="shared" si="20"/>
        <v/>
      </c>
      <c r="P8" s="8" t="str">
        <f t="shared" si="10"/>
        <v>--------------</v>
      </c>
      <c r="Q8" s="8" t="str">
        <f t="shared" si="11"/>
        <v/>
      </c>
      <c r="R8" s="8" t="str">
        <f t="shared" si="12"/>
        <v/>
      </c>
      <c r="S8" s="8">
        <f t="shared" si="13"/>
        <v>0</v>
      </c>
      <c r="T8" s="8">
        <f>+IF($C8&lt;='Ceník STRAVA'!$B$16,5,IF($C8&lt;='Ceník STRAVA'!$B$15,4,IF($C8&lt;='Ceník STRAVA'!$B$14,3,IF($C8&lt;='Ceník STRAVA'!$B$13,2,IF($C8&lt;='Ceník STRAVA'!$B$12,1,6)))))</f>
        <v>6</v>
      </c>
      <c r="U8" s="33">
        <f t="shared" si="14"/>
        <v>0</v>
      </c>
      <c r="V8" s="32">
        <f t="array" ref="V8">INDEX('Ceník STRAVA'!$C$12:$J$17,$T8,IF(R8="",8,HLOOKUP(R8,'Ceník STRAVA'!$C$10:$J$11,2,0)))</f>
        <v>0</v>
      </c>
      <c r="W8" s="32">
        <f t="array" ref="W8">INDEX('Ceník STRAVA'!$C$12:$J$17,$T8,IF(G8="",8,HLOOKUP(G8,'Ceník STRAVA'!$C$10:$J$11,2,0)))*IF($S8=W$2,0,1)</f>
        <v>0</v>
      </c>
      <c r="X8" s="32">
        <f t="array" ref="X8">INDEX('Ceník STRAVA'!$C$12:$J$17,$T8,IF(H8="",8,HLOOKUP(H8,'Ceník STRAVA'!$C$10:$J$11,2,0)))*IF($S8=X$2,0,1)</f>
        <v>0</v>
      </c>
      <c r="Y8" s="32">
        <f t="array" ref="Y8">INDEX('Ceník STRAVA'!$C$12:$J$17,$T8,IF(I8="",8,HLOOKUP(I8,'Ceník STRAVA'!$C$10:$J$11,2,0)))*IF($S8=Y$2,0,1)</f>
        <v>0</v>
      </c>
      <c r="Z8" s="32">
        <f t="array" ref="Z8">INDEX('Ceník STRAVA'!$C$12:$J$17,$T8,IF(J8="",8,HLOOKUP(J8,'Ceník STRAVA'!$C$10:$J$11,2,0)))*IF($S8=Z$2,0,1)</f>
        <v>0</v>
      </c>
      <c r="AA8" s="32">
        <f t="array" ref="AA8">INDEX('Ceník STRAVA'!$C$12:$J$17,$T8,IF(K8="",8,HLOOKUP(K8,'Ceník STRAVA'!$C$10:$J$11,2,0)))*IF($S8=AA$2,0,1)</f>
        <v>0</v>
      </c>
      <c r="AB8" s="32">
        <f t="array" ref="AB8">INDEX('Ceník STRAVA'!$C$12:$J$17,$T8,IF(L8="",8,HLOOKUP(L8,'Ceník STRAVA'!$C$10:$J$11,2,0)))*IF($S8=AB$2,0,1)</f>
        <v>0</v>
      </c>
      <c r="AC8" s="32">
        <f t="array" ref="AC8">INDEX('Ceník STRAVA'!$C$12:$J$17,$T8,IF(M8="",8,HLOOKUP(M8,'Ceník STRAVA'!$C$10:$J$11,2,0)))*IF($S8=AC$2,0,1)</f>
        <v>0</v>
      </c>
      <c r="AD8" s="32">
        <f t="array" ref="AD8">INDEX('Ceník STRAVA'!$C$12:$J$17,$T8,IF(N8="",8,HLOOKUP(N8,'Ceník STRAVA'!$C$10:$J$11,2,0)))*IF($S8=AD$2,0,1)</f>
        <v>0</v>
      </c>
      <c r="AE8" s="32">
        <f t="array" ref="AE8">INDEX('Ceník STRAVA'!$C$12:$J$17,$T8,IF(O8="",8,HLOOKUP(O8,'Ceník STRAVA'!$C$10:$J$11,2,0)))*IF($S8=AE$2,0,1)</f>
        <v>0</v>
      </c>
      <c r="AF8" s="8"/>
      <c r="AG8" s="8"/>
      <c r="AH8" s="8" t="str">
        <f t="shared" ref="AH8:AQ8" si="21">$T8&amp;F8</f>
        <v>6</v>
      </c>
      <c r="AI8" s="8" t="str">
        <f t="shared" si="21"/>
        <v>6</v>
      </c>
      <c r="AJ8" s="8" t="str">
        <f t="shared" si="21"/>
        <v>6</v>
      </c>
      <c r="AK8" s="8" t="str">
        <f t="shared" si="21"/>
        <v>6</v>
      </c>
      <c r="AL8" s="8" t="str">
        <f t="shared" si="21"/>
        <v>6</v>
      </c>
      <c r="AM8" s="8" t="str">
        <f t="shared" si="21"/>
        <v>6</v>
      </c>
      <c r="AN8" s="8" t="str">
        <f t="shared" si="21"/>
        <v>6</v>
      </c>
      <c r="AO8" s="8" t="str">
        <f t="shared" si="21"/>
        <v>6</v>
      </c>
      <c r="AP8" s="8" t="str">
        <f t="shared" si="21"/>
        <v>6</v>
      </c>
      <c r="AQ8" s="8" t="str">
        <f t="shared" si="21"/>
        <v>6</v>
      </c>
      <c r="AR8" s="8"/>
      <c r="AS8" s="8"/>
      <c r="AT8" s="8"/>
      <c r="AU8" s="8"/>
      <c r="AV8" s="8"/>
      <c r="AW8" s="8"/>
      <c r="AX8" s="8"/>
      <c r="AY8" s="8"/>
      <c r="AZ8" s="8"/>
      <c r="BA8" s="8"/>
    </row>
    <row r="9" spans="1:53" s="151" customFormat="1" ht="15.75" customHeight="1">
      <c r="A9" s="152">
        <f>+VSTUP!A14</f>
        <v>5</v>
      </c>
      <c r="B9" s="152">
        <f>+VSTUP!B14</f>
        <v>0</v>
      </c>
      <c r="C9" s="152" t="str">
        <f>IF(VSTUP!C14="","",VSTUP!C14)</f>
        <v/>
      </c>
      <c r="D9" s="152">
        <f>+VSTUP!G14</f>
        <v>0</v>
      </c>
      <c r="E9" s="152" t="str">
        <f>+VSTUP!H14</f>
        <v>-</v>
      </c>
      <c r="F9" s="152" t="str">
        <f t="shared" si="8"/>
        <v/>
      </c>
      <c r="G9" s="152" t="str">
        <f t="shared" ref="G9:O9" si="22">+IF($D9&gt;=G$2,IF($E9=0,"",$E9),IF($D9+1=G$2,IF(EXACT(LEFT($E9,LEN($E$3)),$E$3),$E$3,IF(LEN($E$3)=2,IF(LEFT($E9,1)="O","O",IF(LEFT(D9,1)="S","S","")),IF(LEN($E$3)=3,D9,""))),""))</f>
        <v/>
      </c>
      <c r="H9" s="152" t="str">
        <f t="shared" si="22"/>
        <v/>
      </c>
      <c r="I9" s="152" t="str">
        <f t="shared" si="22"/>
        <v/>
      </c>
      <c r="J9" s="152" t="str">
        <f t="shared" si="22"/>
        <v/>
      </c>
      <c r="K9" s="152" t="str">
        <f t="shared" si="22"/>
        <v/>
      </c>
      <c r="L9" s="152" t="str">
        <f t="shared" si="22"/>
        <v/>
      </c>
      <c r="M9" s="152" t="str">
        <f t="shared" si="22"/>
        <v/>
      </c>
      <c r="N9" s="152" t="str">
        <f t="shared" si="22"/>
        <v/>
      </c>
      <c r="O9" s="152" t="str">
        <f t="shared" si="22"/>
        <v/>
      </c>
      <c r="P9" s="152" t="str">
        <f t="shared" si="10"/>
        <v>--------------</v>
      </c>
      <c r="Q9" s="152" t="str">
        <f t="shared" si="11"/>
        <v/>
      </c>
      <c r="R9" s="152" t="str">
        <f t="shared" si="12"/>
        <v/>
      </c>
      <c r="S9" s="152">
        <f t="shared" si="13"/>
        <v>0</v>
      </c>
      <c r="T9" s="152">
        <f>+IF($C9&lt;='Ceník STRAVA'!$B$16,5,IF($C9&lt;='Ceník STRAVA'!$B$15,4,IF($C9&lt;='Ceník STRAVA'!$B$14,3,IF($C9&lt;='Ceník STRAVA'!$B$13,2,IF($C9&lt;='Ceník STRAVA'!$B$12,1,6)))))</f>
        <v>6</v>
      </c>
      <c r="U9" s="33">
        <f t="shared" si="14"/>
        <v>0</v>
      </c>
      <c r="V9" s="153">
        <f t="array" ref="V9">INDEX('Ceník STRAVA'!$C$12:$J$17,$T9,IF(R9="",8,HLOOKUP(R9,'Ceník STRAVA'!$C$10:$J$11,2,0)))</f>
        <v>0</v>
      </c>
      <c r="W9" s="153">
        <f t="array" ref="W9">INDEX('Ceník STRAVA'!$C$12:$J$17,$T9,IF(G9="",8,HLOOKUP(G9,'Ceník STRAVA'!$C$10:$J$11,2,0)))*IF($S9=W$2,0,1)</f>
        <v>0</v>
      </c>
      <c r="X9" s="153">
        <f t="array" ref="X9">INDEX('Ceník STRAVA'!$C$12:$J$17,$T9,IF(H9="",8,HLOOKUP(H9,'Ceník STRAVA'!$C$10:$J$11,2,0)))*IF($S9=X$2,0,1)</f>
        <v>0</v>
      </c>
      <c r="Y9" s="153">
        <f t="array" ref="Y9">INDEX('Ceník STRAVA'!$C$12:$J$17,$T9,IF(I9="",8,HLOOKUP(I9,'Ceník STRAVA'!$C$10:$J$11,2,0)))*IF($S9=Y$2,0,1)</f>
        <v>0</v>
      </c>
      <c r="Z9" s="153">
        <f t="array" ref="Z9">INDEX('Ceník STRAVA'!$C$12:$J$17,$T9,IF(J9="",8,HLOOKUP(J9,'Ceník STRAVA'!$C$10:$J$11,2,0)))*IF($S9=Z$2,0,1)</f>
        <v>0</v>
      </c>
      <c r="AA9" s="153">
        <f t="array" ref="AA9">INDEX('Ceník STRAVA'!$C$12:$J$17,$T9,IF(K9="",8,HLOOKUP(K9,'Ceník STRAVA'!$C$10:$J$11,2,0)))*IF($S9=AA$2,0,1)</f>
        <v>0</v>
      </c>
      <c r="AB9" s="153">
        <f t="array" ref="AB9">INDEX('Ceník STRAVA'!$C$12:$J$17,$T9,IF(L9="",8,HLOOKUP(L9,'Ceník STRAVA'!$C$10:$J$11,2,0)))*IF($S9=AB$2,0,1)</f>
        <v>0</v>
      </c>
      <c r="AC9" s="153">
        <f t="array" ref="AC9">INDEX('Ceník STRAVA'!$C$12:$J$17,$T9,IF(M9="",8,HLOOKUP(M9,'Ceník STRAVA'!$C$10:$J$11,2,0)))*IF($S9=AC$2,0,1)</f>
        <v>0</v>
      </c>
      <c r="AD9" s="153">
        <f t="array" ref="AD9">INDEX('Ceník STRAVA'!$C$12:$J$17,$T9,IF(N9="",8,HLOOKUP(N9,'Ceník STRAVA'!$C$10:$J$11,2,0)))*IF($S9=AD$2,0,1)</f>
        <v>0</v>
      </c>
      <c r="AE9" s="153">
        <f t="array" ref="AE9">INDEX('Ceník STRAVA'!$C$12:$J$17,$T9,IF(O9="",8,HLOOKUP(O9,'Ceník STRAVA'!$C$10:$J$11,2,0)))*IF($S9=AE$2,0,1)</f>
        <v>0</v>
      </c>
      <c r="AF9" s="152"/>
      <c r="AG9" s="152"/>
      <c r="AH9" s="152" t="str">
        <f t="shared" ref="AH9:AQ9" si="23">$T9&amp;F9</f>
        <v>6</v>
      </c>
      <c r="AI9" s="152" t="str">
        <f t="shared" si="23"/>
        <v>6</v>
      </c>
      <c r="AJ9" s="152" t="str">
        <f t="shared" si="23"/>
        <v>6</v>
      </c>
      <c r="AK9" s="152" t="str">
        <f t="shared" si="23"/>
        <v>6</v>
      </c>
      <c r="AL9" s="152" t="str">
        <f t="shared" si="23"/>
        <v>6</v>
      </c>
      <c r="AM9" s="152" t="str">
        <f t="shared" si="23"/>
        <v>6</v>
      </c>
      <c r="AN9" s="152" t="str">
        <f t="shared" si="23"/>
        <v>6</v>
      </c>
      <c r="AO9" s="152" t="str">
        <f t="shared" si="23"/>
        <v>6</v>
      </c>
      <c r="AP9" s="152" t="str">
        <f t="shared" si="23"/>
        <v>6</v>
      </c>
      <c r="AQ9" s="152" t="str">
        <f t="shared" si="23"/>
        <v>6</v>
      </c>
      <c r="AR9" s="152"/>
      <c r="AS9" s="152"/>
      <c r="AT9" s="152"/>
      <c r="AU9" s="152"/>
      <c r="AV9" s="152"/>
      <c r="AW9" s="152"/>
      <c r="AX9" s="152"/>
      <c r="AY9" s="152"/>
      <c r="AZ9" s="152"/>
      <c r="BA9" s="152"/>
    </row>
    <row r="10" spans="1:53" ht="15.75" customHeight="1">
      <c r="A10" s="8">
        <f>+VSTUP!A15</f>
        <v>6</v>
      </c>
      <c r="B10" s="8">
        <f>+VSTUP!B15</f>
        <v>0</v>
      </c>
      <c r="C10" s="8" t="str">
        <f>IF(VSTUP!C15="","",VSTUP!C15)</f>
        <v/>
      </c>
      <c r="D10" s="8">
        <f>+VSTUP!G15</f>
        <v>0</v>
      </c>
      <c r="E10" s="8" t="str">
        <f>+VSTUP!H15</f>
        <v>-</v>
      </c>
      <c r="F10" s="8" t="str">
        <f t="shared" si="8"/>
        <v/>
      </c>
      <c r="G10" s="8" t="str">
        <f t="shared" ref="G10:O10" si="24">+IF($D10&gt;=G$2,IF($E10=0,"",$E10),IF($D10+1=G$2,IF(EXACT(LEFT($E10,LEN($E$3)),$E$3),$E$3,IF(LEN($E$3)=2,IF(LEFT($E10,1)="O","O",IF(LEFT(D10,1)="S","S","")),IF(LEN($E$3)=3,D10,""))),""))</f>
        <v/>
      </c>
      <c r="H10" s="8" t="str">
        <f t="shared" si="24"/>
        <v/>
      </c>
      <c r="I10" s="8" t="str">
        <f t="shared" si="24"/>
        <v/>
      </c>
      <c r="J10" s="8" t="str">
        <f t="shared" si="24"/>
        <v/>
      </c>
      <c r="K10" s="8" t="str">
        <f t="shared" si="24"/>
        <v/>
      </c>
      <c r="L10" s="8" t="str">
        <f t="shared" si="24"/>
        <v/>
      </c>
      <c r="M10" s="8" t="str">
        <f t="shared" si="24"/>
        <v/>
      </c>
      <c r="N10" s="8" t="str">
        <f t="shared" si="24"/>
        <v/>
      </c>
      <c r="O10" s="8" t="str">
        <f t="shared" si="24"/>
        <v/>
      </c>
      <c r="P10" s="8" t="str">
        <f t="shared" si="10"/>
        <v>--------------</v>
      </c>
      <c r="Q10" s="8" t="str">
        <f t="shared" si="11"/>
        <v/>
      </c>
      <c r="R10" s="8" t="str">
        <f t="shared" si="12"/>
        <v/>
      </c>
      <c r="S10" s="8">
        <f t="shared" si="13"/>
        <v>0</v>
      </c>
      <c r="T10" s="8">
        <f>+IF($C10&lt;='Ceník STRAVA'!$B$16,5,IF($C10&lt;='Ceník STRAVA'!$B$15,4,IF($C10&lt;='Ceník STRAVA'!$B$14,3,IF($C10&lt;='Ceník STRAVA'!$B$13,2,IF($C10&lt;='Ceník STRAVA'!$B$12,1,6)))))</f>
        <v>6</v>
      </c>
      <c r="U10" s="33">
        <f t="shared" si="14"/>
        <v>0</v>
      </c>
      <c r="V10" s="32">
        <f t="array" ref="V10">INDEX('Ceník STRAVA'!$C$12:$J$17,$T10,IF(R10="",8,HLOOKUP(R10,'Ceník STRAVA'!$C$10:$J$11,2,0)))</f>
        <v>0</v>
      </c>
      <c r="W10" s="32">
        <f t="array" ref="W10">INDEX('Ceník STRAVA'!$C$12:$J$17,$T10,IF(G10="",8,HLOOKUP(G10,'Ceník STRAVA'!$C$10:$J$11,2,0)))*IF($S10=W$2,0,1)</f>
        <v>0</v>
      </c>
      <c r="X10" s="32">
        <f t="array" ref="X10">INDEX('Ceník STRAVA'!$C$12:$J$17,$T10,IF(H10="",8,HLOOKUP(H10,'Ceník STRAVA'!$C$10:$J$11,2,0)))*IF($S10=X$2,0,1)</f>
        <v>0</v>
      </c>
      <c r="Y10" s="32">
        <f t="array" ref="Y10">INDEX('Ceník STRAVA'!$C$12:$J$17,$T10,IF(I10="",8,HLOOKUP(I10,'Ceník STRAVA'!$C$10:$J$11,2,0)))*IF($S10=Y$2,0,1)</f>
        <v>0</v>
      </c>
      <c r="Z10" s="32">
        <f t="array" ref="Z10">INDEX('Ceník STRAVA'!$C$12:$J$17,$T10,IF(J10="",8,HLOOKUP(J10,'Ceník STRAVA'!$C$10:$J$11,2,0)))*IF($S10=Z$2,0,1)</f>
        <v>0</v>
      </c>
      <c r="AA10" s="32">
        <f t="array" ref="AA10">INDEX('Ceník STRAVA'!$C$12:$J$17,$T10,IF(K10="",8,HLOOKUP(K10,'Ceník STRAVA'!$C$10:$J$11,2,0)))*IF($S10=AA$2,0,1)</f>
        <v>0</v>
      </c>
      <c r="AB10" s="32">
        <f t="array" ref="AB10">INDEX('Ceník STRAVA'!$C$12:$J$17,$T10,IF(L10="",8,HLOOKUP(L10,'Ceník STRAVA'!$C$10:$J$11,2,0)))*IF($S10=AB$2,0,1)</f>
        <v>0</v>
      </c>
      <c r="AC10" s="32">
        <f t="array" ref="AC10">INDEX('Ceník STRAVA'!$C$12:$J$17,$T10,IF(M10="",8,HLOOKUP(M10,'Ceník STRAVA'!$C$10:$J$11,2,0)))*IF($S10=AC$2,0,1)</f>
        <v>0</v>
      </c>
      <c r="AD10" s="32">
        <f t="array" ref="AD10">INDEX('Ceník STRAVA'!$C$12:$J$17,$T10,IF(N10="",8,HLOOKUP(N10,'Ceník STRAVA'!$C$10:$J$11,2,0)))*IF($S10=AD$2,0,1)</f>
        <v>0</v>
      </c>
      <c r="AE10" s="32">
        <f t="array" ref="AE10">INDEX('Ceník STRAVA'!$C$12:$J$17,$T10,IF(O10="",8,HLOOKUP(O10,'Ceník STRAVA'!$C$10:$J$11,2,0)))*IF($S10=AE$2,0,1)</f>
        <v>0</v>
      </c>
      <c r="AF10" s="8"/>
      <c r="AG10" s="8"/>
      <c r="AH10" s="8" t="str">
        <f t="shared" ref="AH10:AQ10" si="25">$T10&amp;F10</f>
        <v>6</v>
      </c>
      <c r="AI10" s="8" t="str">
        <f t="shared" si="25"/>
        <v>6</v>
      </c>
      <c r="AJ10" s="8" t="str">
        <f t="shared" si="25"/>
        <v>6</v>
      </c>
      <c r="AK10" s="8" t="str">
        <f t="shared" si="25"/>
        <v>6</v>
      </c>
      <c r="AL10" s="8" t="str">
        <f t="shared" si="25"/>
        <v>6</v>
      </c>
      <c r="AM10" s="8" t="str">
        <f t="shared" si="25"/>
        <v>6</v>
      </c>
      <c r="AN10" s="8" t="str">
        <f t="shared" si="25"/>
        <v>6</v>
      </c>
      <c r="AO10" s="8" t="str">
        <f t="shared" si="25"/>
        <v>6</v>
      </c>
      <c r="AP10" s="8" t="str">
        <f t="shared" si="25"/>
        <v>6</v>
      </c>
      <c r="AQ10" s="8" t="str">
        <f t="shared" si="25"/>
        <v>6</v>
      </c>
      <c r="AR10" s="8"/>
      <c r="AS10" s="8"/>
      <c r="AT10" s="8"/>
      <c r="AU10" s="8"/>
      <c r="AV10" s="8"/>
      <c r="AW10" s="8"/>
      <c r="AX10" s="8"/>
      <c r="AY10" s="8"/>
      <c r="AZ10" s="8"/>
      <c r="BA10" s="8"/>
    </row>
    <row r="11" spans="1:53" s="151" customFormat="1" ht="15.75" customHeight="1">
      <c r="A11" s="152">
        <f>+VSTUP!A16</f>
        <v>7</v>
      </c>
      <c r="B11" s="152">
        <f>+VSTUP!B16</f>
        <v>0</v>
      </c>
      <c r="C11" s="152" t="str">
        <f>IF(VSTUP!C16="","",VSTUP!C16)</f>
        <v/>
      </c>
      <c r="D11" s="152">
        <f>+VSTUP!G16</f>
        <v>0</v>
      </c>
      <c r="E11" s="152" t="str">
        <f>+VSTUP!H16</f>
        <v>-</v>
      </c>
      <c r="F11" s="152" t="str">
        <f t="shared" si="8"/>
        <v/>
      </c>
      <c r="G11" s="152" t="str">
        <f t="shared" ref="G11:O11" si="26">+IF($D11&gt;=G$2,IF($E11=0,"",$E11),IF($D11+1=G$2,IF(EXACT(LEFT($E11,LEN($E$3)),$E$3),$E$3,IF(LEN($E$3)=2,IF(LEFT($E11,1)="O","O",IF(LEFT(D11,1)="S","S","")),IF(LEN($E$3)=3,D11,""))),""))</f>
        <v/>
      </c>
      <c r="H11" s="152" t="str">
        <f t="shared" si="26"/>
        <v/>
      </c>
      <c r="I11" s="152" t="str">
        <f t="shared" si="26"/>
        <v/>
      </c>
      <c r="J11" s="152" t="str">
        <f t="shared" si="26"/>
        <v/>
      </c>
      <c r="K11" s="152" t="str">
        <f t="shared" si="26"/>
        <v/>
      </c>
      <c r="L11" s="152" t="str">
        <f t="shared" si="26"/>
        <v/>
      </c>
      <c r="M11" s="152" t="str">
        <f t="shared" si="26"/>
        <v/>
      </c>
      <c r="N11" s="152" t="str">
        <f t="shared" si="26"/>
        <v/>
      </c>
      <c r="O11" s="152" t="str">
        <f t="shared" si="26"/>
        <v/>
      </c>
      <c r="P11" s="152" t="str">
        <f t="shared" si="10"/>
        <v>--------------</v>
      </c>
      <c r="Q11" s="152" t="str">
        <f t="shared" si="11"/>
        <v/>
      </c>
      <c r="R11" s="152" t="str">
        <f t="shared" si="12"/>
        <v/>
      </c>
      <c r="S11" s="152">
        <f t="shared" si="13"/>
        <v>0</v>
      </c>
      <c r="T11" s="152">
        <f>+IF($C11&lt;='Ceník STRAVA'!$B$16,5,IF($C11&lt;='Ceník STRAVA'!$B$15,4,IF($C11&lt;='Ceník STRAVA'!$B$14,3,IF($C11&lt;='Ceník STRAVA'!$B$13,2,IF($C11&lt;='Ceník STRAVA'!$B$12,1,6)))))</f>
        <v>6</v>
      </c>
      <c r="U11" s="33">
        <f t="shared" si="14"/>
        <v>0</v>
      </c>
      <c r="V11" s="153">
        <f t="array" ref="V11">INDEX('Ceník STRAVA'!$C$12:$J$17,$T11,IF(R11="",8,HLOOKUP(R11,'Ceník STRAVA'!$C$10:$J$11,2,0)))</f>
        <v>0</v>
      </c>
      <c r="W11" s="153">
        <f t="array" ref="W11">INDEX('Ceník STRAVA'!$C$12:$J$17,$T11,IF(G11="",8,HLOOKUP(G11,'Ceník STRAVA'!$C$10:$J$11,2,0)))*IF($S11=W$2,0,1)</f>
        <v>0</v>
      </c>
      <c r="X11" s="153">
        <f t="array" ref="X11">INDEX('Ceník STRAVA'!$C$12:$J$17,$T11,IF(H11="",8,HLOOKUP(H11,'Ceník STRAVA'!$C$10:$J$11,2,0)))*IF($S11=X$2,0,1)</f>
        <v>0</v>
      </c>
      <c r="Y11" s="153">
        <f t="array" ref="Y11">INDEX('Ceník STRAVA'!$C$12:$J$17,$T11,IF(I11="",8,HLOOKUP(I11,'Ceník STRAVA'!$C$10:$J$11,2,0)))*IF($S11=Y$2,0,1)</f>
        <v>0</v>
      </c>
      <c r="Z11" s="153">
        <f t="array" ref="Z11">INDEX('Ceník STRAVA'!$C$12:$J$17,$T11,IF(J11="",8,HLOOKUP(J11,'Ceník STRAVA'!$C$10:$J$11,2,0)))*IF($S11=Z$2,0,1)</f>
        <v>0</v>
      </c>
      <c r="AA11" s="153">
        <f t="array" ref="AA11">INDEX('Ceník STRAVA'!$C$12:$J$17,$T11,IF(K11="",8,HLOOKUP(K11,'Ceník STRAVA'!$C$10:$J$11,2,0)))*IF($S11=AA$2,0,1)</f>
        <v>0</v>
      </c>
      <c r="AB11" s="153">
        <f t="array" ref="AB11">INDEX('Ceník STRAVA'!$C$12:$J$17,$T11,IF(L11="",8,HLOOKUP(L11,'Ceník STRAVA'!$C$10:$J$11,2,0)))*IF($S11=AB$2,0,1)</f>
        <v>0</v>
      </c>
      <c r="AC11" s="153">
        <f t="array" ref="AC11">INDEX('Ceník STRAVA'!$C$12:$J$17,$T11,IF(M11="",8,HLOOKUP(M11,'Ceník STRAVA'!$C$10:$J$11,2,0)))*IF($S11=AC$2,0,1)</f>
        <v>0</v>
      </c>
      <c r="AD11" s="153">
        <f t="array" ref="AD11">INDEX('Ceník STRAVA'!$C$12:$J$17,$T11,IF(N11="",8,HLOOKUP(N11,'Ceník STRAVA'!$C$10:$J$11,2,0)))*IF($S11=AD$2,0,1)</f>
        <v>0</v>
      </c>
      <c r="AE11" s="153">
        <f t="array" ref="AE11">INDEX('Ceník STRAVA'!$C$12:$J$17,$T11,IF(O11="",8,HLOOKUP(O11,'Ceník STRAVA'!$C$10:$J$11,2,0)))*IF($S11=AE$2,0,1)</f>
        <v>0</v>
      </c>
      <c r="AF11" s="152"/>
      <c r="AG11" s="152"/>
      <c r="AH11" s="152" t="str">
        <f t="shared" ref="AH11:AQ11" si="27">$T11&amp;F11</f>
        <v>6</v>
      </c>
      <c r="AI11" s="152" t="str">
        <f t="shared" si="27"/>
        <v>6</v>
      </c>
      <c r="AJ11" s="152" t="str">
        <f t="shared" si="27"/>
        <v>6</v>
      </c>
      <c r="AK11" s="152" t="str">
        <f t="shared" si="27"/>
        <v>6</v>
      </c>
      <c r="AL11" s="152" t="str">
        <f t="shared" si="27"/>
        <v>6</v>
      </c>
      <c r="AM11" s="152" t="str">
        <f t="shared" si="27"/>
        <v>6</v>
      </c>
      <c r="AN11" s="152" t="str">
        <f t="shared" si="27"/>
        <v>6</v>
      </c>
      <c r="AO11" s="152" t="str">
        <f t="shared" si="27"/>
        <v>6</v>
      </c>
      <c r="AP11" s="152" t="str">
        <f t="shared" si="27"/>
        <v>6</v>
      </c>
      <c r="AQ11" s="152" t="str">
        <f t="shared" si="27"/>
        <v>6</v>
      </c>
      <c r="AR11" s="152"/>
      <c r="AS11" s="152"/>
      <c r="AT11" s="152"/>
      <c r="AU11" s="152"/>
      <c r="AV11" s="152"/>
      <c r="AW11" s="152"/>
      <c r="AX11" s="152"/>
      <c r="AY11" s="152"/>
      <c r="AZ11" s="152"/>
      <c r="BA11" s="152"/>
    </row>
    <row r="12" spans="1:53" ht="15.75" customHeight="1">
      <c r="A12" s="8">
        <f>+VSTUP!A17</f>
        <v>8</v>
      </c>
      <c r="B12" s="8">
        <f>+VSTUP!B17</f>
        <v>0</v>
      </c>
      <c r="C12" s="8" t="str">
        <f>IF(VSTUP!C17="","",VSTUP!C17)</f>
        <v/>
      </c>
      <c r="D12" s="8">
        <f>+VSTUP!G17</f>
        <v>0</v>
      </c>
      <c r="E12" s="8" t="str">
        <f>+VSTUP!H17</f>
        <v>-</v>
      </c>
      <c r="F12" s="8" t="str">
        <f t="shared" si="8"/>
        <v/>
      </c>
      <c r="G12" s="8" t="str">
        <f t="shared" ref="G12:O12" si="28">+IF($D12&gt;=G$2,IF($E12=0,"",$E12),IF($D12+1=G$2,IF(EXACT(LEFT($E12,LEN($E$3)),$E$3),$E$3,IF(LEN($E$3)=2,IF(LEFT($E12,1)="O","O",IF(LEFT(D12,1)="S","S","")),IF(LEN($E$3)=3,D12,""))),""))</f>
        <v/>
      </c>
      <c r="H12" s="8" t="str">
        <f t="shared" si="28"/>
        <v/>
      </c>
      <c r="I12" s="8" t="str">
        <f t="shared" si="28"/>
        <v/>
      </c>
      <c r="J12" s="8" t="str">
        <f t="shared" si="28"/>
        <v/>
      </c>
      <c r="K12" s="8" t="str">
        <f t="shared" si="28"/>
        <v/>
      </c>
      <c r="L12" s="8" t="str">
        <f t="shared" si="28"/>
        <v/>
      </c>
      <c r="M12" s="8" t="str">
        <f t="shared" si="28"/>
        <v/>
      </c>
      <c r="N12" s="8" t="str">
        <f t="shared" si="28"/>
        <v/>
      </c>
      <c r="O12" s="8" t="str">
        <f t="shared" si="28"/>
        <v/>
      </c>
      <c r="P12" s="8" t="str">
        <f t="shared" si="10"/>
        <v>--------------</v>
      </c>
      <c r="Q12" s="8" t="str">
        <f t="shared" si="11"/>
        <v/>
      </c>
      <c r="R12" s="8" t="str">
        <f t="shared" si="12"/>
        <v/>
      </c>
      <c r="S12" s="8">
        <f t="shared" si="13"/>
        <v>0</v>
      </c>
      <c r="T12" s="8">
        <f>+IF($C12&lt;='Ceník STRAVA'!$B$16,5,IF($C12&lt;='Ceník STRAVA'!$B$15,4,IF($C12&lt;='Ceník STRAVA'!$B$14,3,IF($C12&lt;='Ceník STRAVA'!$B$13,2,IF($C12&lt;='Ceník STRAVA'!$B$12,1,6)))))</f>
        <v>6</v>
      </c>
      <c r="U12" s="33">
        <f t="shared" si="14"/>
        <v>0</v>
      </c>
      <c r="V12" s="32">
        <f t="array" ref="V12">INDEX('Ceník STRAVA'!$C$12:$J$17,$T12,IF(R12="",8,HLOOKUP(R12,'Ceník STRAVA'!$C$10:$J$11,2,0)))</f>
        <v>0</v>
      </c>
      <c r="W12" s="32">
        <f t="array" ref="W12">INDEX('Ceník STRAVA'!$C$12:$J$17,$T12,IF(G12="",8,HLOOKUP(G12,'Ceník STRAVA'!$C$10:$J$11,2,0)))*IF($S12=W$2,0,1)</f>
        <v>0</v>
      </c>
      <c r="X12" s="32">
        <f t="array" ref="X12">INDEX('Ceník STRAVA'!$C$12:$J$17,$T12,IF(H12="",8,HLOOKUP(H12,'Ceník STRAVA'!$C$10:$J$11,2,0)))*IF($S12=X$2,0,1)</f>
        <v>0</v>
      </c>
      <c r="Y12" s="32">
        <f t="array" ref="Y12">INDEX('Ceník STRAVA'!$C$12:$J$17,$T12,IF(I12="",8,HLOOKUP(I12,'Ceník STRAVA'!$C$10:$J$11,2,0)))*IF($S12=Y$2,0,1)</f>
        <v>0</v>
      </c>
      <c r="Z12" s="32">
        <f t="array" ref="Z12">INDEX('Ceník STRAVA'!$C$12:$J$17,$T12,IF(J12="",8,HLOOKUP(J12,'Ceník STRAVA'!$C$10:$J$11,2,0)))*IF($S12=Z$2,0,1)</f>
        <v>0</v>
      </c>
      <c r="AA12" s="32">
        <f t="array" ref="AA12">INDEX('Ceník STRAVA'!$C$12:$J$17,$T12,IF(K12="",8,HLOOKUP(K12,'Ceník STRAVA'!$C$10:$J$11,2,0)))*IF($S12=AA$2,0,1)</f>
        <v>0</v>
      </c>
      <c r="AB12" s="32">
        <f t="array" ref="AB12">INDEX('Ceník STRAVA'!$C$12:$J$17,$T12,IF(L12="",8,HLOOKUP(L12,'Ceník STRAVA'!$C$10:$J$11,2,0)))*IF($S12=AB$2,0,1)</f>
        <v>0</v>
      </c>
      <c r="AC12" s="32">
        <f t="array" ref="AC12">INDEX('Ceník STRAVA'!$C$12:$J$17,$T12,IF(M12="",8,HLOOKUP(M12,'Ceník STRAVA'!$C$10:$J$11,2,0)))*IF($S12=AC$2,0,1)</f>
        <v>0</v>
      </c>
      <c r="AD12" s="32">
        <f t="array" ref="AD12">INDEX('Ceník STRAVA'!$C$12:$J$17,$T12,IF(N12="",8,HLOOKUP(N12,'Ceník STRAVA'!$C$10:$J$11,2,0)))*IF($S12=AD$2,0,1)</f>
        <v>0</v>
      </c>
      <c r="AE12" s="32">
        <f t="array" ref="AE12">INDEX('Ceník STRAVA'!$C$12:$J$17,$T12,IF(O12="",8,HLOOKUP(O12,'Ceník STRAVA'!$C$10:$J$11,2,0)))*IF($S12=AE$2,0,1)</f>
        <v>0</v>
      </c>
      <c r="AF12" s="8"/>
      <c r="AG12" s="8"/>
      <c r="AH12" s="8" t="str">
        <f t="shared" ref="AH12:AQ12" si="29">$T12&amp;F12</f>
        <v>6</v>
      </c>
      <c r="AI12" s="8" t="str">
        <f t="shared" si="29"/>
        <v>6</v>
      </c>
      <c r="AJ12" s="8" t="str">
        <f t="shared" si="29"/>
        <v>6</v>
      </c>
      <c r="AK12" s="8" t="str">
        <f t="shared" si="29"/>
        <v>6</v>
      </c>
      <c r="AL12" s="8" t="str">
        <f t="shared" si="29"/>
        <v>6</v>
      </c>
      <c r="AM12" s="8" t="str">
        <f t="shared" si="29"/>
        <v>6</v>
      </c>
      <c r="AN12" s="8" t="str">
        <f t="shared" si="29"/>
        <v>6</v>
      </c>
      <c r="AO12" s="8" t="str">
        <f t="shared" si="29"/>
        <v>6</v>
      </c>
      <c r="AP12" s="8" t="str">
        <f t="shared" si="29"/>
        <v>6</v>
      </c>
      <c r="AQ12" s="8" t="str">
        <f t="shared" si="29"/>
        <v>6</v>
      </c>
      <c r="AR12" s="8"/>
      <c r="AS12" s="8"/>
      <c r="AT12" s="8"/>
      <c r="AU12" s="8"/>
      <c r="AV12" s="8"/>
      <c r="AW12" s="8"/>
      <c r="AX12" s="8"/>
      <c r="AY12" s="8"/>
      <c r="AZ12" s="8"/>
      <c r="BA12" s="8"/>
    </row>
    <row r="13" spans="1:53" s="151" customFormat="1" ht="15.75" customHeight="1">
      <c r="A13" s="152">
        <f>+VSTUP!A18</f>
        <v>9</v>
      </c>
      <c r="B13" s="152">
        <f>+VSTUP!B18</f>
        <v>0</v>
      </c>
      <c r="C13" s="152" t="str">
        <f>IF(VSTUP!C18="","",VSTUP!C18)</f>
        <v/>
      </c>
      <c r="D13" s="152">
        <f>+VSTUP!G18</f>
        <v>0</v>
      </c>
      <c r="E13" s="152" t="str">
        <f>+VSTUP!H18</f>
        <v>-</v>
      </c>
      <c r="F13" s="152" t="str">
        <f t="shared" si="8"/>
        <v/>
      </c>
      <c r="G13" s="152" t="str">
        <f t="shared" ref="G13:O13" si="30">+IF($D13&gt;=G$2,IF($E13=0,"",$E13),IF($D13+1=G$2,IF(EXACT(LEFT($E13,LEN($E$3)),$E$3),$E$3,IF(LEN($E$3)=2,IF(LEFT($E13,1)="O","O",IF(LEFT(D13,1)="S","S","")),IF(LEN($E$3)=3,D13,""))),""))</f>
        <v/>
      </c>
      <c r="H13" s="152" t="str">
        <f t="shared" si="30"/>
        <v/>
      </c>
      <c r="I13" s="152" t="str">
        <f t="shared" si="30"/>
        <v/>
      </c>
      <c r="J13" s="152" t="str">
        <f t="shared" si="30"/>
        <v/>
      </c>
      <c r="K13" s="152" t="str">
        <f t="shared" si="30"/>
        <v/>
      </c>
      <c r="L13" s="152" t="str">
        <f t="shared" si="30"/>
        <v/>
      </c>
      <c r="M13" s="152" t="str">
        <f t="shared" si="30"/>
        <v/>
      </c>
      <c r="N13" s="152" t="str">
        <f t="shared" si="30"/>
        <v/>
      </c>
      <c r="O13" s="152" t="str">
        <f t="shared" si="30"/>
        <v/>
      </c>
      <c r="P13" s="152" t="str">
        <f t="shared" si="10"/>
        <v>--------------</v>
      </c>
      <c r="Q13" s="152" t="str">
        <f t="shared" si="11"/>
        <v/>
      </c>
      <c r="R13" s="152" t="str">
        <f t="shared" si="12"/>
        <v/>
      </c>
      <c r="S13" s="152">
        <f t="shared" si="13"/>
        <v>0</v>
      </c>
      <c r="T13" s="152">
        <f>+IF($C13&lt;='Ceník STRAVA'!$B$16,5,IF($C13&lt;='Ceník STRAVA'!$B$15,4,IF($C13&lt;='Ceník STRAVA'!$B$14,3,IF($C13&lt;='Ceník STRAVA'!$B$13,2,IF($C13&lt;='Ceník STRAVA'!$B$12,1,6)))))</f>
        <v>6</v>
      </c>
      <c r="U13" s="33">
        <f t="shared" si="14"/>
        <v>0</v>
      </c>
      <c r="V13" s="153">
        <f t="array" ref="V13">INDEX('Ceník STRAVA'!$C$12:$J$17,$T13,IF(R13="",8,HLOOKUP(R13,'Ceník STRAVA'!$C$10:$J$11,2,0)))</f>
        <v>0</v>
      </c>
      <c r="W13" s="153">
        <f t="array" ref="W13">INDEX('Ceník STRAVA'!$C$12:$J$17,$T13,IF(G13="",8,HLOOKUP(G13,'Ceník STRAVA'!$C$10:$J$11,2,0)))*IF($S13=W$2,0,1)</f>
        <v>0</v>
      </c>
      <c r="X13" s="153">
        <f t="array" ref="X13">INDEX('Ceník STRAVA'!$C$12:$J$17,$T13,IF(H13="",8,HLOOKUP(H13,'Ceník STRAVA'!$C$10:$J$11,2,0)))*IF($S13=X$2,0,1)</f>
        <v>0</v>
      </c>
      <c r="Y13" s="153">
        <f t="array" ref="Y13">INDEX('Ceník STRAVA'!$C$12:$J$17,$T13,IF(I13="",8,HLOOKUP(I13,'Ceník STRAVA'!$C$10:$J$11,2,0)))*IF($S13=Y$2,0,1)</f>
        <v>0</v>
      </c>
      <c r="Z13" s="153">
        <f t="array" ref="Z13">INDEX('Ceník STRAVA'!$C$12:$J$17,$T13,IF(J13="",8,HLOOKUP(J13,'Ceník STRAVA'!$C$10:$J$11,2,0)))*IF($S13=Z$2,0,1)</f>
        <v>0</v>
      </c>
      <c r="AA13" s="153">
        <f t="array" ref="AA13">INDEX('Ceník STRAVA'!$C$12:$J$17,$T13,IF(K13="",8,HLOOKUP(K13,'Ceník STRAVA'!$C$10:$J$11,2,0)))*IF($S13=AA$2,0,1)</f>
        <v>0</v>
      </c>
      <c r="AB13" s="153">
        <f t="array" ref="AB13">INDEX('Ceník STRAVA'!$C$12:$J$17,$T13,IF(L13="",8,HLOOKUP(L13,'Ceník STRAVA'!$C$10:$J$11,2,0)))*IF($S13=AB$2,0,1)</f>
        <v>0</v>
      </c>
      <c r="AC13" s="153">
        <f t="array" ref="AC13">INDEX('Ceník STRAVA'!$C$12:$J$17,$T13,IF(M13="",8,HLOOKUP(M13,'Ceník STRAVA'!$C$10:$J$11,2,0)))*IF($S13=AC$2,0,1)</f>
        <v>0</v>
      </c>
      <c r="AD13" s="153">
        <f t="array" ref="AD13">INDEX('Ceník STRAVA'!$C$12:$J$17,$T13,IF(N13="",8,HLOOKUP(N13,'Ceník STRAVA'!$C$10:$J$11,2,0)))*IF($S13=AD$2,0,1)</f>
        <v>0</v>
      </c>
      <c r="AE13" s="153">
        <f t="array" ref="AE13">INDEX('Ceník STRAVA'!$C$12:$J$17,$T13,IF(O13="",8,HLOOKUP(O13,'Ceník STRAVA'!$C$10:$J$11,2,0)))*IF($S13=AE$2,0,1)</f>
        <v>0</v>
      </c>
      <c r="AF13" s="152"/>
      <c r="AG13" s="152"/>
      <c r="AH13" s="152" t="str">
        <f t="shared" ref="AH13:AQ13" si="31">$T13&amp;F13</f>
        <v>6</v>
      </c>
      <c r="AI13" s="152" t="str">
        <f t="shared" si="31"/>
        <v>6</v>
      </c>
      <c r="AJ13" s="152" t="str">
        <f t="shared" si="31"/>
        <v>6</v>
      </c>
      <c r="AK13" s="152" t="str">
        <f t="shared" si="31"/>
        <v>6</v>
      </c>
      <c r="AL13" s="152" t="str">
        <f t="shared" si="31"/>
        <v>6</v>
      </c>
      <c r="AM13" s="152" t="str">
        <f t="shared" si="31"/>
        <v>6</v>
      </c>
      <c r="AN13" s="152" t="str">
        <f t="shared" si="31"/>
        <v>6</v>
      </c>
      <c r="AO13" s="152" t="str">
        <f t="shared" si="31"/>
        <v>6</v>
      </c>
      <c r="AP13" s="152" t="str">
        <f t="shared" si="31"/>
        <v>6</v>
      </c>
      <c r="AQ13" s="152" t="str">
        <f t="shared" si="31"/>
        <v>6</v>
      </c>
      <c r="AR13" s="152"/>
      <c r="AS13" s="152"/>
      <c r="AT13" s="152"/>
      <c r="AU13" s="152"/>
      <c r="AV13" s="152"/>
      <c r="AW13" s="152"/>
      <c r="AX13" s="152"/>
      <c r="AY13" s="152"/>
      <c r="AZ13" s="152"/>
      <c r="BA13" s="152"/>
    </row>
    <row r="14" spans="1:53" ht="15.75" customHeight="1">
      <c r="A14" s="8">
        <f>+VSTUP!A19</f>
        <v>10</v>
      </c>
      <c r="B14" s="8">
        <f>+VSTUP!B19</f>
        <v>0</v>
      </c>
      <c r="C14" s="8" t="str">
        <f>IF(VSTUP!C19="","",VSTUP!C19)</f>
        <v/>
      </c>
      <c r="D14" s="8">
        <f>+VSTUP!G19</f>
        <v>0</v>
      </c>
      <c r="E14" s="8" t="str">
        <f>+VSTUP!H19</f>
        <v>-</v>
      </c>
      <c r="F14" s="8" t="str">
        <f t="shared" si="8"/>
        <v/>
      </c>
      <c r="G14" s="8" t="str">
        <f t="shared" ref="G14:O14" si="32">+IF($D14&gt;=G$2,IF($E14=0,"",$E14),IF($D14+1=G$2,IF(EXACT(LEFT($E14,LEN($E$3)),$E$3),$E$3,IF(LEN($E$3)=2,IF(LEFT($E14,1)="O","O",IF(LEFT(D14,1)="S","S","")),IF(LEN($E$3)=3,D14,""))),""))</f>
        <v/>
      </c>
      <c r="H14" s="8" t="str">
        <f t="shared" si="32"/>
        <v/>
      </c>
      <c r="I14" s="8" t="str">
        <f t="shared" si="32"/>
        <v/>
      </c>
      <c r="J14" s="8" t="str">
        <f t="shared" si="32"/>
        <v/>
      </c>
      <c r="K14" s="8" t="str">
        <f t="shared" si="32"/>
        <v/>
      </c>
      <c r="L14" s="8" t="str">
        <f t="shared" si="32"/>
        <v/>
      </c>
      <c r="M14" s="8" t="str">
        <f t="shared" si="32"/>
        <v/>
      </c>
      <c r="N14" s="8" t="str">
        <f t="shared" si="32"/>
        <v/>
      </c>
      <c r="O14" s="8" t="str">
        <f t="shared" si="32"/>
        <v/>
      </c>
      <c r="P14" s="8" t="str">
        <f t="shared" si="10"/>
        <v>--------------</v>
      </c>
      <c r="Q14" s="8" t="str">
        <f t="shared" si="11"/>
        <v/>
      </c>
      <c r="R14" s="8" t="str">
        <f t="shared" si="12"/>
        <v/>
      </c>
      <c r="S14" s="8">
        <f t="shared" si="13"/>
        <v>0</v>
      </c>
      <c r="T14" s="8">
        <f>+IF($C14&lt;='Ceník STRAVA'!$B$16,5,IF($C14&lt;='Ceník STRAVA'!$B$15,4,IF($C14&lt;='Ceník STRAVA'!$B$14,3,IF($C14&lt;='Ceník STRAVA'!$B$13,2,IF($C14&lt;='Ceník STRAVA'!$B$12,1,6)))))</f>
        <v>6</v>
      </c>
      <c r="U14" s="33">
        <f t="shared" si="14"/>
        <v>0</v>
      </c>
      <c r="V14" s="32">
        <f t="array" ref="V14">INDEX('Ceník STRAVA'!$C$12:$J$17,$T14,IF(R14="",8,HLOOKUP(R14,'Ceník STRAVA'!$C$10:$J$11,2,0)))</f>
        <v>0</v>
      </c>
      <c r="W14" s="32">
        <f t="array" ref="W14">INDEX('Ceník STRAVA'!$C$12:$J$17,$T14,IF(G14="",8,HLOOKUP(G14,'Ceník STRAVA'!$C$10:$J$11,2,0)))*IF($S14=W$2,0,1)</f>
        <v>0</v>
      </c>
      <c r="X14" s="32">
        <f t="array" ref="X14">INDEX('Ceník STRAVA'!$C$12:$J$17,$T14,IF(H14="",8,HLOOKUP(H14,'Ceník STRAVA'!$C$10:$J$11,2,0)))*IF($S14=X$2,0,1)</f>
        <v>0</v>
      </c>
      <c r="Y14" s="32">
        <f t="array" ref="Y14">INDEX('Ceník STRAVA'!$C$12:$J$17,$T14,IF(I14="",8,HLOOKUP(I14,'Ceník STRAVA'!$C$10:$J$11,2,0)))*IF($S14=Y$2,0,1)</f>
        <v>0</v>
      </c>
      <c r="Z14" s="32">
        <f t="array" ref="Z14">INDEX('Ceník STRAVA'!$C$12:$J$17,$T14,IF(J14="",8,HLOOKUP(J14,'Ceník STRAVA'!$C$10:$J$11,2,0)))*IF($S14=Z$2,0,1)</f>
        <v>0</v>
      </c>
      <c r="AA14" s="32">
        <f t="array" ref="AA14">INDEX('Ceník STRAVA'!$C$12:$J$17,$T14,IF(K14="",8,HLOOKUP(K14,'Ceník STRAVA'!$C$10:$J$11,2,0)))*IF($S14=AA$2,0,1)</f>
        <v>0</v>
      </c>
      <c r="AB14" s="32">
        <f t="array" ref="AB14">INDEX('Ceník STRAVA'!$C$12:$J$17,$T14,IF(L14="",8,HLOOKUP(L14,'Ceník STRAVA'!$C$10:$J$11,2,0)))*IF($S14=AB$2,0,1)</f>
        <v>0</v>
      </c>
      <c r="AC14" s="32">
        <f t="array" ref="AC14">INDEX('Ceník STRAVA'!$C$12:$J$17,$T14,IF(M14="",8,HLOOKUP(M14,'Ceník STRAVA'!$C$10:$J$11,2,0)))*IF($S14=AC$2,0,1)</f>
        <v>0</v>
      </c>
      <c r="AD14" s="32">
        <f t="array" ref="AD14">INDEX('Ceník STRAVA'!$C$12:$J$17,$T14,IF(N14="",8,HLOOKUP(N14,'Ceník STRAVA'!$C$10:$J$11,2,0)))*IF($S14=AD$2,0,1)</f>
        <v>0</v>
      </c>
      <c r="AE14" s="32">
        <f t="array" ref="AE14">INDEX('Ceník STRAVA'!$C$12:$J$17,$T14,IF(O14="",8,HLOOKUP(O14,'Ceník STRAVA'!$C$10:$J$11,2,0)))*IF($S14=AE$2,0,1)</f>
        <v>0</v>
      </c>
      <c r="AF14" s="8"/>
      <c r="AG14" s="8"/>
      <c r="AH14" s="8" t="str">
        <f t="shared" ref="AH14:AQ14" si="33">$T14&amp;F14</f>
        <v>6</v>
      </c>
      <c r="AI14" s="8" t="str">
        <f t="shared" si="33"/>
        <v>6</v>
      </c>
      <c r="AJ14" s="8" t="str">
        <f t="shared" si="33"/>
        <v>6</v>
      </c>
      <c r="AK14" s="8" t="str">
        <f t="shared" si="33"/>
        <v>6</v>
      </c>
      <c r="AL14" s="8" t="str">
        <f t="shared" si="33"/>
        <v>6</v>
      </c>
      <c r="AM14" s="8" t="str">
        <f t="shared" si="33"/>
        <v>6</v>
      </c>
      <c r="AN14" s="8" t="str">
        <f t="shared" si="33"/>
        <v>6</v>
      </c>
      <c r="AO14" s="8" t="str">
        <f t="shared" si="33"/>
        <v>6</v>
      </c>
      <c r="AP14" s="8" t="str">
        <f t="shared" si="33"/>
        <v>6</v>
      </c>
      <c r="AQ14" s="8" t="str">
        <f t="shared" si="33"/>
        <v>6</v>
      </c>
      <c r="AR14" s="8"/>
      <c r="AS14" s="8"/>
      <c r="AT14" s="8"/>
      <c r="AU14" s="8"/>
      <c r="AV14" s="8"/>
      <c r="AW14" s="8"/>
      <c r="AX14" s="8"/>
      <c r="AY14" s="8"/>
      <c r="AZ14" s="8"/>
      <c r="BA14" s="8"/>
    </row>
    <row r="15" spans="1:53" s="151" customFormat="1" ht="15.75" customHeight="1">
      <c r="A15" s="152">
        <f>+VSTUP!A20</f>
        <v>11</v>
      </c>
      <c r="B15" s="152">
        <f>+VSTUP!B20</f>
        <v>0</v>
      </c>
      <c r="C15" s="152" t="str">
        <f>IF(VSTUP!C20="","",VSTUP!C20)</f>
        <v/>
      </c>
      <c r="D15" s="152">
        <f>+VSTUP!G20</f>
        <v>0</v>
      </c>
      <c r="E15" s="152" t="str">
        <f>+VSTUP!H20</f>
        <v>-</v>
      </c>
      <c r="F15" s="152" t="str">
        <f t="shared" si="8"/>
        <v/>
      </c>
      <c r="G15" s="152" t="str">
        <f t="shared" ref="G15:O15" si="34">+IF($D15&gt;=G$2,IF($E15=0,"",$E15),IF($D15+1=G$2,IF(EXACT(LEFT($E15,LEN($E$3)),$E$3),$E$3,IF(LEN($E$3)=2,IF(LEFT($E15,1)="O","O",IF(LEFT(D15,1)="S","S","")),IF(LEN($E$3)=3,D15,""))),""))</f>
        <v/>
      </c>
      <c r="H15" s="152" t="str">
        <f t="shared" si="34"/>
        <v/>
      </c>
      <c r="I15" s="152" t="str">
        <f t="shared" si="34"/>
        <v/>
      </c>
      <c r="J15" s="152" t="str">
        <f t="shared" si="34"/>
        <v/>
      </c>
      <c r="K15" s="152" t="str">
        <f t="shared" si="34"/>
        <v/>
      </c>
      <c r="L15" s="152" t="str">
        <f t="shared" si="34"/>
        <v/>
      </c>
      <c r="M15" s="152" t="str">
        <f t="shared" si="34"/>
        <v/>
      </c>
      <c r="N15" s="152" t="str">
        <f t="shared" si="34"/>
        <v/>
      </c>
      <c r="O15" s="152" t="str">
        <f t="shared" si="34"/>
        <v/>
      </c>
      <c r="P15" s="152" t="str">
        <f t="shared" si="10"/>
        <v>--------------</v>
      </c>
      <c r="Q15" s="152" t="str">
        <f t="shared" si="11"/>
        <v/>
      </c>
      <c r="R15" s="152" t="str">
        <f t="shared" si="12"/>
        <v/>
      </c>
      <c r="S15" s="152">
        <f t="shared" si="13"/>
        <v>0</v>
      </c>
      <c r="T15" s="152">
        <f>+IF($C15&lt;='Ceník STRAVA'!$B$16,5,IF($C15&lt;='Ceník STRAVA'!$B$15,4,IF($C15&lt;='Ceník STRAVA'!$B$14,3,IF($C15&lt;='Ceník STRAVA'!$B$13,2,IF($C15&lt;='Ceník STRAVA'!$B$12,1,6)))))</f>
        <v>6</v>
      </c>
      <c r="U15" s="33">
        <f t="shared" si="14"/>
        <v>0</v>
      </c>
      <c r="V15" s="153">
        <f t="array" ref="V15">INDEX('Ceník STRAVA'!$C$12:$J$17,$T15,IF(R15="",8,HLOOKUP(R15,'Ceník STRAVA'!$C$10:$J$11,2,0)))</f>
        <v>0</v>
      </c>
      <c r="W15" s="153">
        <f t="array" ref="W15">INDEX('Ceník STRAVA'!$C$12:$J$17,$T15,IF(G15="",8,HLOOKUP(G15,'Ceník STRAVA'!$C$10:$J$11,2,0)))*IF($S15=W$2,0,1)</f>
        <v>0</v>
      </c>
      <c r="X15" s="153">
        <f t="array" ref="X15">INDEX('Ceník STRAVA'!$C$12:$J$17,$T15,IF(H15="",8,HLOOKUP(H15,'Ceník STRAVA'!$C$10:$J$11,2,0)))*IF($S15=X$2,0,1)</f>
        <v>0</v>
      </c>
      <c r="Y15" s="153">
        <f t="array" ref="Y15">INDEX('Ceník STRAVA'!$C$12:$J$17,$T15,IF(I15="",8,HLOOKUP(I15,'Ceník STRAVA'!$C$10:$J$11,2,0)))*IF($S15=Y$2,0,1)</f>
        <v>0</v>
      </c>
      <c r="Z15" s="153">
        <f t="array" ref="Z15">INDEX('Ceník STRAVA'!$C$12:$J$17,$T15,IF(J15="",8,HLOOKUP(J15,'Ceník STRAVA'!$C$10:$J$11,2,0)))*IF($S15=Z$2,0,1)</f>
        <v>0</v>
      </c>
      <c r="AA15" s="153">
        <f t="array" ref="AA15">INDEX('Ceník STRAVA'!$C$12:$J$17,$T15,IF(K15="",8,HLOOKUP(K15,'Ceník STRAVA'!$C$10:$J$11,2,0)))*IF($S15=AA$2,0,1)</f>
        <v>0</v>
      </c>
      <c r="AB15" s="153">
        <f t="array" ref="AB15">INDEX('Ceník STRAVA'!$C$12:$J$17,$T15,IF(L15="",8,HLOOKUP(L15,'Ceník STRAVA'!$C$10:$J$11,2,0)))*IF($S15=AB$2,0,1)</f>
        <v>0</v>
      </c>
      <c r="AC15" s="153">
        <f t="array" ref="AC15">INDEX('Ceník STRAVA'!$C$12:$J$17,$T15,IF(M15="",8,HLOOKUP(M15,'Ceník STRAVA'!$C$10:$J$11,2,0)))*IF($S15=AC$2,0,1)</f>
        <v>0</v>
      </c>
      <c r="AD15" s="153">
        <f t="array" ref="AD15">INDEX('Ceník STRAVA'!$C$12:$J$17,$T15,IF(N15="",8,HLOOKUP(N15,'Ceník STRAVA'!$C$10:$J$11,2,0)))*IF($S15=AD$2,0,1)</f>
        <v>0</v>
      </c>
      <c r="AE15" s="153">
        <f t="array" ref="AE15">INDEX('Ceník STRAVA'!$C$12:$J$17,$T15,IF(O15="",8,HLOOKUP(O15,'Ceník STRAVA'!$C$10:$J$11,2,0)))*IF($S15=AE$2,0,1)</f>
        <v>0</v>
      </c>
      <c r="AF15" s="152"/>
      <c r="AG15" s="152"/>
      <c r="AH15" s="152" t="str">
        <f t="shared" ref="AH15:AQ15" si="35">$T15&amp;F15</f>
        <v>6</v>
      </c>
      <c r="AI15" s="152" t="str">
        <f t="shared" si="35"/>
        <v>6</v>
      </c>
      <c r="AJ15" s="152" t="str">
        <f t="shared" si="35"/>
        <v>6</v>
      </c>
      <c r="AK15" s="152" t="str">
        <f t="shared" si="35"/>
        <v>6</v>
      </c>
      <c r="AL15" s="152" t="str">
        <f t="shared" si="35"/>
        <v>6</v>
      </c>
      <c r="AM15" s="152" t="str">
        <f t="shared" si="35"/>
        <v>6</v>
      </c>
      <c r="AN15" s="152" t="str">
        <f t="shared" si="35"/>
        <v>6</v>
      </c>
      <c r="AO15" s="152" t="str">
        <f t="shared" si="35"/>
        <v>6</v>
      </c>
      <c r="AP15" s="152" t="str">
        <f t="shared" si="35"/>
        <v>6</v>
      </c>
      <c r="AQ15" s="152" t="str">
        <f t="shared" si="35"/>
        <v>6</v>
      </c>
      <c r="AR15" s="152"/>
      <c r="AS15" s="152"/>
      <c r="AT15" s="152"/>
      <c r="AU15" s="152"/>
      <c r="AV15" s="152"/>
      <c r="AW15" s="152"/>
      <c r="AX15" s="152"/>
      <c r="AY15" s="152"/>
      <c r="AZ15" s="152"/>
      <c r="BA15" s="152"/>
    </row>
    <row r="16" spans="1:53" ht="15.75" customHeight="1">
      <c r="A16" s="8">
        <f>+VSTUP!A21</f>
        <v>12</v>
      </c>
      <c r="B16" s="8">
        <f>+VSTUP!B21</f>
        <v>0</v>
      </c>
      <c r="C16" s="8" t="str">
        <f>IF(VSTUP!C21="","",VSTUP!C21)</f>
        <v/>
      </c>
      <c r="D16" s="8">
        <f>+VSTUP!G21</f>
        <v>0</v>
      </c>
      <c r="E16" s="8" t="str">
        <f>+VSTUP!H21</f>
        <v>-</v>
      </c>
      <c r="F16" s="8" t="str">
        <f t="shared" si="8"/>
        <v/>
      </c>
      <c r="G16" s="8" t="str">
        <f t="shared" ref="G16:O16" si="36">+IF($D16&gt;=G$2,IF($E16=0,"",$E16),IF($D16+1=G$2,IF(EXACT(LEFT($E16,LEN($E$3)),$E$3),$E$3,IF(LEN($E$3)=2,IF(LEFT($E16,1)="O","O",IF(LEFT(D16,1)="S","S","")),IF(LEN($E$3)=3,D16,""))),""))</f>
        <v/>
      </c>
      <c r="H16" s="8" t="str">
        <f t="shared" si="36"/>
        <v/>
      </c>
      <c r="I16" s="8" t="str">
        <f t="shared" si="36"/>
        <v/>
      </c>
      <c r="J16" s="8" t="str">
        <f t="shared" si="36"/>
        <v/>
      </c>
      <c r="K16" s="8" t="str">
        <f t="shared" si="36"/>
        <v/>
      </c>
      <c r="L16" s="8" t="str">
        <f t="shared" si="36"/>
        <v/>
      </c>
      <c r="M16" s="8" t="str">
        <f t="shared" si="36"/>
        <v/>
      </c>
      <c r="N16" s="8" t="str">
        <f t="shared" si="36"/>
        <v/>
      </c>
      <c r="O16" s="8" t="str">
        <f t="shared" si="36"/>
        <v/>
      </c>
      <c r="P16" s="8" t="str">
        <f t="shared" si="10"/>
        <v>--------------</v>
      </c>
      <c r="Q16" s="8" t="str">
        <f t="shared" si="11"/>
        <v/>
      </c>
      <c r="R16" s="8" t="str">
        <f t="shared" si="12"/>
        <v/>
      </c>
      <c r="S16" s="8">
        <f t="shared" si="13"/>
        <v>0</v>
      </c>
      <c r="T16" s="8">
        <f>+IF($C16&lt;='Ceník STRAVA'!$B$16,5,IF($C16&lt;='Ceník STRAVA'!$B$15,4,IF($C16&lt;='Ceník STRAVA'!$B$14,3,IF($C16&lt;='Ceník STRAVA'!$B$13,2,IF($C16&lt;='Ceník STRAVA'!$B$12,1,6)))))</f>
        <v>6</v>
      </c>
      <c r="U16" s="33">
        <f t="shared" si="14"/>
        <v>0</v>
      </c>
      <c r="V16" s="32">
        <f t="array" ref="V16">INDEX('Ceník STRAVA'!$C$12:$J$17,$T16,IF(R16="",8,HLOOKUP(R16,'Ceník STRAVA'!$C$10:$J$11,2,0)))</f>
        <v>0</v>
      </c>
      <c r="W16" s="32">
        <f t="array" ref="W16">INDEX('Ceník STRAVA'!$C$12:$J$17,$T16,IF(G16="",8,HLOOKUP(G16,'Ceník STRAVA'!$C$10:$J$11,2,0)))*IF($S16=W$2,0,1)</f>
        <v>0</v>
      </c>
      <c r="X16" s="32">
        <f t="array" ref="X16">INDEX('Ceník STRAVA'!$C$12:$J$17,$T16,IF(H16="",8,HLOOKUP(H16,'Ceník STRAVA'!$C$10:$J$11,2,0)))*IF($S16=X$2,0,1)</f>
        <v>0</v>
      </c>
      <c r="Y16" s="32">
        <f t="array" ref="Y16">INDEX('Ceník STRAVA'!$C$12:$J$17,$T16,IF(I16="",8,HLOOKUP(I16,'Ceník STRAVA'!$C$10:$J$11,2,0)))*IF($S16=Y$2,0,1)</f>
        <v>0</v>
      </c>
      <c r="Z16" s="32">
        <f t="array" ref="Z16">INDEX('Ceník STRAVA'!$C$12:$J$17,$T16,IF(J16="",8,HLOOKUP(J16,'Ceník STRAVA'!$C$10:$J$11,2,0)))*IF($S16=Z$2,0,1)</f>
        <v>0</v>
      </c>
      <c r="AA16" s="32">
        <f t="array" ref="AA16">INDEX('Ceník STRAVA'!$C$12:$J$17,$T16,IF(K16="",8,HLOOKUP(K16,'Ceník STRAVA'!$C$10:$J$11,2,0)))*IF($S16=AA$2,0,1)</f>
        <v>0</v>
      </c>
      <c r="AB16" s="32">
        <f t="array" ref="AB16">INDEX('Ceník STRAVA'!$C$12:$J$17,$T16,IF(L16="",8,HLOOKUP(L16,'Ceník STRAVA'!$C$10:$J$11,2,0)))*IF($S16=AB$2,0,1)</f>
        <v>0</v>
      </c>
      <c r="AC16" s="32">
        <f t="array" ref="AC16">INDEX('Ceník STRAVA'!$C$12:$J$17,$T16,IF(M16="",8,HLOOKUP(M16,'Ceník STRAVA'!$C$10:$J$11,2,0)))*IF($S16=AC$2,0,1)</f>
        <v>0</v>
      </c>
      <c r="AD16" s="32">
        <f t="array" ref="AD16">INDEX('Ceník STRAVA'!$C$12:$J$17,$T16,IF(N16="",8,HLOOKUP(N16,'Ceník STRAVA'!$C$10:$J$11,2,0)))*IF($S16=AD$2,0,1)</f>
        <v>0</v>
      </c>
      <c r="AE16" s="32">
        <f t="array" ref="AE16">INDEX('Ceník STRAVA'!$C$12:$J$17,$T16,IF(O16="",8,HLOOKUP(O16,'Ceník STRAVA'!$C$10:$J$11,2,0)))*IF($S16=AE$2,0,1)</f>
        <v>0</v>
      </c>
      <c r="AF16" s="8"/>
      <c r="AG16" s="8"/>
      <c r="AH16" s="8" t="str">
        <f t="shared" ref="AH16:AQ16" si="37">$T16&amp;F16</f>
        <v>6</v>
      </c>
      <c r="AI16" s="8" t="str">
        <f t="shared" si="37"/>
        <v>6</v>
      </c>
      <c r="AJ16" s="8" t="str">
        <f t="shared" si="37"/>
        <v>6</v>
      </c>
      <c r="AK16" s="8" t="str">
        <f t="shared" si="37"/>
        <v>6</v>
      </c>
      <c r="AL16" s="8" t="str">
        <f t="shared" si="37"/>
        <v>6</v>
      </c>
      <c r="AM16" s="8" t="str">
        <f t="shared" si="37"/>
        <v>6</v>
      </c>
      <c r="AN16" s="8" t="str">
        <f t="shared" si="37"/>
        <v>6</v>
      </c>
      <c r="AO16" s="8" t="str">
        <f t="shared" si="37"/>
        <v>6</v>
      </c>
      <c r="AP16" s="8" t="str">
        <f t="shared" si="37"/>
        <v>6</v>
      </c>
      <c r="AQ16" s="8" t="str">
        <f t="shared" si="37"/>
        <v>6</v>
      </c>
      <c r="AR16" s="8"/>
      <c r="AS16" s="8"/>
      <c r="AT16" s="8"/>
      <c r="AU16" s="8"/>
      <c r="AV16" s="8"/>
      <c r="AW16" s="8"/>
      <c r="AX16" s="8"/>
      <c r="AY16" s="8"/>
      <c r="AZ16" s="8"/>
      <c r="BA16" s="8"/>
    </row>
    <row r="17" spans="1:53" s="151" customFormat="1" ht="15.75" customHeight="1">
      <c r="A17" s="152">
        <f>+VSTUP!A22</f>
        <v>13</v>
      </c>
      <c r="B17" s="152">
        <f>+VSTUP!B22</f>
        <v>0</v>
      </c>
      <c r="C17" s="152" t="str">
        <f>IF(VSTUP!C22="","",VSTUP!C22)</f>
        <v/>
      </c>
      <c r="D17" s="152">
        <f>+VSTUP!G22</f>
        <v>0</v>
      </c>
      <c r="E17" s="152" t="str">
        <f>+VSTUP!H22</f>
        <v>-</v>
      </c>
      <c r="F17" s="152" t="str">
        <f t="shared" si="8"/>
        <v/>
      </c>
      <c r="G17" s="152" t="str">
        <f t="shared" ref="G17:O17" si="38">+IF($D17&gt;=G$2,IF($E17=0,"",$E17),IF($D17+1=G$2,IF(EXACT(LEFT($E17,LEN($E$3)),$E$3),$E$3,IF(LEN($E$3)=2,IF(LEFT($E17,1)="O","O",IF(LEFT(D17,1)="S","S","")),IF(LEN($E$3)=3,D17,""))),""))</f>
        <v/>
      </c>
      <c r="H17" s="152" t="str">
        <f t="shared" si="38"/>
        <v/>
      </c>
      <c r="I17" s="152" t="str">
        <f t="shared" si="38"/>
        <v/>
      </c>
      <c r="J17" s="152" t="str">
        <f t="shared" si="38"/>
        <v/>
      </c>
      <c r="K17" s="152" t="str">
        <f t="shared" si="38"/>
        <v/>
      </c>
      <c r="L17" s="152" t="str">
        <f t="shared" si="38"/>
        <v/>
      </c>
      <c r="M17" s="152" t="str">
        <f t="shared" si="38"/>
        <v/>
      </c>
      <c r="N17" s="152" t="str">
        <f t="shared" si="38"/>
        <v/>
      </c>
      <c r="O17" s="152" t="str">
        <f t="shared" si="38"/>
        <v/>
      </c>
      <c r="P17" s="152" t="str">
        <f t="shared" si="10"/>
        <v>--------------</v>
      </c>
      <c r="Q17" s="152" t="str">
        <f t="shared" si="11"/>
        <v/>
      </c>
      <c r="R17" s="152" t="str">
        <f t="shared" si="12"/>
        <v/>
      </c>
      <c r="S17" s="152">
        <f t="shared" si="13"/>
        <v>0</v>
      </c>
      <c r="T17" s="152">
        <f>+IF($C17&lt;='Ceník STRAVA'!$B$16,5,IF($C17&lt;='Ceník STRAVA'!$B$15,4,IF($C17&lt;='Ceník STRAVA'!$B$14,3,IF($C17&lt;='Ceník STRAVA'!$B$13,2,IF($C17&lt;='Ceník STRAVA'!$B$12,1,6)))))</f>
        <v>6</v>
      </c>
      <c r="U17" s="33">
        <f t="shared" si="14"/>
        <v>0</v>
      </c>
      <c r="V17" s="153">
        <f t="array" ref="V17">INDEX('Ceník STRAVA'!$C$12:$J$17,$T17,IF(R17="",8,HLOOKUP(R17,'Ceník STRAVA'!$C$10:$J$11,2,0)))</f>
        <v>0</v>
      </c>
      <c r="W17" s="153">
        <f t="array" ref="W17">INDEX('Ceník STRAVA'!$C$12:$J$17,$T17,IF(G17="",8,HLOOKUP(G17,'Ceník STRAVA'!$C$10:$J$11,2,0)))*IF($S17=W$2,0,1)</f>
        <v>0</v>
      </c>
      <c r="X17" s="153">
        <f t="array" ref="X17">INDEX('Ceník STRAVA'!$C$12:$J$17,$T17,IF(H17="",8,HLOOKUP(H17,'Ceník STRAVA'!$C$10:$J$11,2,0)))*IF($S17=X$2,0,1)</f>
        <v>0</v>
      </c>
      <c r="Y17" s="153">
        <f t="array" ref="Y17">INDEX('Ceník STRAVA'!$C$12:$J$17,$T17,IF(I17="",8,HLOOKUP(I17,'Ceník STRAVA'!$C$10:$J$11,2,0)))*IF($S17=Y$2,0,1)</f>
        <v>0</v>
      </c>
      <c r="Z17" s="153">
        <f t="array" ref="Z17">INDEX('Ceník STRAVA'!$C$12:$J$17,$T17,IF(J17="",8,HLOOKUP(J17,'Ceník STRAVA'!$C$10:$J$11,2,0)))*IF($S17=Z$2,0,1)</f>
        <v>0</v>
      </c>
      <c r="AA17" s="153">
        <f t="array" ref="AA17">INDEX('Ceník STRAVA'!$C$12:$J$17,$T17,IF(K17="",8,HLOOKUP(K17,'Ceník STRAVA'!$C$10:$J$11,2,0)))*IF($S17=AA$2,0,1)</f>
        <v>0</v>
      </c>
      <c r="AB17" s="153">
        <f t="array" ref="AB17">INDEX('Ceník STRAVA'!$C$12:$J$17,$T17,IF(L17="",8,HLOOKUP(L17,'Ceník STRAVA'!$C$10:$J$11,2,0)))*IF($S17=AB$2,0,1)</f>
        <v>0</v>
      </c>
      <c r="AC17" s="153">
        <f t="array" ref="AC17">INDEX('Ceník STRAVA'!$C$12:$J$17,$T17,IF(M17="",8,HLOOKUP(M17,'Ceník STRAVA'!$C$10:$J$11,2,0)))*IF($S17=AC$2,0,1)</f>
        <v>0</v>
      </c>
      <c r="AD17" s="153">
        <f t="array" ref="AD17">INDEX('Ceník STRAVA'!$C$12:$J$17,$T17,IF(N17="",8,HLOOKUP(N17,'Ceník STRAVA'!$C$10:$J$11,2,0)))*IF($S17=AD$2,0,1)</f>
        <v>0</v>
      </c>
      <c r="AE17" s="153">
        <f t="array" ref="AE17">INDEX('Ceník STRAVA'!$C$12:$J$17,$T17,IF(O17="",8,HLOOKUP(O17,'Ceník STRAVA'!$C$10:$J$11,2,0)))*IF($S17=AE$2,0,1)</f>
        <v>0</v>
      </c>
      <c r="AF17" s="152"/>
      <c r="AG17" s="152"/>
      <c r="AH17" s="152" t="str">
        <f t="shared" ref="AH17:AQ17" si="39">$T17&amp;F17</f>
        <v>6</v>
      </c>
      <c r="AI17" s="152" t="str">
        <f t="shared" si="39"/>
        <v>6</v>
      </c>
      <c r="AJ17" s="152" t="str">
        <f t="shared" si="39"/>
        <v>6</v>
      </c>
      <c r="AK17" s="152" t="str">
        <f t="shared" si="39"/>
        <v>6</v>
      </c>
      <c r="AL17" s="152" t="str">
        <f t="shared" si="39"/>
        <v>6</v>
      </c>
      <c r="AM17" s="152" t="str">
        <f t="shared" si="39"/>
        <v>6</v>
      </c>
      <c r="AN17" s="152" t="str">
        <f t="shared" si="39"/>
        <v>6</v>
      </c>
      <c r="AO17" s="152" t="str">
        <f t="shared" si="39"/>
        <v>6</v>
      </c>
      <c r="AP17" s="152" t="str">
        <f t="shared" si="39"/>
        <v>6</v>
      </c>
      <c r="AQ17" s="152" t="str">
        <f t="shared" si="39"/>
        <v>6</v>
      </c>
      <c r="AR17" s="152"/>
      <c r="AS17" s="152"/>
      <c r="AT17" s="152"/>
      <c r="AU17" s="152"/>
      <c r="AV17" s="152"/>
      <c r="AW17" s="152"/>
      <c r="AX17" s="152"/>
      <c r="AY17" s="152"/>
      <c r="AZ17" s="152"/>
      <c r="BA17" s="152"/>
    </row>
    <row r="18" spans="1:53" ht="15.75" customHeight="1">
      <c r="A18" s="8">
        <f>+VSTUP!A23</f>
        <v>14</v>
      </c>
      <c r="B18" s="8">
        <f>+VSTUP!B23</f>
        <v>0</v>
      </c>
      <c r="C18" s="8" t="str">
        <f>IF(VSTUP!C23="","",VSTUP!C23)</f>
        <v/>
      </c>
      <c r="D18" s="8">
        <f>+VSTUP!G23</f>
        <v>0</v>
      </c>
      <c r="E18" s="8" t="str">
        <f>+VSTUP!H23</f>
        <v>-</v>
      </c>
      <c r="F18" s="8" t="str">
        <f t="shared" si="8"/>
        <v/>
      </c>
      <c r="G18" s="8" t="str">
        <f t="shared" ref="G18:O18" si="40">+IF($D18&gt;=G$2,IF($E18=0,"",$E18),IF($D18+1=G$2,IF(EXACT(LEFT($E18,LEN($E$3)),$E$3),$E$3,IF(LEN($E$3)=2,IF(LEFT($E18,1)="O","O",IF(LEFT(D18,1)="S","S","")),IF(LEN($E$3)=3,D18,""))),""))</f>
        <v/>
      </c>
      <c r="H18" s="8" t="str">
        <f t="shared" si="40"/>
        <v/>
      </c>
      <c r="I18" s="8" t="str">
        <f t="shared" si="40"/>
        <v/>
      </c>
      <c r="J18" s="8" t="str">
        <f t="shared" si="40"/>
        <v/>
      </c>
      <c r="K18" s="8" t="str">
        <f t="shared" si="40"/>
        <v/>
      </c>
      <c r="L18" s="8" t="str">
        <f t="shared" si="40"/>
        <v/>
      </c>
      <c r="M18" s="8" t="str">
        <f t="shared" si="40"/>
        <v/>
      </c>
      <c r="N18" s="8" t="str">
        <f t="shared" si="40"/>
        <v/>
      </c>
      <c r="O18" s="8" t="str">
        <f t="shared" si="40"/>
        <v/>
      </c>
      <c r="P18" s="8" t="str">
        <f t="shared" si="10"/>
        <v>--------------</v>
      </c>
      <c r="Q18" s="8" t="str">
        <f t="shared" si="11"/>
        <v/>
      </c>
      <c r="R18" s="8" t="str">
        <f t="shared" si="12"/>
        <v/>
      </c>
      <c r="S18" s="8">
        <f t="shared" si="13"/>
        <v>0</v>
      </c>
      <c r="T18" s="8">
        <f>+IF($C18&lt;='Ceník STRAVA'!$B$16,5,IF($C18&lt;='Ceník STRAVA'!$B$15,4,IF($C18&lt;='Ceník STRAVA'!$B$14,3,IF($C18&lt;='Ceník STRAVA'!$B$13,2,IF($C18&lt;='Ceník STRAVA'!$B$12,1,6)))))</f>
        <v>6</v>
      </c>
      <c r="U18" s="33">
        <f t="shared" si="14"/>
        <v>0</v>
      </c>
      <c r="V18" s="32">
        <f t="array" ref="V18">INDEX('Ceník STRAVA'!$C$12:$J$17,$T18,IF(R18="",8,HLOOKUP(R18,'Ceník STRAVA'!$C$10:$J$11,2,0)))</f>
        <v>0</v>
      </c>
      <c r="W18" s="32">
        <f t="array" ref="W18">INDEX('Ceník STRAVA'!$C$12:$J$17,$T18,IF(G18="",8,HLOOKUP(G18,'Ceník STRAVA'!$C$10:$J$11,2,0)))*IF($S18=W$2,0,1)</f>
        <v>0</v>
      </c>
      <c r="X18" s="32">
        <f t="array" ref="X18">INDEX('Ceník STRAVA'!$C$12:$J$17,$T18,IF(H18="",8,HLOOKUP(H18,'Ceník STRAVA'!$C$10:$J$11,2,0)))*IF($S18=X$2,0,1)</f>
        <v>0</v>
      </c>
      <c r="Y18" s="32">
        <f t="array" ref="Y18">INDEX('Ceník STRAVA'!$C$12:$J$17,$T18,IF(I18="",8,HLOOKUP(I18,'Ceník STRAVA'!$C$10:$J$11,2,0)))*IF($S18=Y$2,0,1)</f>
        <v>0</v>
      </c>
      <c r="Z18" s="32">
        <f t="array" ref="Z18">INDEX('Ceník STRAVA'!$C$12:$J$17,$T18,IF(J18="",8,HLOOKUP(J18,'Ceník STRAVA'!$C$10:$J$11,2,0)))*IF($S18=Z$2,0,1)</f>
        <v>0</v>
      </c>
      <c r="AA18" s="32">
        <f t="array" ref="AA18">INDEX('Ceník STRAVA'!$C$12:$J$17,$T18,IF(K18="",8,HLOOKUP(K18,'Ceník STRAVA'!$C$10:$J$11,2,0)))*IF($S18=AA$2,0,1)</f>
        <v>0</v>
      </c>
      <c r="AB18" s="32">
        <f t="array" ref="AB18">INDEX('Ceník STRAVA'!$C$12:$J$17,$T18,IF(L18="",8,HLOOKUP(L18,'Ceník STRAVA'!$C$10:$J$11,2,0)))*IF($S18=AB$2,0,1)</f>
        <v>0</v>
      </c>
      <c r="AC18" s="32">
        <f t="array" ref="AC18">INDEX('Ceník STRAVA'!$C$12:$J$17,$T18,IF(M18="",8,HLOOKUP(M18,'Ceník STRAVA'!$C$10:$J$11,2,0)))*IF($S18=AC$2,0,1)</f>
        <v>0</v>
      </c>
      <c r="AD18" s="32">
        <f t="array" ref="AD18">INDEX('Ceník STRAVA'!$C$12:$J$17,$T18,IF(N18="",8,HLOOKUP(N18,'Ceník STRAVA'!$C$10:$J$11,2,0)))*IF($S18=AD$2,0,1)</f>
        <v>0</v>
      </c>
      <c r="AE18" s="32">
        <f t="array" ref="AE18">INDEX('Ceník STRAVA'!$C$12:$J$17,$T18,IF(O18="",8,HLOOKUP(O18,'Ceník STRAVA'!$C$10:$J$11,2,0)))*IF($S18=AE$2,0,1)</f>
        <v>0</v>
      </c>
      <c r="AF18" s="8"/>
      <c r="AG18" s="8"/>
      <c r="AH18" s="8" t="str">
        <f t="shared" ref="AH18:AQ18" si="41">$T18&amp;F18</f>
        <v>6</v>
      </c>
      <c r="AI18" s="8" t="str">
        <f t="shared" si="41"/>
        <v>6</v>
      </c>
      <c r="AJ18" s="8" t="str">
        <f t="shared" si="41"/>
        <v>6</v>
      </c>
      <c r="AK18" s="8" t="str">
        <f t="shared" si="41"/>
        <v>6</v>
      </c>
      <c r="AL18" s="8" t="str">
        <f t="shared" si="41"/>
        <v>6</v>
      </c>
      <c r="AM18" s="8" t="str">
        <f t="shared" si="41"/>
        <v>6</v>
      </c>
      <c r="AN18" s="8" t="str">
        <f t="shared" si="41"/>
        <v>6</v>
      </c>
      <c r="AO18" s="8" t="str">
        <f t="shared" si="41"/>
        <v>6</v>
      </c>
      <c r="AP18" s="8" t="str">
        <f t="shared" si="41"/>
        <v>6</v>
      </c>
      <c r="AQ18" s="8" t="str">
        <f t="shared" si="41"/>
        <v>6</v>
      </c>
      <c r="AR18" s="8"/>
      <c r="AS18" s="8"/>
      <c r="AT18" s="8"/>
      <c r="AU18" s="8"/>
      <c r="AV18" s="8"/>
      <c r="AW18" s="8"/>
      <c r="AX18" s="8"/>
      <c r="AY18" s="8"/>
      <c r="AZ18" s="8"/>
      <c r="BA18" s="8"/>
    </row>
    <row r="19" spans="1:53" s="151" customFormat="1" ht="15.75" customHeight="1">
      <c r="A19" s="152">
        <f>+VSTUP!A24</f>
        <v>15</v>
      </c>
      <c r="B19" s="152">
        <f>+VSTUP!B24</f>
        <v>0</v>
      </c>
      <c r="C19" s="152" t="str">
        <f>IF(VSTUP!C24="","",VSTUP!C24)</f>
        <v/>
      </c>
      <c r="D19" s="152">
        <f>+VSTUP!G24</f>
        <v>0</v>
      </c>
      <c r="E19" s="152" t="str">
        <f>+VSTUP!H24</f>
        <v>-</v>
      </c>
      <c r="F19" s="152" t="str">
        <f t="shared" si="8"/>
        <v/>
      </c>
      <c r="G19" s="152" t="str">
        <f t="shared" ref="G19:O19" si="42">+IF($D19&gt;=G$2,IF($E19=0,"",$E19),IF($D19+1=G$2,IF(EXACT(LEFT($E19,LEN($E$3)),$E$3),$E$3,IF(LEN($E$3)=2,IF(LEFT($E19,1)="O","O",IF(LEFT(D19,1)="S","S","")),IF(LEN($E$3)=3,D19,""))),""))</f>
        <v/>
      </c>
      <c r="H19" s="152" t="str">
        <f t="shared" si="42"/>
        <v/>
      </c>
      <c r="I19" s="152" t="str">
        <f t="shared" si="42"/>
        <v/>
      </c>
      <c r="J19" s="152" t="str">
        <f t="shared" si="42"/>
        <v/>
      </c>
      <c r="K19" s="152" t="str">
        <f t="shared" si="42"/>
        <v/>
      </c>
      <c r="L19" s="152" t="str">
        <f t="shared" si="42"/>
        <v/>
      </c>
      <c r="M19" s="152" t="str">
        <f t="shared" si="42"/>
        <v/>
      </c>
      <c r="N19" s="152" t="str">
        <f t="shared" si="42"/>
        <v/>
      </c>
      <c r="O19" s="152" t="str">
        <f t="shared" si="42"/>
        <v/>
      </c>
      <c r="P19" s="152" t="str">
        <f t="shared" si="10"/>
        <v>--------------</v>
      </c>
      <c r="Q19" s="152" t="str">
        <f t="shared" si="11"/>
        <v/>
      </c>
      <c r="R19" s="152" t="str">
        <f t="shared" si="12"/>
        <v/>
      </c>
      <c r="S19" s="152">
        <f t="shared" si="13"/>
        <v>0</v>
      </c>
      <c r="T19" s="152">
        <f>+IF($C19&lt;='Ceník STRAVA'!$B$16,5,IF($C19&lt;='Ceník STRAVA'!$B$15,4,IF($C19&lt;='Ceník STRAVA'!$B$14,3,IF($C19&lt;='Ceník STRAVA'!$B$13,2,IF($C19&lt;='Ceník STRAVA'!$B$12,1,6)))))</f>
        <v>6</v>
      </c>
      <c r="U19" s="33">
        <f t="shared" si="14"/>
        <v>0</v>
      </c>
      <c r="V19" s="153">
        <f t="array" ref="V19">INDEX('Ceník STRAVA'!$C$12:$J$17,$T19,IF(R19="",8,HLOOKUP(R19,'Ceník STRAVA'!$C$10:$J$11,2,0)))</f>
        <v>0</v>
      </c>
      <c r="W19" s="153">
        <f t="array" ref="W19">INDEX('Ceník STRAVA'!$C$12:$J$17,$T19,IF(G19="",8,HLOOKUP(G19,'Ceník STRAVA'!$C$10:$J$11,2,0)))*IF($S19=W$2,0,1)</f>
        <v>0</v>
      </c>
      <c r="X19" s="153">
        <f t="array" ref="X19">INDEX('Ceník STRAVA'!$C$12:$J$17,$T19,IF(H19="",8,HLOOKUP(H19,'Ceník STRAVA'!$C$10:$J$11,2,0)))*IF($S19=X$2,0,1)</f>
        <v>0</v>
      </c>
      <c r="Y19" s="153">
        <f t="array" ref="Y19">INDEX('Ceník STRAVA'!$C$12:$J$17,$T19,IF(I19="",8,HLOOKUP(I19,'Ceník STRAVA'!$C$10:$J$11,2,0)))*IF($S19=Y$2,0,1)</f>
        <v>0</v>
      </c>
      <c r="Z19" s="153">
        <f t="array" ref="Z19">INDEX('Ceník STRAVA'!$C$12:$J$17,$T19,IF(J19="",8,HLOOKUP(J19,'Ceník STRAVA'!$C$10:$J$11,2,0)))*IF($S19=Z$2,0,1)</f>
        <v>0</v>
      </c>
      <c r="AA19" s="153">
        <f t="array" ref="AA19">INDEX('Ceník STRAVA'!$C$12:$J$17,$T19,IF(K19="",8,HLOOKUP(K19,'Ceník STRAVA'!$C$10:$J$11,2,0)))*IF($S19=AA$2,0,1)</f>
        <v>0</v>
      </c>
      <c r="AB19" s="153">
        <f t="array" ref="AB19">INDEX('Ceník STRAVA'!$C$12:$J$17,$T19,IF(L19="",8,HLOOKUP(L19,'Ceník STRAVA'!$C$10:$J$11,2,0)))*IF($S19=AB$2,0,1)</f>
        <v>0</v>
      </c>
      <c r="AC19" s="153">
        <f t="array" ref="AC19">INDEX('Ceník STRAVA'!$C$12:$J$17,$T19,IF(M19="",8,HLOOKUP(M19,'Ceník STRAVA'!$C$10:$J$11,2,0)))*IF($S19=AC$2,0,1)</f>
        <v>0</v>
      </c>
      <c r="AD19" s="153">
        <f t="array" ref="AD19">INDEX('Ceník STRAVA'!$C$12:$J$17,$T19,IF(N19="",8,HLOOKUP(N19,'Ceník STRAVA'!$C$10:$J$11,2,0)))*IF($S19=AD$2,0,1)</f>
        <v>0</v>
      </c>
      <c r="AE19" s="153">
        <f t="array" ref="AE19">INDEX('Ceník STRAVA'!$C$12:$J$17,$T19,IF(O19="",8,HLOOKUP(O19,'Ceník STRAVA'!$C$10:$J$11,2,0)))*IF($S19=AE$2,0,1)</f>
        <v>0</v>
      </c>
      <c r="AF19" s="152"/>
      <c r="AG19" s="152"/>
      <c r="AH19" s="152" t="str">
        <f t="shared" ref="AH19:AQ19" si="43">$T19&amp;F19</f>
        <v>6</v>
      </c>
      <c r="AI19" s="152" t="str">
        <f t="shared" si="43"/>
        <v>6</v>
      </c>
      <c r="AJ19" s="152" t="str">
        <f t="shared" si="43"/>
        <v>6</v>
      </c>
      <c r="AK19" s="152" t="str">
        <f t="shared" si="43"/>
        <v>6</v>
      </c>
      <c r="AL19" s="152" t="str">
        <f t="shared" si="43"/>
        <v>6</v>
      </c>
      <c r="AM19" s="152" t="str">
        <f t="shared" si="43"/>
        <v>6</v>
      </c>
      <c r="AN19" s="152" t="str">
        <f t="shared" si="43"/>
        <v>6</v>
      </c>
      <c r="AO19" s="152" t="str">
        <f t="shared" si="43"/>
        <v>6</v>
      </c>
      <c r="AP19" s="152" t="str">
        <f t="shared" si="43"/>
        <v>6</v>
      </c>
      <c r="AQ19" s="152" t="str">
        <f t="shared" si="43"/>
        <v>6</v>
      </c>
      <c r="AR19" s="152"/>
      <c r="AS19" s="152"/>
      <c r="AT19" s="152"/>
      <c r="AU19" s="152"/>
      <c r="AV19" s="152"/>
      <c r="AW19" s="152"/>
      <c r="AX19" s="152"/>
      <c r="AY19" s="152"/>
      <c r="AZ19" s="152"/>
      <c r="BA19" s="152"/>
    </row>
    <row r="20" spans="1:53" ht="15.75" customHeight="1">
      <c r="A20" s="8">
        <f>+VSTUP!A25</f>
        <v>16</v>
      </c>
      <c r="B20" s="8">
        <f>+VSTUP!B25</f>
        <v>0</v>
      </c>
      <c r="C20" s="8" t="str">
        <f>IF(VSTUP!C25="","",VSTUP!C25)</f>
        <v/>
      </c>
      <c r="D20" s="8">
        <f>+VSTUP!G25</f>
        <v>0</v>
      </c>
      <c r="E20" s="8" t="str">
        <f>+VSTUP!H25</f>
        <v>-</v>
      </c>
      <c r="F20" s="8" t="str">
        <f t="shared" si="8"/>
        <v/>
      </c>
      <c r="G20" s="8" t="str">
        <f t="shared" ref="G20:O20" si="44">+IF($D20&gt;=G$2,IF($E20=0,"",$E20),IF($D20+1=G$2,IF(EXACT(LEFT($E20,LEN($E$3)),$E$3),$E$3,IF(LEN($E$3)=2,IF(LEFT($E20,1)="O","O",IF(LEFT(D20,1)="S","S","")),IF(LEN($E$3)=3,D20,""))),""))</f>
        <v/>
      </c>
      <c r="H20" s="8" t="str">
        <f t="shared" si="44"/>
        <v/>
      </c>
      <c r="I20" s="8" t="str">
        <f t="shared" si="44"/>
        <v/>
      </c>
      <c r="J20" s="8" t="str">
        <f t="shared" si="44"/>
        <v/>
      </c>
      <c r="K20" s="8" t="str">
        <f t="shared" si="44"/>
        <v/>
      </c>
      <c r="L20" s="8" t="str">
        <f t="shared" si="44"/>
        <v/>
      </c>
      <c r="M20" s="8" t="str">
        <f t="shared" si="44"/>
        <v/>
      </c>
      <c r="N20" s="8" t="str">
        <f t="shared" si="44"/>
        <v/>
      </c>
      <c r="O20" s="8" t="str">
        <f t="shared" si="44"/>
        <v/>
      </c>
      <c r="P20" s="8" t="str">
        <f t="shared" si="10"/>
        <v>--------------</v>
      </c>
      <c r="Q20" s="8" t="str">
        <f t="shared" si="11"/>
        <v/>
      </c>
      <c r="R20" s="8" t="str">
        <f t="shared" si="12"/>
        <v/>
      </c>
      <c r="S20" s="8">
        <f t="shared" si="13"/>
        <v>0</v>
      </c>
      <c r="T20" s="8">
        <f>+IF($C20&lt;='Ceník STRAVA'!$B$16,5,IF($C20&lt;='Ceník STRAVA'!$B$15,4,IF($C20&lt;='Ceník STRAVA'!$B$14,3,IF($C20&lt;='Ceník STRAVA'!$B$13,2,IF($C20&lt;='Ceník STRAVA'!$B$12,1,6)))))</f>
        <v>6</v>
      </c>
      <c r="U20" s="33">
        <f t="shared" si="14"/>
        <v>0</v>
      </c>
      <c r="V20" s="32">
        <f t="array" ref="V20">INDEX('Ceník STRAVA'!$C$12:$J$17,$T20,IF(R20="",8,HLOOKUP(R20,'Ceník STRAVA'!$C$10:$J$11,2,0)))</f>
        <v>0</v>
      </c>
      <c r="W20" s="32">
        <f t="array" ref="W20">INDEX('Ceník STRAVA'!$C$12:$J$17,$T20,IF(G20="",8,HLOOKUP(G20,'Ceník STRAVA'!$C$10:$J$11,2,0)))*IF($S20=W$2,0,1)</f>
        <v>0</v>
      </c>
      <c r="X20" s="32">
        <f t="array" ref="X20">INDEX('Ceník STRAVA'!$C$12:$J$17,$T20,IF(H20="",8,HLOOKUP(H20,'Ceník STRAVA'!$C$10:$J$11,2,0)))*IF($S20=X$2,0,1)</f>
        <v>0</v>
      </c>
      <c r="Y20" s="32">
        <f t="array" ref="Y20">INDEX('Ceník STRAVA'!$C$12:$J$17,$T20,IF(I20="",8,HLOOKUP(I20,'Ceník STRAVA'!$C$10:$J$11,2,0)))*IF($S20=Y$2,0,1)</f>
        <v>0</v>
      </c>
      <c r="Z20" s="32">
        <f t="array" ref="Z20">INDEX('Ceník STRAVA'!$C$12:$J$17,$T20,IF(J20="",8,HLOOKUP(J20,'Ceník STRAVA'!$C$10:$J$11,2,0)))*IF($S20=Z$2,0,1)</f>
        <v>0</v>
      </c>
      <c r="AA20" s="32">
        <f t="array" ref="AA20">INDEX('Ceník STRAVA'!$C$12:$J$17,$T20,IF(K20="",8,HLOOKUP(K20,'Ceník STRAVA'!$C$10:$J$11,2,0)))*IF($S20=AA$2,0,1)</f>
        <v>0</v>
      </c>
      <c r="AB20" s="32">
        <f t="array" ref="AB20">INDEX('Ceník STRAVA'!$C$12:$J$17,$T20,IF(L20="",8,HLOOKUP(L20,'Ceník STRAVA'!$C$10:$J$11,2,0)))*IF($S20=AB$2,0,1)</f>
        <v>0</v>
      </c>
      <c r="AC20" s="32">
        <f t="array" ref="AC20">INDEX('Ceník STRAVA'!$C$12:$J$17,$T20,IF(M20="",8,HLOOKUP(M20,'Ceník STRAVA'!$C$10:$J$11,2,0)))*IF($S20=AC$2,0,1)</f>
        <v>0</v>
      </c>
      <c r="AD20" s="32">
        <f t="array" ref="AD20">INDEX('Ceník STRAVA'!$C$12:$J$17,$T20,IF(N20="",8,HLOOKUP(N20,'Ceník STRAVA'!$C$10:$J$11,2,0)))*IF($S20=AD$2,0,1)</f>
        <v>0</v>
      </c>
      <c r="AE20" s="32">
        <f t="array" ref="AE20">INDEX('Ceník STRAVA'!$C$12:$J$17,$T20,IF(O20="",8,HLOOKUP(O20,'Ceník STRAVA'!$C$10:$J$11,2,0)))*IF($S20=AE$2,0,1)</f>
        <v>0</v>
      </c>
      <c r="AF20" s="8"/>
      <c r="AG20" s="8"/>
      <c r="AH20" s="8" t="str">
        <f t="shared" ref="AH20:AQ20" si="45">$T20&amp;F20</f>
        <v>6</v>
      </c>
      <c r="AI20" s="8" t="str">
        <f t="shared" si="45"/>
        <v>6</v>
      </c>
      <c r="AJ20" s="8" t="str">
        <f t="shared" si="45"/>
        <v>6</v>
      </c>
      <c r="AK20" s="8" t="str">
        <f t="shared" si="45"/>
        <v>6</v>
      </c>
      <c r="AL20" s="8" t="str">
        <f t="shared" si="45"/>
        <v>6</v>
      </c>
      <c r="AM20" s="8" t="str">
        <f t="shared" si="45"/>
        <v>6</v>
      </c>
      <c r="AN20" s="8" t="str">
        <f t="shared" si="45"/>
        <v>6</v>
      </c>
      <c r="AO20" s="8" t="str">
        <f t="shared" si="45"/>
        <v>6</v>
      </c>
      <c r="AP20" s="8" t="str">
        <f t="shared" si="45"/>
        <v>6</v>
      </c>
      <c r="AQ20" s="8" t="str">
        <f t="shared" si="45"/>
        <v>6</v>
      </c>
      <c r="AR20" s="8"/>
      <c r="AS20" s="8"/>
      <c r="AT20" s="8"/>
      <c r="AU20" s="8"/>
      <c r="AV20" s="8"/>
      <c r="AW20" s="8"/>
      <c r="AX20" s="8"/>
      <c r="AY20" s="8"/>
      <c r="AZ20" s="8"/>
      <c r="BA20" s="8"/>
    </row>
    <row r="21" spans="1:53" s="151" customFormat="1" ht="15.75" customHeight="1">
      <c r="A21" s="152">
        <f>+VSTUP!A26</f>
        <v>17</v>
      </c>
      <c r="B21" s="152">
        <f>+VSTUP!B26</f>
        <v>0</v>
      </c>
      <c r="C21" s="152" t="str">
        <f>IF(VSTUP!C26="","",VSTUP!C26)</f>
        <v/>
      </c>
      <c r="D21" s="152">
        <f>+VSTUP!G26</f>
        <v>0</v>
      </c>
      <c r="E21" s="152" t="str">
        <f>+VSTUP!H26</f>
        <v>-</v>
      </c>
      <c r="F21" s="152" t="str">
        <f t="shared" si="8"/>
        <v/>
      </c>
      <c r="G21" s="152" t="str">
        <f t="shared" ref="G21:O21" si="46">+IF($D21&gt;=G$2,IF($E21=0,"",$E21),IF($D21+1=G$2,IF(EXACT(LEFT($E21,LEN($E$3)),$E$3),$E$3,IF(LEN($E$3)=2,IF(LEFT($E21,1)="O","O",IF(LEFT(D21,1)="S","S","")),IF(LEN($E$3)=3,D21,""))),""))</f>
        <v/>
      </c>
      <c r="H21" s="152" t="str">
        <f t="shared" si="46"/>
        <v/>
      </c>
      <c r="I21" s="152" t="str">
        <f t="shared" si="46"/>
        <v/>
      </c>
      <c r="J21" s="152" t="str">
        <f t="shared" si="46"/>
        <v/>
      </c>
      <c r="K21" s="152" t="str">
        <f t="shared" si="46"/>
        <v/>
      </c>
      <c r="L21" s="152" t="str">
        <f t="shared" si="46"/>
        <v/>
      </c>
      <c r="M21" s="152" t="str">
        <f t="shared" si="46"/>
        <v/>
      </c>
      <c r="N21" s="152" t="str">
        <f t="shared" si="46"/>
        <v/>
      </c>
      <c r="O21" s="152" t="str">
        <f t="shared" si="46"/>
        <v/>
      </c>
      <c r="P21" s="152" t="str">
        <f t="shared" si="10"/>
        <v>--------------</v>
      </c>
      <c r="Q21" s="152" t="str">
        <f t="shared" si="11"/>
        <v/>
      </c>
      <c r="R21" s="152" t="str">
        <f t="shared" si="12"/>
        <v/>
      </c>
      <c r="S21" s="152">
        <f t="shared" si="13"/>
        <v>0</v>
      </c>
      <c r="T21" s="152">
        <f>+IF($C21&lt;='Ceník STRAVA'!$B$16,5,IF($C21&lt;='Ceník STRAVA'!$B$15,4,IF($C21&lt;='Ceník STRAVA'!$B$14,3,IF($C21&lt;='Ceník STRAVA'!$B$13,2,IF($C21&lt;='Ceník STRAVA'!$B$12,1,6)))))</f>
        <v>6</v>
      </c>
      <c r="U21" s="33">
        <f t="shared" si="14"/>
        <v>0</v>
      </c>
      <c r="V21" s="153">
        <f t="array" ref="V21">INDEX('Ceník STRAVA'!$C$12:$J$17,$T21,IF(R21="",8,HLOOKUP(R21,'Ceník STRAVA'!$C$10:$J$11,2,0)))</f>
        <v>0</v>
      </c>
      <c r="W21" s="153">
        <f t="array" ref="W21">INDEX('Ceník STRAVA'!$C$12:$J$17,$T21,IF(G21="",8,HLOOKUP(G21,'Ceník STRAVA'!$C$10:$J$11,2,0)))*IF($S21=W$2,0,1)</f>
        <v>0</v>
      </c>
      <c r="X21" s="153">
        <f t="array" ref="X21">INDEX('Ceník STRAVA'!$C$12:$J$17,$T21,IF(H21="",8,HLOOKUP(H21,'Ceník STRAVA'!$C$10:$J$11,2,0)))*IF($S21=X$2,0,1)</f>
        <v>0</v>
      </c>
      <c r="Y21" s="153">
        <f t="array" ref="Y21">INDEX('Ceník STRAVA'!$C$12:$J$17,$T21,IF(I21="",8,HLOOKUP(I21,'Ceník STRAVA'!$C$10:$J$11,2,0)))*IF($S21=Y$2,0,1)</f>
        <v>0</v>
      </c>
      <c r="Z21" s="153">
        <f t="array" ref="Z21">INDEX('Ceník STRAVA'!$C$12:$J$17,$T21,IF(J21="",8,HLOOKUP(J21,'Ceník STRAVA'!$C$10:$J$11,2,0)))*IF($S21=Z$2,0,1)</f>
        <v>0</v>
      </c>
      <c r="AA21" s="153">
        <f t="array" ref="AA21">INDEX('Ceník STRAVA'!$C$12:$J$17,$T21,IF(K21="",8,HLOOKUP(K21,'Ceník STRAVA'!$C$10:$J$11,2,0)))*IF($S21=AA$2,0,1)</f>
        <v>0</v>
      </c>
      <c r="AB21" s="153">
        <f t="array" ref="AB21">INDEX('Ceník STRAVA'!$C$12:$J$17,$T21,IF(L21="",8,HLOOKUP(L21,'Ceník STRAVA'!$C$10:$J$11,2,0)))*IF($S21=AB$2,0,1)</f>
        <v>0</v>
      </c>
      <c r="AC21" s="153">
        <f t="array" ref="AC21">INDEX('Ceník STRAVA'!$C$12:$J$17,$T21,IF(M21="",8,HLOOKUP(M21,'Ceník STRAVA'!$C$10:$J$11,2,0)))*IF($S21=AC$2,0,1)</f>
        <v>0</v>
      </c>
      <c r="AD21" s="153">
        <f t="array" ref="AD21">INDEX('Ceník STRAVA'!$C$12:$J$17,$T21,IF(N21="",8,HLOOKUP(N21,'Ceník STRAVA'!$C$10:$J$11,2,0)))*IF($S21=AD$2,0,1)</f>
        <v>0</v>
      </c>
      <c r="AE21" s="153">
        <f t="array" ref="AE21">INDEX('Ceník STRAVA'!$C$12:$J$17,$T21,IF(O21="",8,HLOOKUP(O21,'Ceník STRAVA'!$C$10:$J$11,2,0)))*IF($S21=AE$2,0,1)</f>
        <v>0</v>
      </c>
      <c r="AF21" s="152"/>
      <c r="AG21" s="152"/>
      <c r="AH21" s="152" t="str">
        <f t="shared" ref="AH21:AQ21" si="47">$T21&amp;F21</f>
        <v>6</v>
      </c>
      <c r="AI21" s="152" t="str">
        <f t="shared" si="47"/>
        <v>6</v>
      </c>
      <c r="AJ21" s="152" t="str">
        <f t="shared" si="47"/>
        <v>6</v>
      </c>
      <c r="AK21" s="152" t="str">
        <f t="shared" si="47"/>
        <v>6</v>
      </c>
      <c r="AL21" s="152" t="str">
        <f t="shared" si="47"/>
        <v>6</v>
      </c>
      <c r="AM21" s="152" t="str">
        <f t="shared" si="47"/>
        <v>6</v>
      </c>
      <c r="AN21" s="152" t="str">
        <f t="shared" si="47"/>
        <v>6</v>
      </c>
      <c r="AO21" s="152" t="str">
        <f t="shared" si="47"/>
        <v>6</v>
      </c>
      <c r="AP21" s="152" t="str">
        <f t="shared" si="47"/>
        <v>6</v>
      </c>
      <c r="AQ21" s="152" t="str">
        <f t="shared" si="47"/>
        <v>6</v>
      </c>
      <c r="AR21" s="152"/>
      <c r="AS21" s="152"/>
      <c r="AT21" s="152"/>
      <c r="AU21" s="152"/>
      <c r="AV21" s="152"/>
      <c r="AW21" s="152"/>
      <c r="AX21" s="152"/>
      <c r="AY21" s="152"/>
      <c r="AZ21" s="152"/>
      <c r="BA21" s="152"/>
    </row>
    <row r="22" spans="1:53" ht="15.75" customHeight="1">
      <c r="A22" s="8">
        <f>+VSTUP!A27</f>
        <v>18</v>
      </c>
      <c r="B22" s="8">
        <f>+VSTUP!B27</f>
        <v>0</v>
      </c>
      <c r="C22" s="8" t="str">
        <f>IF(VSTUP!C27="","",VSTUP!C27)</f>
        <v/>
      </c>
      <c r="D22" s="8">
        <f>+VSTUP!G27</f>
        <v>0</v>
      </c>
      <c r="E22" s="8" t="str">
        <f>+VSTUP!H27</f>
        <v>-</v>
      </c>
      <c r="F22" s="8" t="str">
        <f t="shared" si="8"/>
        <v/>
      </c>
      <c r="G22" s="8" t="str">
        <f t="shared" ref="G22:O22" si="48">+IF($D22&gt;=G$2,IF($E22=0,"",$E22),IF($D22+1=G$2,IF(EXACT(LEFT($E22,LEN($E$3)),$E$3),$E$3,IF(LEN($E$3)=2,IF(LEFT($E22,1)="O","O",IF(LEFT(D22,1)="S","S","")),IF(LEN($E$3)=3,D22,""))),""))</f>
        <v/>
      </c>
      <c r="H22" s="8" t="str">
        <f t="shared" si="48"/>
        <v/>
      </c>
      <c r="I22" s="8" t="str">
        <f t="shared" si="48"/>
        <v/>
      </c>
      <c r="J22" s="8" t="str">
        <f t="shared" si="48"/>
        <v/>
      </c>
      <c r="K22" s="8" t="str">
        <f t="shared" si="48"/>
        <v/>
      </c>
      <c r="L22" s="8" t="str">
        <f t="shared" si="48"/>
        <v/>
      </c>
      <c r="M22" s="8" t="str">
        <f t="shared" si="48"/>
        <v/>
      </c>
      <c r="N22" s="8" t="str">
        <f t="shared" si="48"/>
        <v/>
      </c>
      <c r="O22" s="8" t="str">
        <f t="shared" si="48"/>
        <v/>
      </c>
      <c r="P22" s="8" t="str">
        <f t="shared" si="10"/>
        <v>--------------</v>
      </c>
      <c r="Q22" s="8" t="str">
        <f t="shared" si="11"/>
        <v/>
      </c>
      <c r="R22" s="8" t="str">
        <f t="shared" si="12"/>
        <v/>
      </c>
      <c r="S22" s="8">
        <f t="shared" si="13"/>
        <v>0</v>
      </c>
      <c r="T22" s="8">
        <f>+IF($C22&lt;='Ceník STRAVA'!$B$16,5,IF($C22&lt;='Ceník STRAVA'!$B$15,4,IF($C22&lt;='Ceník STRAVA'!$B$14,3,IF($C22&lt;='Ceník STRAVA'!$B$13,2,IF($C22&lt;='Ceník STRAVA'!$B$12,1,6)))))</f>
        <v>6</v>
      </c>
      <c r="U22" s="33">
        <f t="shared" si="14"/>
        <v>0</v>
      </c>
      <c r="V22" s="32">
        <f t="array" ref="V22">INDEX('Ceník STRAVA'!$C$12:$J$17,$T22,IF(R22="",8,HLOOKUP(R22,'Ceník STRAVA'!$C$10:$J$11,2,0)))</f>
        <v>0</v>
      </c>
      <c r="W22" s="32">
        <f t="array" ref="W22">INDEX('Ceník STRAVA'!$C$12:$J$17,$T22,IF(G22="",8,HLOOKUP(G22,'Ceník STRAVA'!$C$10:$J$11,2,0)))*IF($S22=W$2,0,1)</f>
        <v>0</v>
      </c>
      <c r="X22" s="32">
        <f t="array" ref="X22">INDEX('Ceník STRAVA'!$C$12:$J$17,$T22,IF(H22="",8,HLOOKUP(H22,'Ceník STRAVA'!$C$10:$J$11,2,0)))*IF($S22=X$2,0,1)</f>
        <v>0</v>
      </c>
      <c r="Y22" s="32">
        <f t="array" ref="Y22">INDEX('Ceník STRAVA'!$C$12:$J$17,$T22,IF(I22="",8,HLOOKUP(I22,'Ceník STRAVA'!$C$10:$J$11,2,0)))*IF($S22=Y$2,0,1)</f>
        <v>0</v>
      </c>
      <c r="Z22" s="32">
        <f t="array" ref="Z22">INDEX('Ceník STRAVA'!$C$12:$J$17,$T22,IF(J22="",8,HLOOKUP(J22,'Ceník STRAVA'!$C$10:$J$11,2,0)))*IF($S22=Z$2,0,1)</f>
        <v>0</v>
      </c>
      <c r="AA22" s="32">
        <f t="array" ref="AA22">INDEX('Ceník STRAVA'!$C$12:$J$17,$T22,IF(K22="",8,HLOOKUP(K22,'Ceník STRAVA'!$C$10:$J$11,2,0)))*IF($S22=AA$2,0,1)</f>
        <v>0</v>
      </c>
      <c r="AB22" s="32">
        <f t="array" ref="AB22">INDEX('Ceník STRAVA'!$C$12:$J$17,$T22,IF(L22="",8,HLOOKUP(L22,'Ceník STRAVA'!$C$10:$J$11,2,0)))*IF($S22=AB$2,0,1)</f>
        <v>0</v>
      </c>
      <c r="AC22" s="32">
        <f t="array" ref="AC22">INDEX('Ceník STRAVA'!$C$12:$J$17,$T22,IF(M22="",8,HLOOKUP(M22,'Ceník STRAVA'!$C$10:$J$11,2,0)))*IF($S22=AC$2,0,1)</f>
        <v>0</v>
      </c>
      <c r="AD22" s="32">
        <f t="array" ref="AD22">INDEX('Ceník STRAVA'!$C$12:$J$17,$T22,IF(N22="",8,HLOOKUP(N22,'Ceník STRAVA'!$C$10:$J$11,2,0)))*IF($S22=AD$2,0,1)</f>
        <v>0</v>
      </c>
      <c r="AE22" s="32">
        <f t="array" ref="AE22">INDEX('Ceník STRAVA'!$C$12:$J$17,$T22,IF(O22="",8,HLOOKUP(O22,'Ceník STRAVA'!$C$10:$J$11,2,0)))*IF($S22=AE$2,0,1)</f>
        <v>0</v>
      </c>
      <c r="AF22" s="8"/>
      <c r="AG22" s="8"/>
      <c r="AH22" s="8" t="str">
        <f t="shared" ref="AH22:AQ22" si="49">$T22&amp;F22</f>
        <v>6</v>
      </c>
      <c r="AI22" s="8" t="str">
        <f t="shared" si="49"/>
        <v>6</v>
      </c>
      <c r="AJ22" s="8" t="str">
        <f t="shared" si="49"/>
        <v>6</v>
      </c>
      <c r="AK22" s="8" t="str">
        <f t="shared" si="49"/>
        <v>6</v>
      </c>
      <c r="AL22" s="8" t="str">
        <f t="shared" si="49"/>
        <v>6</v>
      </c>
      <c r="AM22" s="8" t="str">
        <f t="shared" si="49"/>
        <v>6</v>
      </c>
      <c r="AN22" s="8" t="str">
        <f t="shared" si="49"/>
        <v>6</v>
      </c>
      <c r="AO22" s="8" t="str">
        <f t="shared" si="49"/>
        <v>6</v>
      </c>
      <c r="AP22" s="8" t="str">
        <f t="shared" si="49"/>
        <v>6</v>
      </c>
      <c r="AQ22" s="8" t="str">
        <f t="shared" si="49"/>
        <v>6</v>
      </c>
      <c r="AR22" s="8"/>
      <c r="AS22" s="8"/>
      <c r="AT22" s="8"/>
      <c r="AU22" s="8"/>
      <c r="AV22" s="8"/>
      <c r="AW22" s="8"/>
      <c r="AX22" s="8"/>
      <c r="AY22" s="8"/>
      <c r="AZ22" s="8"/>
      <c r="BA22" s="8"/>
    </row>
    <row r="23" spans="1:53" s="151" customFormat="1" ht="15.75" customHeight="1">
      <c r="A23" s="152">
        <f>+VSTUP!A28</f>
        <v>19</v>
      </c>
      <c r="B23" s="152">
        <f>+VSTUP!B28</f>
        <v>0</v>
      </c>
      <c r="C23" s="152" t="str">
        <f>IF(VSTUP!C28="","",VSTUP!C28)</f>
        <v/>
      </c>
      <c r="D23" s="152">
        <f>+VSTUP!G28</f>
        <v>0</v>
      </c>
      <c r="E23" s="152" t="str">
        <f>+VSTUP!H28</f>
        <v>-</v>
      </c>
      <c r="F23" s="152" t="str">
        <f t="shared" si="8"/>
        <v/>
      </c>
      <c r="G23" s="152" t="str">
        <f t="shared" ref="G23:O23" si="50">+IF($D23&gt;=G$2,IF($E23=0,"",$E23),IF($D23+1=G$2,IF(EXACT(LEFT($E23,LEN($E$3)),$E$3),$E$3,IF(LEN($E$3)=2,IF(LEFT($E23,1)="O","O",IF(LEFT(D23,1)="S","S","")),IF(LEN($E$3)=3,D23,""))),""))</f>
        <v/>
      </c>
      <c r="H23" s="152" t="str">
        <f t="shared" si="50"/>
        <v/>
      </c>
      <c r="I23" s="152" t="str">
        <f t="shared" si="50"/>
        <v/>
      </c>
      <c r="J23" s="152" t="str">
        <f t="shared" si="50"/>
        <v/>
      </c>
      <c r="K23" s="152" t="str">
        <f t="shared" si="50"/>
        <v/>
      </c>
      <c r="L23" s="152" t="str">
        <f t="shared" si="50"/>
        <v/>
      </c>
      <c r="M23" s="152" t="str">
        <f t="shared" si="50"/>
        <v/>
      </c>
      <c r="N23" s="152" t="str">
        <f t="shared" si="50"/>
        <v/>
      </c>
      <c r="O23" s="152" t="str">
        <f t="shared" si="50"/>
        <v/>
      </c>
      <c r="P23" s="152" t="str">
        <f t="shared" si="10"/>
        <v>--------------</v>
      </c>
      <c r="Q23" s="152" t="str">
        <f t="shared" si="11"/>
        <v/>
      </c>
      <c r="R23" s="152" t="str">
        <f t="shared" si="12"/>
        <v/>
      </c>
      <c r="S23" s="152">
        <f t="shared" si="13"/>
        <v>0</v>
      </c>
      <c r="T23" s="152">
        <f>+IF($C23&lt;='Ceník STRAVA'!$B$16,5,IF($C23&lt;='Ceník STRAVA'!$B$15,4,IF($C23&lt;='Ceník STRAVA'!$B$14,3,IF($C23&lt;='Ceník STRAVA'!$B$13,2,IF($C23&lt;='Ceník STRAVA'!$B$12,1,6)))))</f>
        <v>6</v>
      </c>
      <c r="U23" s="33">
        <f t="shared" si="14"/>
        <v>0</v>
      </c>
      <c r="V23" s="153">
        <f t="array" ref="V23">INDEX('Ceník STRAVA'!$C$12:$J$17,$T23,IF(R23="",8,HLOOKUP(R23,'Ceník STRAVA'!$C$10:$J$11,2,0)))</f>
        <v>0</v>
      </c>
      <c r="W23" s="153">
        <f t="array" ref="W23">INDEX('Ceník STRAVA'!$C$12:$J$17,$T23,IF(G23="",8,HLOOKUP(G23,'Ceník STRAVA'!$C$10:$J$11,2,0)))*IF($S23=W$2,0,1)</f>
        <v>0</v>
      </c>
      <c r="X23" s="153">
        <f t="array" ref="X23">INDEX('Ceník STRAVA'!$C$12:$J$17,$T23,IF(H23="",8,HLOOKUP(H23,'Ceník STRAVA'!$C$10:$J$11,2,0)))*IF($S23=X$2,0,1)</f>
        <v>0</v>
      </c>
      <c r="Y23" s="153">
        <f t="array" ref="Y23">INDEX('Ceník STRAVA'!$C$12:$J$17,$T23,IF(I23="",8,HLOOKUP(I23,'Ceník STRAVA'!$C$10:$J$11,2,0)))*IF($S23=Y$2,0,1)</f>
        <v>0</v>
      </c>
      <c r="Z23" s="153">
        <f t="array" ref="Z23">INDEX('Ceník STRAVA'!$C$12:$J$17,$T23,IF(J23="",8,HLOOKUP(J23,'Ceník STRAVA'!$C$10:$J$11,2,0)))*IF($S23=Z$2,0,1)</f>
        <v>0</v>
      </c>
      <c r="AA23" s="153">
        <f t="array" ref="AA23">INDEX('Ceník STRAVA'!$C$12:$J$17,$T23,IF(K23="",8,HLOOKUP(K23,'Ceník STRAVA'!$C$10:$J$11,2,0)))*IF($S23=AA$2,0,1)</f>
        <v>0</v>
      </c>
      <c r="AB23" s="153">
        <f t="array" ref="AB23">INDEX('Ceník STRAVA'!$C$12:$J$17,$T23,IF(L23="",8,HLOOKUP(L23,'Ceník STRAVA'!$C$10:$J$11,2,0)))*IF($S23=AB$2,0,1)</f>
        <v>0</v>
      </c>
      <c r="AC23" s="153">
        <f t="array" ref="AC23">INDEX('Ceník STRAVA'!$C$12:$J$17,$T23,IF(M23="",8,HLOOKUP(M23,'Ceník STRAVA'!$C$10:$J$11,2,0)))*IF($S23=AC$2,0,1)</f>
        <v>0</v>
      </c>
      <c r="AD23" s="153">
        <f t="array" ref="AD23">INDEX('Ceník STRAVA'!$C$12:$J$17,$T23,IF(N23="",8,HLOOKUP(N23,'Ceník STRAVA'!$C$10:$J$11,2,0)))*IF($S23=AD$2,0,1)</f>
        <v>0</v>
      </c>
      <c r="AE23" s="153">
        <f t="array" ref="AE23">INDEX('Ceník STRAVA'!$C$12:$J$17,$T23,IF(O23="",8,HLOOKUP(O23,'Ceník STRAVA'!$C$10:$J$11,2,0)))*IF($S23=AE$2,0,1)</f>
        <v>0</v>
      </c>
      <c r="AF23" s="152"/>
      <c r="AG23" s="152"/>
      <c r="AH23" s="152" t="str">
        <f t="shared" ref="AH23:AQ23" si="51">$T23&amp;F23</f>
        <v>6</v>
      </c>
      <c r="AI23" s="152" t="str">
        <f t="shared" si="51"/>
        <v>6</v>
      </c>
      <c r="AJ23" s="152" t="str">
        <f t="shared" si="51"/>
        <v>6</v>
      </c>
      <c r="AK23" s="152" t="str">
        <f t="shared" si="51"/>
        <v>6</v>
      </c>
      <c r="AL23" s="152" t="str">
        <f t="shared" si="51"/>
        <v>6</v>
      </c>
      <c r="AM23" s="152" t="str">
        <f t="shared" si="51"/>
        <v>6</v>
      </c>
      <c r="AN23" s="152" t="str">
        <f t="shared" si="51"/>
        <v>6</v>
      </c>
      <c r="AO23" s="152" t="str">
        <f t="shared" si="51"/>
        <v>6</v>
      </c>
      <c r="AP23" s="152" t="str">
        <f t="shared" si="51"/>
        <v>6</v>
      </c>
      <c r="AQ23" s="152" t="str">
        <f t="shared" si="51"/>
        <v>6</v>
      </c>
      <c r="AR23" s="152"/>
      <c r="AS23" s="152"/>
      <c r="AT23" s="152"/>
      <c r="AU23" s="152"/>
      <c r="AV23" s="152"/>
      <c r="AW23" s="152"/>
      <c r="AX23" s="152"/>
      <c r="AY23" s="152"/>
      <c r="AZ23" s="152"/>
      <c r="BA23" s="152"/>
    </row>
    <row r="24" spans="1:53" ht="15.75" customHeight="1">
      <c r="A24" s="8">
        <f>+VSTUP!A29</f>
        <v>20</v>
      </c>
      <c r="B24" s="8">
        <f>+VSTUP!B29</f>
        <v>0</v>
      </c>
      <c r="C24" s="8" t="str">
        <f>IF(VSTUP!C29="","",VSTUP!C29)</f>
        <v/>
      </c>
      <c r="D24" s="8">
        <f>+VSTUP!G29</f>
        <v>0</v>
      </c>
      <c r="E24" s="8" t="str">
        <f>+VSTUP!H29</f>
        <v>-</v>
      </c>
      <c r="F24" s="8" t="str">
        <f t="shared" si="8"/>
        <v/>
      </c>
      <c r="G24" s="8" t="str">
        <f t="shared" ref="G24:O24" si="52">+IF($D24&gt;=G$2,IF($E24=0,"",$E24),IF($D24+1=G$2,IF(EXACT(LEFT($E24,LEN($E$3)),$E$3),$E$3,IF(LEN($E$3)=2,IF(LEFT($E24,1)="O","O",IF(LEFT(D24,1)="S","S","")),IF(LEN($E$3)=3,D24,""))),""))</f>
        <v/>
      </c>
      <c r="H24" s="8" t="str">
        <f t="shared" si="52"/>
        <v/>
      </c>
      <c r="I24" s="8" t="str">
        <f t="shared" si="52"/>
        <v/>
      </c>
      <c r="J24" s="8" t="str">
        <f t="shared" si="52"/>
        <v/>
      </c>
      <c r="K24" s="8" t="str">
        <f t="shared" si="52"/>
        <v/>
      </c>
      <c r="L24" s="8" t="str">
        <f t="shared" si="52"/>
        <v/>
      </c>
      <c r="M24" s="8" t="str">
        <f t="shared" si="52"/>
        <v/>
      </c>
      <c r="N24" s="8" t="str">
        <f t="shared" si="52"/>
        <v/>
      </c>
      <c r="O24" s="8" t="str">
        <f t="shared" si="52"/>
        <v/>
      </c>
      <c r="P24" s="8" t="str">
        <f t="shared" si="10"/>
        <v>--------------</v>
      </c>
      <c r="Q24" s="8" t="str">
        <f t="shared" si="11"/>
        <v/>
      </c>
      <c r="R24" s="8" t="str">
        <f t="shared" si="12"/>
        <v/>
      </c>
      <c r="S24" s="8">
        <f t="shared" si="13"/>
        <v>0</v>
      </c>
      <c r="T24" s="8">
        <f>+IF($C24&lt;='Ceník STRAVA'!$B$16,5,IF($C24&lt;='Ceník STRAVA'!$B$15,4,IF($C24&lt;='Ceník STRAVA'!$B$14,3,IF($C24&lt;='Ceník STRAVA'!$B$13,2,IF($C24&lt;='Ceník STRAVA'!$B$12,1,6)))))</f>
        <v>6</v>
      </c>
      <c r="U24" s="33">
        <f t="shared" si="14"/>
        <v>0</v>
      </c>
      <c r="V24" s="32">
        <f t="array" ref="V24">INDEX('Ceník STRAVA'!$C$12:$J$17,$T24,IF(R24="",8,HLOOKUP(R24,'Ceník STRAVA'!$C$10:$J$11,2,0)))</f>
        <v>0</v>
      </c>
      <c r="W24" s="32">
        <f t="array" ref="W24">INDEX('Ceník STRAVA'!$C$12:$J$17,$T24,IF(G24="",8,HLOOKUP(G24,'Ceník STRAVA'!$C$10:$J$11,2,0)))*IF($S24=W$2,0,1)</f>
        <v>0</v>
      </c>
      <c r="X24" s="32">
        <f t="array" ref="X24">INDEX('Ceník STRAVA'!$C$12:$J$17,$T24,IF(H24="",8,HLOOKUP(H24,'Ceník STRAVA'!$C$10:$J$11,2,0)))*IF($S24=X$2,0,1)</f>
        <v>0</v>
      </c>
      <c r="Y24" s="32">
        <f t="array" ref="Y24">INDEX('Ceník STRAVA'!$C$12:$J$17,$T24,IF(I24="",8,HLOOKUP(I24,'Ceník STRAVA'!$C$10:$J$11,2,0)))*IF($S24=Y$2,0,1)</f>
        <v>0</v>
      </c>
      <c r="Z24" s="32">
        <f t="array" ref="Z24">INDEX('Ceník STRAVA'!$C$12:$J$17,$T24,IF(J24="",8,HLOOKUP(J24,'Ceník STRAVA'!$C$10:$J$11,2,0)))*IF($S24=Z$2,0,1)</f>
        <v>0</v>
      </c>
      <c r="AA24" s="32">
        <f t="array" ref="AA24">INDEX('Ceník STRAVA'!$C$12:$J$17,$T24,IF(K24="",8,HLOOKUP(K24,'Ceník STRAVA'!$C$10:$J$11,2,0)))*IF($S24=AA$2,0,1)</f>
        <v>0</v>
      </c>
      <c r="AB24" s="32">
        <f t="array" ref="AB24">INDEX('Ceník STRAVA'!$C$12:$J$17,$T24,IF(L24="",8,HLOOKUP(L24,'Ceník STRAVA'!$C$10:$J$11,2,0)))*IF($S24=AB$2,0,1)</f>
        <v>0</v>
      </c>
      <c r="AC24" s="32">
        <f t="array" ref="AC24">INDEX('Ceník STRAVA'!$C$12:$J$17,$T24,IF(M24="",8,HLOOKUP(M24,'Ceník STRAVA'!$C$10:$J$11,2,0)))*IF($S24=AC$2,0,1)</f>
        <v>0</v>
      </c>
      <c r="AD24" s="32">
        <f t="array" ref="AD24">INDEX('Ceník STRAVA'!$C$12:$J$17,$T24,IF(N24="",8,HLOOKUP(N24,'Ceník STRAVA'!$C$10:$J$11,2,0)))*IF($S24=AD$2,0,1)</f>
        <v>0</v>
      </c>
      <c r="AE24" s="32">
        <f t="array" ref="AE24">INDEX('Ceník STRAVA'!$C$12:$J$17,$T24,IF(O24="",8,HLOOKUP(O24,'Ceník STRAVA'!$C$10:$J$11,2,0)))*IF($S24=AE$2,0,1)</f>
        <v>0</v>
      </c>
      <c r="AF24" s="8"/>
      <c r="AG24" s="8"/>
      <c r="AH24" s="8" t="str">
        <f t="shared" ref="AH24:AQ24" si="53">$T24&amp;F24</f>
        <v>6</v>
      </c>
      <c r="AI24" s="8" t="str">
        <f t="shared" si="53"/>
        <v>6</v>
      </c>
      <c r="AJ24" s="8" t="str">
        <f t="shared" si="53"/>
        <v>6</v>
      </c>
      <c r="AK24" s="8" t="str">
        <f t="shared" si="53"/>
        <v>6</v>
      </c>
      <c r="AL24" s="8" t="str">
        <f t="shared" si="53"/>
        <v>6</v>
      </c>
      <c r="AM24" s="8" t="str">
        <f t="shared" si="53"/>
        <v>6</v>
      </c>
      <c r="AN24" s="8" t="str">
        <f t="shared" si="53"/>
        <v>6</v>
      </c>
      <c r="AO24" s="8" t="str">
        <f t="shared" si="53"/>
        <v>6</v>
      </c>
      <c r="AP24" s="8" t="str">
        <f t="shared" si="53"/>
        <v>6</v>
      </c>
      <c r="AQ24" s="8" t="str">
        <f t="shared" si="53"/>
        <v>6</v>
      </c>
      <c r="AR24" s="8"/>
      <c r="AS24" s="8"/>
      <c r="AT24" s="8"/>
      <c r="AU24" s="8"/>
      <c r="AV24" s="8"/>
      <c r="AW24" s="8"/>
      <c r="AX24" s="8"/>
      <c r="AY24" s="8"/>
      <c r="AZ24" s="8"/>
      <c r="BA24" s="8"/>
    </row>
    <row r="25" spans="1:53" s="151" customFormat="1" ht="15.75" customHeight="1">
      <c r="A25" s="152">
        <f>+VSTUP!A30</f>
        <v>21</v>
      </c>
      <c r="B25" s="152">
        <f>+VSTUP!B30</f>
        <v>0</v>
      </c>
      <c r="C25" s="152" t="str">
        <f>IF(VSTUP!C30="","",VSTUP!C30)</f>
        <v/>
      </c>
      <c r="D25" s="152">
        <f>+VSTUP!G30</f>
        <v>0</v>
      </c>
      <c r="E25" s="152" t="str">
        <f>+VSTUP!H30</f>
        <v>-</v>
      </c>
      <c r="F25" s="152" t="str">
        <f t="shared" si="8"/>
        <v/>
      </c>
      <c r="G25" s="152" t="str">
        <f t="shared" ref="G25:O25" si="54">+IF($D25&gt;=G$2,IF($E25=0,"",$E25),IF($D25+1=G$2,IF(EXACT(LEFT($E25,LEN($E$3)),$E$3),$E$3,IF(LEN($E$3)=2,IF(LEFT($E25,1)="O","O",IF(LEFT(D25,1)="S","S","")),IF(LEN($E$3)=3,D25,""))),""))</f>
        <v/>
      </c>
      <c r="H25" s="152" t="str">
        <f t="shared" si="54"/>
        <v/>
      </c>
      <c r="I25" s="152" t="str">
        <f t="shared" si="54"/>
        <v/>
      </c>
      <c r="J25" s="152" t="str">
        <f t="shared" si="54"/>
        <v/>
      </c>
      <c r="K25" s="152" t="str">
        <f t="shared" si="54"/>
        <v/>
      </c>
      <c r="L25" s="152" t="str">
        <f t="shared" si="54"/>
        <v/>
      </c>
      <c r="M25" s="152" t="str">
        <f t="shared" si="54"/>
        <v/>
      </c>
      <c r="N25" s="152" t="str">
        <f t="shared" si="54"/>
        <v/>
      </c>
      <c r="O25" s="152" t="str">
        <f t="shared" si="54"/>
        <v/>
      </c>
      <c r="P25" s="152" t="str">
        <f t="shared" si="10"/>
        <v>--------------</v>
      </c>
      <c r="Q25" s="152" t="str">
        <f t="shared" si="11"/>
        <v/>
      </c>
      <c r="R25" s="152" t="str">
        <f t="shared" si="12"/>
        <v/>
      </c>
      <c r="S25" s="152">
        <f t="shared" si="13"/>
        <v>0</v>
      </c>
      <c r="T25" s="152">
        <f>+IF($C25&lt;='Ceník STRAVA'!$B$16,5,IF($C25&lt;='Ceník STRAVA'!$B$15,4,IF($C25&lt;='Ceník STRAVA'!$B$14,3,IF($C25&lt;='Ceník STRAVA'!$B$13,2,IF($C25&lt;='Ceník STRAVA'!$B$12,1,6)))))</f>
        <v>6</v>
      </c>
      <c r="U25" s="33">
        <f t="shared" si="14"/>
        <v>0</v>
      </c>
      <c r="V25" s="153">
        <f t="array" ref="V25">INDEX('Ceník STRAVA'!$C$12:$J$17,$T25,IF(R25="",8,HLOOKUP(R25,'Ceník STRAVA'!$C$10:$J$11,2,0)))</f>
        <v>0</v>
      </c>
      <c r="W25" s="153">
        <f t="array" ref="W25">INDEX('Ceník STRAVA'!$C$12:$J$17,$T25,IF(G25="",8,HLOOKUP(G25,'Ceník STRAVA'!$C$10:$J$11,2,0)))*IF($S25=W$2,0,1)</f>
        <v>0</v>
      </c>
      <c r="X25" s="153">
        <f t="array" ref="X25">INDEX('Ceník STRAVA'!$C$12:$J$17,$T25,IF(H25="",8,HLOOKUP(H25,'Ceník STRAVA'!$C$10:$J$11,2,0)))*IF($S25=X$2,0,1)</f>
        <v>0</v>
      </c>
      <c r="Y25" s="153">
        <f t="array" ref="Y25">INDEX('Ceník STRAVA'!$C$12:$J$17,$T25,IF(I25="",8,HLOOKUP(I25,'Ceník STRAVA'!$C$10:$J$11,2,0)))*IF($S25=Y$2,0,1)</f>
        <v>0</v>
      </c>
      <c r="Z25" s="153">
        <f t="array" ref="Z25">INDEX('Ceník STRAVA'!$C$12:$J$17,$T25,IF(J25="",8,HLOOKUP(J25,'Ceník STRAVA'!$C$10:$J$11,2,0)))*IF($S25=Z$2,0,1)</f>
        <v>0</v>
      </c>
      <c r="AA25" s="153">
        <f t="array" ref="AA25">INDEX('Ceník STRAVA'!$C$12:$J$17,$T25,IF(K25="",8,HLOOKUP(K25,'Ceník STRAVA'!$C$10:$J$11,2,0)))*IF($S25=AA$2,0,1)</f>
        <v>0</v>
      </c>
      <c r="AB25" s="153">
        <f t="array" ref="AB25">INDEX('Ceník STRAVA'!$C$12:$J$17,$T25,IF(L25="",8,HLOOKUP(L25,'Ceník STRAVA'!$C$10:$J$11,2,0)))*IF($S25=AB$2,0,1)</f>
        <v>0</v>
      </c>
      <c r="AC25" s="153">
        <f t="array" ref="AC25">INDEX('Ceník STRAVA'!$C$12:$J$17,$T25,IF(M25="",8,HLOOKUP(M25,'Ceník STRAVA'!$C$10:$J$11,2,0)))*IF($S25=AC$2,0,1)</f>
        <v>0</v>
      </c>
      <c r="AD25" s="153">
        <f t="array" ref="AD25">INDEX('Ceník STRAVA'!$C$12:$J$17,$T25,IF(N25="",8,HLOOKUP(N25,'Ceník STRAVA'!$C$10:$J$11,2,0)))*IF($S25=AD$2,0,1)</f>
        <v>0</v>
      </c>
      <c r="AE25" s="153">
        <f t="array" ref="AE25">INDEX('Ceník STRAVA'!$C$12:$J$17,$T25,IF(O25="",8,HLOOKUP(O25,'Ceník STRAVA'!$C$10:$J$11,2,0)))*IF($S25=AE$2,0,1)</f>
        <v>0</v>
      </c>
      <c r="AF25" s="152"/>
      <c r="AG25" s="152"/>
      <c r="AH25" s="152" t="str">
        <f t="shared" ref="AH25:AQ25" si="55">$T25&amp;F25</f>
        <v>6</v>
      </c>
      <c r="AI25" s="152" t="str">
        <f t="shared" si="55"/>
        <v>6</v>
      </c>
      <c r="AJ25" s="152" t="str">
        <f t="shared" si="55"/>
        <v>6</v>
      </c>
      <c r="AK25" s="152" t="str">
        <f t="shared" si="55"/>
        <v>6</v>
      </c>
      <c r="AL25" s="152" t="str">
        <f t="shared" si="55"/>
        <v>6</v>
      </c>
      <c r="AM25" s="152" t="str">
        <f t="shared" si="55"/>
        <v>6</v>
      </c>
      <c r="AN25" s="152" t="str">
        <f t="shared" si="55"/>
        <v>6</v>
      </c>
      <c r="AO25" s="152" t="str">
        <f t="shared" si="55"/>
        <v>6</v>
      </c>
      <c r="AP25" s="152" t="str">
        <f t="shared" si="55"/>
        <v>6</v>
      </c>
      <c r="AQ25" s="152" t="str">
        <f t="shared" si="55"/>
        <v>6</v>
      </c>
      <c r="AR25" s="152"/>
      <c r="AS25" s="152"/>
      <c r="AT25" s="152"/>
      <c r="AU25" s="152"/>
      <c r="AV25" s="152"/>
      <c r="AW25" s="152"/>
      <c r="AX25" s="152"/>
      <c r="AY25" s="152"/>
      <c r="AZ25" s="152"/>
      <c r="BA25" s="152"/>
    </row>
    <row r="26" spans="1:53" ht="15.75" customHeight="1">
      <c r="A26" s="8">
        <f>+VSTUP!A31</f>
        <v>22</v>
      </c>
      <c r="B26" s="8">
        <f>+VSTUP!B31</f>
        <v>0</v>
      </c>
      <c r="C26" s="8" t="str">
        <f>IF(VSTUP!C31="","",VSTUP!C31)</f>
        <v/>
      </c>
      <c r="D26" s="8">
        <f>+VSTUP!G31</f>
        <v>0</v>
      </c>
      <c r="E26" s="8" t="str">
        <f>+VSTUP!H31</f>
        <v>-</v>
      </c>
      <c r="F26" s="8" t="str">
        <f t="shared" si="8"/>
        <v/>
      </c>
      <c r="G26" s="8" t="str">
        <f t="shared" ref="G26:O26" si="56">+IF($D26&gt;=G$2,IF($E26=0,"",$E26),IF($D26+1=G$2,IF(EXACT(LEFT($E26,LEN($E$3)),$E$3),$E$3,IF(LEN($E$3)=2,IF(LEFT($E26,1)="O","O",IF(LEFT(D26,1)="S","S","")),IF(LEN($E$3)=3,D26,""))),""))</f>
        <v/>
      </c>
      <c r="H26" s="8" t="str">
        <f t="shared" si="56"/>
        <v/>
      </c>
      <c r="I26" s="8" t="str">
        <f t="shared" si="56"/>
        <v/>
      </c>
      <c r="J26" s="8" t="str">
        <f t="shared" si="56"/>
        <v/>
      </c>
      <c r="K26" s="8" t="str">
        <f t="shared" si="56"/>
        <v/>
      </c>
      <c r="L26" s="8" t="str">
        <f t="shared" si="56"/>
        <v/>
      </c>
      <c r="M26" s="8" t="str">
        <f t="shared" si="56"/>
        <v/>
      </c>
      <c r="N26" s="8" t="str">
        <f t="shared" si="56"/>
        <v/>
      </c>
      <c r="O26" s="8" t="str">
        <f t="shared" si="56"/>
        <v/>
      </c>
      <c r="P26" s="8" t="str">
        <f t="shared" si="10"/>
        <v>--------------</v>
      </c>
      <c r="Q26" s="8" t="str">
        <f t="shared" si="11"/>
        <v/>
      </c>
      <c r="R26" s="8" t="str">
        <f t="shared" si="12"/>
        <v/>
      </c>
      <c r="S26" s="8">
        <f t="shared" si="13"/>
        <v>0</v>
      </c>
      <c r="T26" s="8">
        <f>+IF($C26&lt;='Ceník STRAVA'!$B$16,5,IF($C26&lt;='Ceník STRAVA'!$B$15,4,IF($C26&lt;='Ceník STRAVA'!$B$14,3,IF($C26&lt;='Ceník STRAVA'!$B$13,2,IF($C26&lt;='Ceník STRAVA'!$B$12,1,6)))))</f>
        <v>6</v>
      </c>
      <c r="U26" s="33">
        <f t="shared" si="14"/>
        <v>0</v>
      </c>
      <c r="V26" s="32">
        <f t="array" ref="V26">INDEX('Ceník STRAVA'!$C$12:$J$17,$T26,IF(R26="",8,HLOOKUP(R26,'Ceník STRAVA'!$C$10:$J$11,2,0)))</f>
        <v>0</v>
      </c>
      <c r="W26" s="32">
        <f t="array" ref="W26">INDEX('Ceník STRAVA'!$C$12:$J$17,$T26,IF(G26="",8,HLOOKUP(G26,'Ceník STRAVA'!$C$10:$J$11,2,0)))*IF($S26=W$2,0,1)</f>
        <v>0</v>
      </c>
      <c r="X26" s="32">
        <f t="array" ref="X26">INDEX('Ceník STRAVA'!$C$12:$J$17,$T26,IF(H26="",8,HLOOKUP(H26,'Ceník STRAVA'!$C$10:$J$11,2,0)))*IF($S26=X$2,0,1)</f>
        <v>0</v>
      </c>
      <c r="Y26" s="32">
        <f t="array" ref="Y26">INDEX('Ceník STRAVA'!$C$12:$J$17,$T26,IF(I26="",8,HLOOKUP(I26,'Ceník STRAVA'!$C$10:$J$11,2,0)))*IF($S26=Y$2,0,1)</f>
        <v>0</v>
      </c>
      <c r="Z26" s="32">
        <f t="array" ref="Z26">INDEX('Ceník STRAVA'!$C$12:$J$17,$T26,IF(J26="",8,HLOOKUP(J26,'Ceník STRAVA'!$C$10:$J$11,2,0)))*IF($S26=Z$2,0,1)</f>
        <v>0</v>
      </c>
      <c r="AA26" s="32">
        <f t="array" ref="AA26">INDEX('Ceník STRAVA'!$C$12:$J$17,$T26,IF(K26="",8,HLOOKUP(K26,'Ceník STRAVA'!$C$10:$J$11,2,0)))*IF($S26=AA$2,0,1)</f>
        <v>0</v>
      </c>
      <c r="AB26" s="32">
        <f t="array" ref="AB26">INDEX('Ceník STRAVA'!$C$12:$J$17,$T26,IF(L26="",8,HLOOKUP(L26,'Ceník STRAVA'!$C$10:$J$11,2,0)))*IF($S26=AB$2,0,1)</f>
        <v>0</v>
      </c>
      <c r="AC26" s="32">
        <f t="array" ref="AC26">INDEX('Ceník STRAVA'!$C$12:$J$17,$T26,IF(M26="",8,HLOOKUP(M26,'Ceník STRAVA'!$C$10:$J$11,2,0)))*IF($S26=AC$2,0,1)</f>
        <v>0</v>
      </c>
      <c r="AD26" s="32">
        <f t="array" ref="AD26">INDEX('Ceník STRAVA'!$C$12:$J$17,$T26,IF(N26="",8,HLOOKUP(N26,'Ceník STRAVA'!$C$10:$J$11,2,0)))*IF($S26=AD$2,0,1)</f>
        <v>0</v>
      </c>
      <c r="AE26" s="32">
        <f t="array" ref="AE26">INDEX('Ceník STRAVA'!$C$12:$J$17,$T26,IF(O26="",8,HLOOKUP(O26,'Ceník STRAVA'!$C$10:$J$11,2,0)))*IF($S26=AE$2,0,1)</f>
        <v>0</v>
      </c>
      <c r="AF26" s="8"/>
      <c r="AG26" s="8"/>
      <c r="AH26" s="8" t="str">
        <f t="shared" ref="AH26:AQ26" si="57">$T26&amp;F26</f>
        <v>6</v>
      </c>
      <c r="AI26" s="8" t="str">
        <f t="shared" si="57"/>
        <v>6</v>
      </c>
      <c r="AJ26" s="8" t="str">
        <f t="shared" si="57"/>
        <v>6</v>
      </c>
      <c r="AK26" s="8" t="str">
        <f t="shared" si="57"/>
        <v>6</v>
      </c>
      <c r="AL26" s="8" t="str">
        <f t="shared" si="57"/>
        <v>6</v>
      </c>
      <c r="AM26" s="8" t="str">
        <f t="shared" si="57"/>
        <v>6</v>
      </c>
      <c r="AN26" s="8" t="str">
        <f t="shared" si="57"/>
        <v>6</v>
      </c>
      <c r="AO26" s="8" t="str">
        <f t="shared" si="57"/>
        <v>6</v>
      </c>
      <c r="AP26" s="8" t="str">
        <f t="shared" si="57"/>
        <v>6</v>
      </c>
      <c r="AQ26" s="8" t="str">
        <f t="shared" si="57"/>
        <v>6</v>
      </c>
      <c r="AR26" s="8"/>
      <c r="AS26" s="8"/>
      <c r="AT26" s="8"/>
      <c r="AU26" s="8"/>
      <c r="AV26" s="8"/>
      <c r="AW26" s="8"/>
      <c r="AX26" s="8"/>
      <c r="AY26" s="8"/>
      <c r="AZ26" s="8"/>
      <c r="BA26" s="8"/>
    </row>
    <row r="27" spans="1:53" s="151" customFormat="1" ht="15.75" customHeight="1">
      <c r="A27" s="152">
        <f>+VSTUP!A32</f>
        <v>23</v>
      </c>
      <c r="B27" s="152">
        <f>+VSTUP!B32</f>
        <v>0</v>
      </c>
      <c r="C27" s="152" t="str">
        <f>IF(VSTUP!C32="","",VSTUP!C32)</f>
        <v/>
      </c>
      <c r="D27" s="152">
        <f>+VSTUP!G32</f>
        <v>0</v>
      </c>
      <c r="E27" s="152" t="str">
        <f>+VSTUP!H32</f>
        <v>-</v>
      </c>
      <c r="F27" s="152" t="str">
        <f t="shared" si="8"/>
        <v/>
      </c>
      <c r="G27" s="152" t="str">
        <f t="shared" ref="G27:O27" si="58">+IF($D27&gt;=G$2,IF($E27=0,"",$E27),IF($D27+1=G$2,IF(EXACT(LEFT($E27,LEN($E$3)),$E$3),$E$3,IF(LEN($E$3)=2,IF(LEFT($E27,1)="O","O",IF(LEFT(D27,1)="S","S","")),IF(LEN($E$3)=3,D27,""))),""))</f>
        <v/>
      </c>
      <c r="H27" s="152" t="str">
        <f t="shared" si="58"/>
        <v/>
      </c>
      <c r="I27" s="152" t="str">
        <f t="shared" si="58"/>
        <v/>
      </c>
      <c r="J27" s="152" t="str">
        <f t="shared" si="58"/>
        <v/>
      </c>
      <c r="K27" s="152" t="str">
        <f t="shared" si="58"/>
        <v/>
      </c>
      <c r="L27" s="152" t="str">
        <f t="shared" si="58"/>
        <v/>
      </c>
      <c r="M27" s="152" t="str">
        <f t="shared" si="58"/>
        <v/>
      </c>
      <c r="N27" s="152" t="str">
        <f t="shared" si="58"/>
        <v/>
      </c>
      <c r="O27" s="152" t="str">
        <f t="shared" si="58"/>
        <v/>
      </c>
      <c r="P27" s="152" t="str">
        <f t="shared" si="10"/>
        <v>--------------</v>
      </c>
      <c r="Q27" s="152" t="str">
        <f t="shared" si="11"/>
        <v/>
      </c>
      <c r="R27" s="152" t="str">
        <f t="shared" si="12"/>
        <v/>
      </c>
      <c r="S27" s="152">
        <f t="shared" si="13"/>
        <v>0</v>
      </c>
      <c r="T27" s="152">
        <f>+IF($C27&lt;='Ceník STRAVA'!$B$16,5,IF($C27&lt;='Ceník STRAVA'!$B$15,4,IF($C27&lt;='Ceník STRAVA'!$B$14,3,IF($C27&lt;='Ceník STRAVA'!$B$13,2,IF($C27&lt;='Ceník STRAVA'!$B$12,1,6)))))</f>
        <v>6</v>
      </c>
      <c r="U27" s="33">
        <f t="shared" si="14"/>
        <v>0</v>
      </c>
      <c r="V27" s="153">
        <f t="array" ref="V27">INDEX('Ceník STRAVA'!$C$12:$J$17,$T27,IF(R27="",8,HLOOKUP(R27,'Ceník STRAVA'!$C$10:$J$11,2,0)))</f>
        <v>0</v>
      </c>
      <c r="W27" s="153">
        <f t="array" ref="W27">INDEX('Ceník STRAVA'!$C$12:$J$17,$T27,IF(G27="",8,HLOOKUP(G27,'Ceník STRAVA'!$C$10:$J$11,2,0)))*IF($S27=W$2,0,1)</f>
        <v>0</v>
      </c>
      <c r="X27" s="153">
        <f t="array" ref="X27">INDEX('Ceník STRAVA'!$C$12:$J$17,$T27,IF(H27="",8,HLOOKUP(H27,'Ceník STRAVA'!$C$10:$J$11,2,0)))*IF($S27=X$2,0,1)</f>
        <v>0</v>
      </c>
      <c r="Y27" s="153">
        <f t="array" ref="Y27">INDEX('Ceník STRAVA'!$C$12:$J$17,$T27,IF(I27="",8,HLOOKUP(I27,'Ceník STRAVA'!$C$10:$J$11,2,0)))*IF($S27=Y$2,0,1)</f>
        <v>0</v>
      </c>
      <c r="Z27" s="153">
        <f t="array" ref="Z27">INDEX('Ceník STRAVA'!$C$12:$J$17,$T27,IF(J27="",8,HLOOKUP(J27,'Ceník STRAVA'!$C$10:$J$11,2,0)))*IF($S27=Z$2,0,1)</f>
        <v>0</v>
      </c>
      <c r="AA27" s="153">
        <f t="array" ref="AA27">INDEX('Ceník STRAVA'!$C$12:$J$17,$T27,IF(K27="",8,HLOOKUP(K27,'Ceník STRAVA'!$C$10:$J$11,2,0)))*IF($S27=AA$2,0,1)</f>
        <v>0</v>
      </c>
      <c r="AB27" s="153">
        <f t="array" ref="AB27">INDEX('Ceník STRAVA'!$C$12:$J$17,$T27,IF(L27="",8,HLOOKUP(L27,'Ceník STRAVA'!$C$10:$J$11,2,0)))*IF($S27=AB$2,0,1)</f>
        <v>0</v>
      </c>
      <c r="AC27" s="153">
        <f t="array" ref="AC27">INDEX('Ceník STRAVA'!$C$12:$J$17,$T27,IF(M27="",8,HLOOKUP(M27,'Ceník STRAVA'!$C$10:$J$11,2,0)))*IF($S27=AC$2,0,1)</f>
        <v>0</v>
      </c>
      <c r="AD27" s="153">
        <f t="array" ref="AD27">INDEX('Ceník STRAVA'!$C$12:$J$17,$T27,IF(N27="",8,HLOOKUP(N27,'Ceník STRAVA'!$C$10:$J$11,2,0)))*IF($S27=AD$2,0,1)</f>
        <v>0</v>
      </c>
      <c r="AE27" s="153">
        <f t="array" ref="AE27">INDEX('Ceník STRAVA'!$C$12:$J$17,$T27,IF(O27="",8,HLOOKUP(O27,'Ceník STRAVA'!$C$10:$J$11,2,0)))*IF($S27=AE$2,0,1)</f>
        <v>0</v>
      </c>
      <c r="AF27" s="152"/>
      <c r="AG27" s="152"/>
      <c r="AH27" s="152" t="str">
        <f t="shared" ref="AH27:AQ27" si="59">$T27&amp;F27</f>
        <v>6</v>
      </c>
      <c r="AI27" s="152" t="str">
        <f t="shared" si="59"/>
        <v>6</v>
      </c>
      <c r="AJ27" s="152" t="str">
        <f t="shared" si="59"/>
        <v>6</v>
      </c>
      <c r="AK27" s="152" t="str">
        <f t="shared" si="59"/>
        <v>6</v>
      </c>
      <c r="AL27" s="152" t="str">
        <f t="shared" si="59"/>
        <v>6</v>
      </c>
      <c r="AM27" s="152" t="str">
        <f t="shared" si="59"/>
        <v>6</v>
      </c>
      <c r="AN27" s="152" t="str">
        <f t="shared" si="59"/>
        <v>6</v>
      </c>
      <c r="AO27" s="152" t="str">
        <f t="shared" si="59"/>
        <v>6</v>
      </c>
      <c r="AP27" s="152" t="str">
        <f t="shared" si="59"/>
        <v>6</v>
      </c>
      <c r="AQ27" s="152" t="str">
        <f t="shared" si="59"/>
        <v>6</v>
      </c>
      <c r="AR27" s="152"/>
      <c r="AS27" s="152"/>
      <c r="AT27" s="152"/>
      <c r="AU27" s="152"/>
      <c r="AV27" s="152"/>
      <c r="AW27" s="152"/>
      <c r="AX27" s="152"/>
      <c r="AY27" s="152"/>
      <c r="AZ27" s="152"/>
      <c r="BA27" s="152"/>
    </row>
    <row r="28" spans="1:53" ht="15.75" customHeight="1">
      <c r="A28" s="8">
        <f>+VSTUP!A33</f>
        <v>24</v>
      </c>
      <c r="B28" s="8">
        <f>+VSTUP!B33</f>
        <v>0</v>
      </c>
      <c r="C28" s="8" t="str">
        <f>IF(VSTUP!C33="","",VSTUP!C33)</f>
        <v/>
      </c>
      <c r="D28" s="8">
        <f>+VSTUP!G33</f>
        <v>0</v>
      </c>
      <c r="E28" s="8" t="str">
        <f>+VSTUP!H33</f>
        <v>-</v>
      </c>
      <c r="F28" s="8" t="str">
        <f t="shared" si="8"/>
        <v/>
      </c>
      <c r="G28" s="8" t="str">
        <f t="shared" ref="G28:O28" si="60">+IF($D28&gt;=G$2,IF($E28=0,"",$E28),IF($D28+1=G$2,IF(EXACT(LEFT($E28,LEN($E$3)),$E$3),$E$3,IF(LEN($E$3)=2,IF(LEFT($E28,1)="O","O",IF(LEFT(D28,1)="S","S","")),IF(LEN($E$3)=3,D28,""))),""))</f>
        <v/>
      </c>
      <c r="H28" s="8" t="str">
        <f t="shared" si="60"/>
        <v/>
      </c>
      <c r="I28" s="8" t="str">
        <f t="shared" si="60"/>
        <v/>
      </c>
      <c r="J28" s="8" t="str">
        <f t="shared" si="60"/>
        <v/>
      </c>
      <c r="K28" s="8" t="str">
        <f t="shared" si="60"/>
        <v/>
      </c>
      <c r="L28" s="8" t="str">
        <f t="shared" si="60"/>
        <v/>
      </c>
      <c r="M28" s="8" t="str">
        <f t="shared" si="60"/>
        <v/>
      </c>
      <c r="N28" s="8" t="str">
        <f t="shared" si="60"/>
        <v/>
      </c>
      <c r="O28" s="8" t="str">
        <f t="shared" si="60"/>
        <v/>
      </c>
      <c r="P28" s="8" t="str">
        <f t="shared" si="10"/>
        <v>--------------</v>
      </c>
      <c r="Q28" s="8" t="str">
        <f t="shared" si="11"/>
        <v/>
      </c>
      <c r="R28" s="8" t="str">
        <f t="shared" si="12"/>
        <v/>
      </c>
      <c r="S28" s="8">
        <f t="shared" si="13"/>
        <v>0</v>
      </c>
      <c r="T28" s="8">
        <f>+IF($C28&lt;='Ceník STRAVA'!$B$16,5,IF($C28&lt;='Ceník STRAVA'!$B$15,4,IF($C28&lt;='Ceník STRAVA'!$B$14,3,IF($C28&lt;='Ceník STRAVA'!$B$13,2,IF($C28&lt;='Ceník STRAVA'!$B$12,1,6)))))</f>
        <v>6</v>
      </c>
      <c r="U28" s="33">
        <f t="shared" si="14"/>
        <v>0</v>
      </c>
      <c r="V28" s="32">
        <f t="array" ref="V28">INDEX('Ceník STRAVA'!$C$12:$J$17,$T28,IF(R28="",8,HLOOKUP(R28,'Ceník STRAVA'!$C$10:$J$11,2,0)))</f>
        <v>0</v>
      </c>
      <c r="W28" s="32">
        <f t="array" ref="W28">INDEX('Ceník STRAVA'!$C$12:$J$17,$T28,IF(G28="",8,HLOOKUP(G28,'Ceník STRAVA'!$C$10:$J$11,2,0)))*IF($S28=W$2,0,1)</f>
        <v>0</v>
      </c>
      <c r="X28" s="32">
        <f t="array" ref="X28">INDEX('Ceník STRAVA'!$C$12:$J$17,$T28,IF(H28="",8,HLOOKUP(H28,'Ceník STRAVA'!$C$10:$J$11,2,0)))*IF($S28=X$2,0,1)</f>
        <v>0</v>
      </c>
      <c r="Y28" s="32">
        <f t="array" ref="Y28">INDEX('Ceník STRAVA'!$C$12:$J$17,$T28,IF(I28="",8,HLOOKUP(I28,'Ceník STRAVA'!$C$10:$J$11,2,0)))*IF($S28=Y$2,0,1)</f>
        <v>0</v>
      </c>
      <c r="Z28" s="32">
        <f t="array" ref="Z28">INDEX('Ceník STRAVA'!$C$12:$J$17,$T28,IF(J28="",8,HLOOKUP(J28,'Ceník STRAVA'!$C$10:$J$11,2,0)))*IF($S28=Z$2,0,1)</f>
        <v>0</v>
      </c>
      <c r="AA28" s="32">
        <f t="array" ref="AA28">INDEX('Ceník STRAVA'!$C$12:$J$17,$T28,IF(K28="",8,HLOOKUP(K28,'Ceník STRAVA'!$C$10:$J$11,2,0)))*IF($S28=AA$2,0,1)</f>
        <v>0</v>
      </c>
      <c r="AB28" s="32">
        <f t="array" ref="AB28">INDEX('Ceník STRAVA'!$C$12:$J$17,$T28,IF(L28="",8,HLOOKUP(L28,'Ceník STRAVA'!$C$10:$J$11,2,0)))*IF($S28=AB$2,0,1)</f>
        <v>0</v>
      </c>
      <c r="AC28" s="32">
        <f t="array" ref="AC28">INDEX('Ceník STRAVA'!$C$12:$J$17,$T28,IF(M28="",8,HLOOKUP(M28,'Ceník STRAVA'!$C$10:$J$11,2,0)))*IF($S28=AC$2,0,1)</f>
        <v>0</v>
      </c>
      <c r="AD28" s="32">
        <f t="array" ref="AD28">INDEX('Ceník STRAVA'!$C$12:$J$17,$T28,IF(N28="",8,HLOOKUP(N28,'Ceník STRAVA'!$C$10:$J$11,2,0)))*IF($S28=AD$2,0,1)</f>
        <v>0</v>
      </c>
      <c r="AE28" s="32">
        <f t="array" ref="AE28">INDEX('Ceník STRAVA'!$C$12:$J$17,$T28,IF(O28="",8,HLOOKUP(O28,'Ceník STRAVA'!$C$10:$J$11,2,0)))*IF($S28=AE$2,0,1)</f>
        <v>0</v>
      </c>
      <c r="AF28" s="8"/>
      <c r="AG28" s="8"/>
      <c r="AH28" s="8" t="str">
        <f t="shared" ref="AH28:AQ28" si="61">$T28&amp;F28</f>
        <v>6</v>
      </c>
      <c r="AI28" s="8" t="str">
        <f t="shared" si="61"/>
        <v>6</v>
      </c>
      <c r="AJ28" s="8" t="str">
        <f t="shared" si="61"/>
        <v>6</v>
      </c>
      <c r="AK28" s="8" t="str">
        <f t="shared" si="61"/>
        <v>6</v>
      </c>
      <c r="AL28" s="8" t="str">
        <f t="shared" si="61"/>
        <v>6</v>
      </c>
      <c r="AM28" s="8" t="str">
        <f t="shared" si="61"/>
        <v>6</v>
      </c>
      <c r="AN28" s="8" t="str">
        <f t="shared" si="61"/>
        <v>6</v>
      </c>
      <c r="AO28" s="8" t="str">
        <f t="shared" si="61"/>
        <v>6</v>
      </c>
      <c r="AP28" s="8" t="str">
        <f t="shared" si="61"/>
        <v>6</v>
      </c>
      <c r="AQ28" s="8" t="str">
        <f t="shared" si="61"/>
        <v>6</v>
      </c>
      <c r="AR28" s="8"/>
      <c r="AS28" s="8"/>
      <c r="AT28" s="8"/>
      <c r="AU28" s="8"/>
      <c r="AV28" s="8"/>
      <c r="AW28" s="8"/>
      <c r="AX28" s="8"/>
      <c r="AY28" s="8"/>
      <c r="AZ28" s="8"/>
      <c r="BA28" s="8"/>
    </row>
    <row r="29" spans="1:53" s="151" customFormat="1" ht="15.75" customHeight="1">
      <c r="A29" s="152">
        <f>+VSTUP!A34</f>
        <v>25</v>
      </c>
      <c r="B29" s="152">
        <f>+VSTUP!B34</f>
        <v>0</v>
      </c>
      <c r="C29" s="152" t="str">
        <f>IF(VSTUP!C34="","",VSTUP!C34)</f>
        <v/>
      </c>
      <c r="D29" s="152">
        <f>+VSTUP!G34</f>
        <v>0</v>
      </c>
      <c r="E29" s="152" t="str">
        <f>+VSTUP!H34</f>
        <v>-</v>
      </c>
      <c r="F29" s="152" t="str">
        <f t="shared" si="8"/>
        <v/>
      </c>
      <c r="G29" s="152" t="str">
        <f t="shared" ref="G29:O29" si="62">+IF($D29&gt;=G$2,IF($E29=0,"",$E29),IF($D29+1=G$2,IF(EXACT(LEFT($E29,LEN($E$3)),$E$3),$E$3,IF(LEN($E$3)=2,IF(LEFT($E29,1)="O","O",IF(LEFT(D29,1)="S","S","")),IF(LEN($E$3)=3,D29,""))),""))</f>
        <v/>
      </c>
      <c r="H29" s="152" t="str">
        <f t="shared" si="62"/>
        <v/>
      </c>
      <c r="I29" s="152" t="str">
        <f t="shared" si="62"/>
        <v/>
      </c>
      <c r="J29" s="152" t="str">
        <f t="shared" si="62"/>
        <v/>
      </c>
      <c r="K29" s="152" t="str">
        <f t="shared" si="62"/>
        <v/>
      </c>
      <c r="L29" s="152" t="str">
        <f t="shared" si="62"/>
        <v/>
      </c>
      <c r="M29" s="152" t="str">
        <f t="shared" si="62"/>
        <v/>
      </c>
      <c r="N29" s="152" t="str">
        <f t="shared" si="62"/>
        <v/>
      </c>
      <c r="O29" s="152" t="str">
        <f t="shared" si="62"/>
        <v/>
      </c>
      <c r="P29" s="152" t="str">
        <f t="shared" si="10"/>
        <v>--------------</v>
      </c>
      <c r="Q29" s="152" t="str">
        <f t="shared" si="11"/>
        <v/>
      </c>
      <c r="R29" s="152" t="str">
        <f t="shared" si="12"/>
        <v/>
      </c>
      <c r="S29" s="152">
        <f t="shared" si="13"/>
        <v>0</v>
      </c>
      <c r="T29" s="152">
        <f>+IF($C29&lt;='Ceník STRAVA'!$B$16,5,IF($C29&lt;='Ceník STRAVA'!$B$15,4,IF($C29&lt;='Ceník STRAVA'!$B$14,3,IF($C29&lt;='Ceník STRAVA'!$B$13,2,IF($C29&lt;='Ceník STRAVA'!$B$12,1,6)))))</f>
        <v>6</v>
      </c>
      <c r="U29" s="33">
        <f t="shared" si="14"/>
        <v>0</v>
      </c>
      <c r="V29" s="153">
        <f t="array" ref="V29">INDEX('Ceník STRAVA'!$C$12:$J$17,$T29,IF(R29="",8,HLOOKUP(R29,'Ceník STRAVA'!$C$10:$J$11,2,0)))</f>
        <v>0</v>
      </c>
      <c r="W29" s="153">
        <f t="array" ref="W29">INDEX('Ceník STRAVA'!$C$12:$J$17,$T29,IF(G29="",8,HLOOKUP(G29,'Ceník STRAVA'!$C$10:$J$11,2,0)))*IF($S29=W$2,0,1)</f>
        <v>0</v>
      </c>
      <c r="X29" s="153">
        <f t="array" ref="X29">INDEX('Ceník STRAVA'!$C$12:$J$17,$T29,IF(H29="",8,HLOOKUP(H29,'Ceník STRAVA'!$C$10:$J$11,2,0)))*IF($S29=X$2,0,1)</f>
        <v>0</v>
      </c>
      <c r="Y29" s="153">
        <f t="array" ref="Y29">INDEX('Ceník STRAVA'!$C$12:$J$17,$T29,IF(I29="",8,HLOOKUP(I29,'Ceník STRAVA'!$C$10:$J$11,2,0)))*IF($S29=Y$2,0,1)</f>
        <v>0</v>
      </c>
      <c r="Z29" s="153">
        <f t="array" ref="Z29">INDEX('Ceník STRAVA'!$C$12:$J$17,$T29,IF(J29="",8,HLOOKUP(J29,'Ceník STRAVA'!$C$10:$J$11,2,0)))*IF($S29=Z$2,0,1)</f>
        <v>0</v>
      </c>
      <c r="AA29" s="153">
        <f t="array" ref="AA29">INDEX('Ceník STRAVA'!$C$12:$J$17,$T29,IF(K29="",8,HLOOKUP(K29,'Ceník STRAVA'!$C$10:$J$11,2,0)))*IF($S29=AA$2,0,1)</f>
        <v>0</v>
      </c>
      <c r="AB29" s="153">
        <f t="array" ref="AB29">INDEX('Ceník STRAVA'!$C$12:$J$17,$T29,IF(L29="",8,HLOOKUP(L29,'Ceník STRAVA'!$C$10:$J$11,2,0)))*IF($S29=AB$2,0,1)</f>
        <v>0</v>
      </c>
      <c r="AC29" s="153">
        <f t="array" ref="AC29">INDEX('Ceník STRAVA'!$C$12:$J$17,$T29,IF(M29="",8,HLOOKUP(M29,'Ceník STRAVA'!$C$10:$J$11,2,0)))*IF($S29=AC$2,0,1)</f>
        <v>0</v>
      </c>
      <c r="AD29" s="153">
        <f t="array" ref="AD29">INDEX('Ceník STRAVA'!$C$12:$J$17,$T29,IF(N29="",8,HLOOKUP(N29,'Ceník STRAVA'!$C$10:$J$11,2,0)))*IF($S29=AD$2,0,1)</f>
        <v>0</v>
      </c>
      <c r="AE29" s="153">
        <f t="array" ref="AE29">INDEX('Ceník STRAVA'!$C$12:$J$17,$T29,IF(O29="",8,HLOOKUP(O29,'Ceník STRAVA'!$C$10:$J$11,2,0)))*IF($S29=AE$2,0,1)</f>
        <v>0</v>
      </c>
      <c r="AF29" s="152"/>
      <c r="AG29" s="152"/>
      <c r="AH29" s="152" t="str">
        <f t="shared" ref="AH29:AQ29" si="63">$T29&amp;F29</f>
        <v>6</v>
      </c>
      <c r="AI29" s="152" t="str">
        <f t="shared" si="63"/>
        <v>6</v>
      </c>
      <c r="AJ29" s="152" t="str">
        <f t="shared" si="63"/>
        <v>6</v>
      </c>
      <c r="AK29" s="152" t="str">
        <f t="shared" si="63"/>
        <v>6</v>
      </c>
      <c r="AL29" s="152" t="str">
        <f t="shared" si="63"/>
        <v>6</v>
      </c>
      <c r="AM29" s="152" t="str">
        <f t="shared" si="63"/>
        <v>6</v>
      </c>
      <c r="AN29" s="152" t="str">
        <f t="shared" si="63"/>
        <v>6</v>
      </c>
      <c r="AO29" s="152" t="str">
        <f t="shared" si="63"/>
        <v>6</v>
      </c>
      <c r="AP29" s="152" t="str">
        <f t="shared" si="63"/>
        <v>6</v>
      </c>
      <c r="AQ29" s="152" t="str">
        <f t="shared" si="63"/>
        <v>6</v>
      </c>
      <c r="AR29" s="152"/>
      <c r="AS29" s="152"/>
      <c r="AT29" s="152"/>
      <c r="AU29" s="152"/>
      <c r="AV29" s="152"/>
      <c r="AW29" s="152"/>
      <c r="AX29" s="152"/>
      <c r="AY29" s="152"/>
      <c r="AZ29" s="152"/>
      <c r="BA29" s="152"/>
    </row>
    <row r="30" spans="1:53" ht="15.75" customHeight="1">
      <c r="A30" s="8">
        <f>+VSTUP!A35</f>
        <v>26</v>
      </c>
      <c r="B30" s="8">
        <f>+VSTUP!B35</f>
        <v>0</v>
      </c>
      <c r="C30" s="8" t="str">
        <f>IF(VSTUP!C35="","",VSTUP!C35)</f>
        <v/>
      </c>
      <c r="D30" s="8">
        <f>+VSTUP!G35</f>
        <v>0</v>
      </c>
      <c r="E30" s="8" t="str">
        <f>+VSTUP!H35</f>
        <v>-</v>
      </c>
      <c r="F30" s="8" t="str">
        <f t="shared" si="8"/>
        <v/>
      </c>
      <c r="G30" s="8" t="str">
        <f t="shared" ref="G30:O30" si="64">+IF($D30&gt;=G$2,IF($E30=0,"",$E30),IF($D30+1=G$2,IF(EXACT(LEFT($E30,LEN($E$3)),$E$3),$E$3,IF(LEN($E$3)=2,IF(LEFT($E30,1)="O","O",IF(LEFT(D30,1)="S","S","")),IF(LEN($E$3)=3,D30,""))),""))</f>
        <v/>
      </c>
      <c r="H30" s="8" t="str">
        <f t="shared" si="64"/>
        <v/>
      </c>
      <c r="I30" s="8" t="str">
        <f t="shared" si="64"/>
        <v/>
      </c>
      <c r="J30" s="8" t="str">
        <f t="shared" si="64"/>
        <v/>
      </c>
      <c r="K30" s="8" t="str">
        <f t="shared" si="64"/>
        <v/>
      </c>
      <c r="L30" s="8" t="str">
        <f t="shared" si="64"/>
        <v/>
      </c>
      <c r="M30" s="8" t="str">
        <f t="shared" si="64"/>
        <v/>
      </c>
      <c r="N30" s="8" t="str">
        <f t="shared" si="64"/>
        <v/>
      </c>
      <c r="O30" s="8" t="str">
        <f t="shared" si="64"/>
        <v/>
      </c>
      <c r="P30" s="8" t="str">
        <f t="shared" si="10"/>
        <v>--------------</v>
      </c>
      <c r="Q30" s="8" t="str">
        <f t="shared" si="11"/>
        <v/>
      </c>
      <c r="R30" s="8" t="str">
        <f t="shared" si="12"/>
        <v/>
      </c>
      <c r="S30" s="8">
        <f t="shared" si="13"/>
        <v>0</v>
      </c>
      <c r="T30" s="8">
        <f>+IF($C30&lt;='Ceník STRAVA'!$B$16,5,IF($C30&lt;='Ceník STRAVA'!$B$15,4,IF($C30&lt;='Ceník STRAVA'!$B$14,3,IF($C30&lt;='Ceník STRAVA'!$B$13,2,IF($C30&lt;='Ceník STRAVA'!$B$12,1,6)))))</f>
        <v>6</v>
      </c>
      <c r="U30" s="33">
        <f t="shared" si="14"/>
        <v>0</v>
      </c>
      <c r="V30" s="32">
        <f t="array" ref="V30">INDEX('Ceník STRAVA'!$C$12:$J$17,$T30,IF(R30="",8,HLOOKUP(R30,'Ceník STRAVA'!$C$10:$J$11,2,0)))</f>
        <v>0</v>
      </c>
      <c r="W30" s="32">
        <f t="array" ref="W30">INDEX('Ceník STRAVA'!$C$12:$J$17,$T30,IF(G30="",8,HLOOKUP(G30,'Ceník STRAVA'!$C$10:$J$11,2,0)))*IF($S30=W$2,0,1)</f>
        <v>0</v>
      </c>
      <c r="X30" s="32">
        <f t="array" ref="X30">INDEX('Ceník STRAVA'!$C$12:$J$17,$T30,IF(H30="",8,HLOOKUP(H30,'Ceník STRAVA'!$C$10:$J$11,2,0)))*IF($S30=X$2,0,1)</f>
        <v>0</v>
      </c>
      <c r="Y30" s="32">
        <f t="array" ref="Y30">INDEX('Ceník STRAVA'!$C$12:$J$17,$T30,IF(I30="",8,HLOOKUP(I30,'Ceník STRAVA'!$C$10:$J$11,2,0)))*IF($S30=Y$2,0,1)</f>
        <v>0</v>
      </c>
      <c r="Z30" s="32">
        <f t="array" ref="Z30">INDEX('Ceník STRAVA'!$C$12:$J$17,$T30,IF(J30="",8,HLOOKUP(J30,'Ceník STRAVA'!$C$10:$J$11,2,0)))*IF($S30=Z$2,0,1)</f>
        <v>0</v>
      </c>
      <c r="AA30" s="32">
        <f t="array" ref="AA30">INDEX('Ceník STRAVA'!$C$12:$J$17,$T30,IF(K30="",8,HLOOKUP(K30,'Ceník STRAVA'!$C$10:$J$11,2,0)))*IF($S30=AA$2,0,1)</f>
        <v>0</v>
      </c>
      <c r="AB30" s="32">
        <f t="array" ref="AB30">INDEX('Ceník STRAVA'!$C$12:$J$17,$T30,IF(L30="",8,HLOOKUP(L30,'Ceník STRAVA'!$C$10:$J$11,2,0)))*IF($S30=AB$2,0,1)</f>
        <v>0</v>
      </c>
      <c r="AC30" s="32">
        <f t="array" ref="AC30">INDEX('Ceník STRAVA'!$C$12:$J$17,$T30,IF(M30="",8,HLOOKUP(M30,'Ceník STRAVA'!$C$10:$J$11,2,0)))*IF($S30=AC$2,0,1)</f>
        <v>0</v>
      </c>
      <c r="AD30" s="32">
        <f t="array" ref="AD30">INDEX('Ceník STRAVA'!$C$12:$J$17,$T30,IF(N30="",8,HLOOKUP(N30,'Ceník STRAVA'!$C$10:$J$11,2,0)))*IF($S30=AD$2,0,1)</f>
        <v>0</v>
      </c>
      <c r="AE30" s="32">
        <f t="array" ref="AE30">INDEX('Ceník STRAVA'!$C$12:$J$17,$T30,IF(O30="",8,HLOOKUP(O30,'Ceník STRAVA'!$C$10:$J$11,2,0)))*IF($S30=AE$2,0,1)</f>
        <v>0</v>
      </c>
      <c r="AF30" s="8"/>
      <c r="AG30" s="8"/>
      <c r="AH30" s="8" t="str">
        <f t="shared" ref="AH30:AQ30" si="65">$T30&amp;F30</f>
        <v>6</v>
      </c>
      <c r="AI30" s="8" t="str">
        <f t="shared" si="65"/>
        <v>6</v>
      </c>
      <c r="AJ30" s="8" t="str">
        <f t="shared" si="65"/>
        <v>6</v>
      </c>
      <c r="AK30" s="8" t="str">
        <f t="shared" si="65"/>
        <v>6</v>
      </c>
      <c r="AL30" s="8" t="str">
        <f t="shared" si="65"/>
        <v>6</v>
      </c>
      <c r="AM30" s="8" t="str">
        <f t="shared" si="65"/>
        <v>6</v>
      </c>
      <c r="AN30" s="8" t="str">
        <f t="shared" si="65"/>
        <v>6</v>
      </c>
      <c r="AO30" s="8" t="str">
        <f t="shared" si="65"/>
        <v>6</v>
      </c>
      <c r="AP30" s="8" t="str">
        <f t="shared" si="65"/>
        <v>6</v>
      </c>
      <c r="AQ30" s="8" t="str">
        <f t="shared" si="65"/>
        <v>6</v>
      </c>
      <c r="AR30" s="8"/>
      <c r="AS30" s="8"/>
      <c r="AT30" s="8"/>
      <c r="AU30" s="8"/>
      <c r="AV30" s="8"/>
      <c r="AW30" s="8"/>
      <c r="AX30" s="8"/>
      <c r="AY30" s="8"/>
      <c r="AZ30" s="8"/>
      <c r="BA30" s="8"/>
    </row>
    <row r="31" spans="1:53" s="151" customFormat="1" ht="15.75" customHeight="1">
      <c r="A31" s="152">
        <f>+VSTUP!A36</f>
        <v>27</v>
      </c>
      <c r="B31" s="152">
        <f>+VSTUP!B36</f>
        <v>0</v>
      </c>
      <c r="C31" s="152" t="str">
        <f>IF(VSTUP!C36="","",VSTUP!C36)</f>
        <v/>
      </c>
      <c r="D31" s="152">
        <f>+VSTUP!G36</f>
        <v>0</v>
      </c>
      <c r="E31" s="152" t="str">
        <f>+VSTUP!H36</f>
        <v>-</v>
      </c>
      <c r="F31" s="152" t="str">
        <f t="shared" si="8"/>
        <v/>
      </c>
      <c r="G31" s="152" t="str">
        <f t="shared" ref="G31:O31" si="66">+IF($D31&gt;=G$2,IF($E31=0,"",$E31),IF($D31+1=G$2,IF(EXACT(LEFT($E31,LEN($E$3)),$E$3),$E$3,IF(LEN($E$3)=2,IF(LEFT($E31,1)="O","O",IF(LEFT(D31,1)="S","S","")),IF(LEN($E$3)=3,D31,""))),""))</f>
        <v/>
      </c>
      <c r="H31" s="152" t="str">
        <f t="shared" si="66"/>
        <v/>
      </c>
      <c r="I31" s="152" t="str">
        <f t="shared" si="66"/>
        <v/>
      </c>
      <c r="J31" s="152" t="str">
        <f t="shared" si="66"/>
        <v/>
      </c>
      <c r="K31" s="152" t="str">
        <f t="shared" si="66"/>
        <v/>
      </c>
      <c r="L31" s="152" t="str">
        <f t="shared" si="66"/>
        <v/>
      </c>
      <c r="M31" s="152" t="str">
        <f t="shared" si="66"/>
        <v/>
      </c>
      <c r="N31" s="152" t="str">
        <f t="shared" si="66"/>
        <v/>
      </c>
      <c r="O31" s="152" t="str">
        <f t="shared" si="66"/>
        <v/>
      </c>
      <c r="P31" s="152" t="str">
        <f t="shared" si="10"/>
        <v>--------------</v>
      </c>
      <c r="Q31" s="152" t="str">
        <f t="shared" si="11"/>
        <v/>
      </c>
      <c r="R31" s="152" t="str">
        <f t="shared" si="12"/>
        <v/>
      </c>
      <c r="S31" s="152">
        <f t="shared" si="13"/>
        <v>0</v>
      </c>
      <c r="T31" s="152">
        <f>+IF($C31&lt;='Ceník STRAVA'!$B$16,5,IF($C31&lt;='Ceník STRAVA'!$B$15,4,IF($C31&lt;='Ceník STRAVA'!$B$14,3,IF($C31&lt;='Ceník STRAVA'!$B$13,2,IF($C31&lt;='Ceník STRAVA'!$B$12,1,6)))))</f>
        <v>6</v>
      </c>
      <c r="U31" s="33">
        <f t="shared" si="14"/>
        <v>0</v>
      </c>
      <c r="V31" s="153">
        <f t="array" ref="V31">INDEX('Ceník STRAVA'!$C$12:$J$17,$T31,IF(R31="",8,HLOOKUP(R31,'Ceník STRAVA'!$C$10:$J$11,2,0)))</f>
        <v>0</v>
      </c>
      <c r="W31" s="153">
        <f t="array" ref="W31">INDEX('Ceník STRAVA'!$C$12:$J$17,$T31,IF(G31="",8,HLOOKUP(G31,'Ceník STRAVA'!$C$10:$J$11,2,0)))*IF($S31=W$2,0,1)</f>
        <v>0</v>
      </c>
      <c r="X31" s="153">
        <f t="array" ref="X31">INDEX('Ceník STRAVA'!$C$12:$J$17,$T31,IF(H31="",8,HLOOKUP(H31,'Ceník STRAVA'!$C$10:$J$11,2,0)))*IF($S31=X$2,0,1)</f>
        <v>0</v>
      </c>
      <c r="Y31" s="153">
        <f t="array" ref="Y31">INDEX('Ceník STRAVA'!$C$12:$J$17,$T31,IF(I31="",8,HLOOKUP(I31,'Ceník STRAVA'!$C$10:$J$11,2,0)))*IF($S31=Y$2,0,1)</f>
        <v>0</v>
      </c>
      <c r="Z31" s="153">
        <f t="array" ref="Z31">INDEX('Ceník STRAVA'!$C$12:$J$17,$T31,IF(J31="",8,HLOOKUP(J31,'Ceník STRAVA'!$C$10:$J$11,2,0)))*IF($S31=Z$2,0,1)</f>
        <v>0</v>
      </c>
      <c r="AA31" s="153">
        <f t="array" ref="AA31">INDEX('Ceník STRAVA'!$C$12:$J$17,$T31,IF(K31="",8,HLOOKUP(K31,'Ceník STRAVA'!$C$10:$J$11,2,0)))*IF($S31=AA$2,0,1)</f>
        <v>0</v>
      </c>
      <c r="AB31" s="153">
        <f t="array" ref="AB31">INDEX('Ceník STRAVA'!$C$12:$J$17,$T31,IF(L31="",8,HLOOKUP(L31,'Ceník STRAVA'!$C$10:$J$11,2,0)))*IF($S31=AB$2,0,1)</f>
        <v>0</v>
      </c>
      <c r="AC31" s="153">
        <f t="array" ref="AC31">INDEX('Ceník STRAVA'!$C$12:$J$17,$T31,IF(M31="",8,HLOOKUP(M31,'Ceník STRAVA'!$C$10:$J$11,2,0)))*IF($S31=AC$2,0,1)</f>
        <v>0</v>
      </c>
      <c r="AD31" s="153">
        <f t="array" ref="AD31">INDEX('Ceník STRAVA'!$C$12:$J$17,$T31,IF(N31="",8,HLOOKUP(N31,'Ceník STRAVA'!$C$10:$J$11,2,0)))*IF($S31=AD$2,0,1)</f>
        <v>0</v>
      </c>
      <c r="AE31" s="153">
        <f t="array" ref="AE31">INDEX('Ceník STRAVA'!$C$12:$J$17,$T31,IF(O31="",8,HLOOKUP(O31,'Ceník STRAVA'!$C$10:$J$11,2,0)))*IF($S31=AE$2,0,1)</f>
        <v>0</v>
      </c>
      <c r="AF31" s="152"/>
      <c r="AG31" s="152"/>
      <c r="AH31" s="152" t="str">
        <f t="shared" ref="AH31:AQ31" si="67">$T31&amp;F31</f>
        <v>6</v>
      </c>
      <c r="AI31" s="152" t="str">
        <f t="shared" si="67"/>
        <v>6</v>
      </c>
      <c r="AJ31" s="152" t="str">
        <f t="shared" si="67"/>
        <v>6</v>
      </c>
      <c r="AK31" s="152" t="str">
        <f t="shared" si="67"/>
        <v>6</v>
      </c>
      <c r="AL31" s="152" t="str">
        <f t="shared" si="67"/>
        <v>6</v>
      </c>
      <c r="AM31" s="152" t="str">
        <f t="shared" si="67"/>
        <v>6</v>
      </c>
      <c r="AN31" s="152" t="str">
        <f t="shared" si="67"/>
        <v>6</v>
      </c>
      <c r="AO31" s="152" t="str">
        <f t="shared" si="67"/>
        <v>6</v>
      </c>
      <c r="AP31" s="152" t="str">
        <f t="shared" si="67"/>
        <v>6</v>
      </c>
      <c r="AQ31" s="152" t="str">
        <f t="shared" si="67"/>
        <v>6</v>
      </c>
      <c r="AR31" s="152"/>
      <c r="AS31" s="152"/>
      <c r="AT31" s="152"/>
      <c r="AU31" s="152"/>
      <c r="AV31" s="152"/>
      <c r="AW31" s="152"/>
      <c r="AX31" s="152"/>
      <c r="AY31" s="152"/>
      <c r="AZ31" s="152"/>
      <c r="BA31" s="152"/>
    </row>
    <row r="32" spans="1:53" ht="15.75" customHeight="1">
      <c r="A32" s="8">
        <f>+VSTUP!A37</f>
        <v>28</v>
      </c>
      <c r="B32" s="8">
        <f>+VSTUP!B37</f>
        <v>0</v>
      </c>
      <c r="C32" s="8" t="str">
        <f>IF(VSTUP!C37="","",VSTUP!C37)</f>
        <v/>
      </c>
      <c r="D32" s="8">
        <f>+VSTUP!G37</f>
        <v>0</v>
      </c>
      <c r="E32" s="8" t="str">
        <f>+VSTUP!H37</f>
        <v>-</v>
      </c>
      <c r="F32" s="8" t="str">
        <f t="shared" si="8"/>
        <v/>
      </c>
      <c r="G32" s="8" t="str">
        <f t="shared" ref="G32:O32" si="68">+IF($D32&gt;=G$2,IF($E32=0,"",$E32),IF($D32+1=G$2,IF(EXACT(LEFT($E32,LEN($E$3)),$E$3),$E$3,IF(LEN($E$3)=2,IF(LEFT($E32,1)="O","O",IF(LEFT(D32,1)="S","S","")),IF(LEN($E$3)=3,D32,""))),""))</f>
        <v/>
      </c>
      <c r="H32" s="8" t="str">
        <f t="shared" si="68"/>
        <v/>
      </c>
      <c r="I32" s="8" t="str">
        <f t="shared" si="68"/>
        <v/>
      </c>
      <c r="J32" s="8" t="str">
        <f t="shared" si="68"/>
        <v/>
      </c>
      <c r="K32" s="8" t="str">
        <f t="shared" si="68"/>
        <v/>
      </c>
      <c r="L32" s="8" t="str">
        <f t="shared" si="68"/>
        <v/>
      </c>
      <c r="M32" s="8" t="str">
        <f t="shared" si="68"/>
        <v/>
      </c>
      <c r="N32" s="8" t="str">
        <f t="shared" si="68"/>
        <v/>
      </c>
      <c r="O32" s="8" t="str">
        <f t="shared" si="68"/>
        <v/>
      </c>
      <c r="P32" s="8" t="str">
        <f t="shared" si="10"/>
        <v>--------------</v>
      </c>
      <c r="Q32" s="8" t="str">
        <f t="shared" si="11"/>
        <v/>
      </c>
      <c r="R32" s="8" t="str">
        <f t="shared" si="12"/>
        <v/>
      </c>
      <c r="S32" s="8">
        <f t="shared" si="13"/>
        <v>0</v>
      </c>
      <c r="T32" s="8">
        <f>+IF($C32&lt;='Ceník STRAVA'!$B$16,5,IF($C32&lt;='Ceník STRAVA'!$B$15,4,IF($C32&lt;='Ceník STRAVA'!$B$14,3,IF($C32&lt;='Ceník STRAVA'!$B$13,2,IF($C32&lt;='Ceník STRAVA'!$B$12,1,6)))))</f>
        <v>6</v>
      </c>
      <c r="U32" s="33">
        <f t="shared" si="14"/>
        <v>0</v>
      </c>
      <c r="V32" s="32">
        <f t="array" ref="V32">INDEX('Ceník STRAVA'!$C$12:$J$17,$T32,IF(R32="",8,HLOOKUP(R32,'Ceník STRAVA'!$C$10:$J$11,2,0)))</f>
        <v>0</v>
      </c>
      <c r="W32" s="32">
        <f t="array" ref="W32">INDEX('Ceník STRAVA'!$C$12:$J$17,$T32,IF(G32="",8,HLOOKUP(G32,'Ceník STRAVA'!$C$10:$J$11,2,0)))*IF($S32=W$2,0,1)</f>
        <v>0</v>
      </c>
      <c r="X32" s="32">
        <f t="array" ref="X32">INDEX('Ceník STRAVA'!$C$12:$J$17,$T32,IF(H32="",8,HLOOKUP(H32,'Ceník STRAVA'!$C$10:$J$11,2,0)))*IF($S32=X$2,0,1)</f>
        <v>0</v>
      </c>
      <c r="Y32" s="32">
        <f t="array" ref="Y32">INDEX('Ceník STRAVA'!$C$12:$J$17,$T32,IF(I32="",8,HLOOKUP(I32,'Ceník STRAVA'!$C$10:$J$11,2,0)))*IF($S32=Y$2,0,1)</f>
        <v>0</v>
      </c>
      <c r="Z32" s="32">
        <f t="array" ref="Z32">INDEX('Ceník STRAVA'!$C$12:$J$17,$T32,IF(J32="",8,HLOOKUP(J32,'Ceník STRAVA'!$C$10:$J$11,2,0)))*IF($S32=Z$2,0,1)</f>
        <v>0</v>
      </c>
      <c r="AA32" s="32">
        <f t="array" ref="AA32">INDEX('Ceník STRAVA'!$C$12:$J$17,$T32,IF(K32="",8,HLOOKUP(K32,'Ceník STRAVA'!$C$10:$J$11,2,0)))*IF($S32=AA$2,0,1)</f>
        <v>0</v>
      </c>
      <c r="AB32" s="32">
        <f t="array" ref="AB32">INDEX('Ceník STRAVA'!$C$12:$J$17,$T32,IF(L32="",8,HLOOKUP(L32,'Ceník STRAVA'!$C$10:$J$11,2,0)))*IF($S32=AB$2,0,1)</f>
        <v>0</v>
      </c>
      <c r="AC32" s="32">
        <f t="array" ref="AC32">INDEX('Ceník STRAVA'!$C$12:$J$17,$T32,IF(M32="",8,HLOOKUP(M32,'Ceník STRAVA'!$C$10:$J$11,2,0)))*IF($S32=AC$2,0,1)</f>
        <v>0</v>
      </c>
      <c r="AD32" s="32">
        <f t="array" ref="AD32">INDEX('Ceník STRAVA'!$C$12:$J$17,$T32,IF(N32="",8,HLOOKUP(N32,'Ceník STRAVA'!$C$10:$J$11,2,0)))*IF($S32=AD$2,0,1)</f>
        <v>0</v>
      </c>
      <c r="AE32" s="32">
        <f t="array" ref="AE32">INDEX('Ceník STRAVA'!$C$12:$J$17,$T32,IF(O32="",8,HLOOKUP(O32,'Ceník STRAVA'!$C$10:$J$11,2,0)))*IF($S32=AE$2,0,1)</f>
        <v>0</v>
      </c>
      <c r="AF32" s="8"/>
      <c r="AG32" s="8"/>
      <c r="AH32" s="8" t="str">
        <f t="shared" ref="AH32:AQ32" si="69">$T32&amp;F32</f>
        <v>6</v>
      </c>
      <c r="AI32" s="8" t="str">
        <f t="shared" si="69"/>
        <v>6</v>
      </c>
      <c r="AJ32" s="8" t="str">
        <f t="shared" si="69"/>
        <v>6</v>
      </c>
      <c r="AK32" s="8" t="str">
        <f t="shared" si="69"/>
        <v>6</v>
      </c>
      <c r="AL32" s="8" t="str">
        <f t="shared" si="69"/>
        <v>6</v>
      </c>
      <c r="AM32" s="8" t="str">
        <f t="shared" si="69"/>
        <v>6</v>
      </c>
      <c r="AN32" s="8" t="str">
        <f t="shared" si="69"/>
        <v>6</v>
      </c>
      <c r="AO32" s="8" t="str">
        <f t="shared" si="69"/>
        <v>6</v>
      </c>
      <c r="AP32" s="8" t="str">
        <f t="shared" si="69"/>
        <v>6</v>
      </c>
      <c r="AQ32" s="8" t="str">
        <f t="shared" si="69"/>
        <v>6</v>
      </c>
      <c r="AR32" s="8"/>
      <c r="AS32" s="8"/>
      <c r="AT32" s="8"/>
      <c r="AU32" s="8"/>
      <c r="AV32" s="8"/>
      <c r="AW32" s="8"/>
      <c r="AX32" s="8"/>
      <c r="AY32" s="8"/>
      <c r="AZ32" s="8"/>
      <c r="BA32" s="8"/>
    </row>
    <row r="33" spans="1:53" s="151" customFormat="1" ht="15.75" customHeight="1">
      <c r="A33" s="152">
        <f>+VSTUP!A38</f>
        <v>29</v>
      </c>
      <c r="B33" s="152">
        <f>+VSTUP!B38</f>
        <v>0</v>
      </c>
      <c r="C33" s="152" t="str">
        <f>IF(VSTUP!C38="","",VSTUP!C38)</f>
        <v/>
      </c>
      <c r="D33" s="152">
        <f>+VSTUP!G38</f>
        <v>0</v>
      </c>
      <c r="E33" s="152" t="str">
        <f>+VSTUP!H38</f>
        <v>-</v>
      </c>
      <c r="F33" s="152" t="str">
        <f t="shared" si="8"/>
        <v/>
      </c>
      <c r="G33" s="152" t="str">
        <f t="shared" ref="G33:O33" si="70">+IF($D33&gt;=G$2,IF($E33=0,"",$E33),IF($D33+1=G$2,IF(EXACT(LEFT($E33,LEN($E$3)),$E$3),$E$3,IF(LEN($E$3)=2,IF(LEFT($E33,1)="O","O",IF(LEFT(D33,1)="S","S","")),IF(LEN($E$3)=3,D33,""))),""))</f>
        <v/>
      </c>
      <c r="H33" s="152" t="str">
        <f t="shared" si="70"/>
        <v/>
      </c>
      <c r="I33" s="152" t="str">
        <f t="shared" si="70"/>
        <v/>
      </c>
      <c r="J33" s="152" t="str">
        <f t="shared" si="70"/>
        <v/>
      </c>
      <c r="K33" s="152" t="str">
        <f t="shared" si="70"/>
        <v/>
      </c>
      <c r="L33" s="152" t="str">
        <f t="shared" si="70"/>
        <v/>
      </c>
      <c r="M33" s="152" t="str">
        <f t="shared" si="70"/>
        <v/>
      </c>
      <c r="N33" s="152" t="str">
        <f t="shared" si="70"/>
        <v/>
      </c>
      <c r="O33" s="152" t="str">
        <f t="shared" si="70"/>
        <v/>
      </c>
      <c r="P33" s="152" t="str">
        <f t="shared" si="10"/>
        <v>--------------</v>
      </c>
      <c r="Q33" s="152" t="str">
        <f t="shared" si="11"/>
        <v/>
      </c>
      <c r="R33" s="152" t="str">
        <f t="shared" si="12"/>
        <v/>
      </c>
      <c r="S33" s="152">
        <f t="shared" si="13"/>
        <v>0</v>
      </c>
      <c r="T33" s="152">
        <f>+IF($C33&lt;='Ceník STRAVA'!$B$16,5,IF($C33&lt;='Ceník STRAVA'!$B$15,4,IF($C33&lt;='Ceník STRAVA'!$B$14,3,IF($C33&lt;='Ceník STRAVA'!$B$13,2,IF($C33&lt;='Ceník STRAVA'!$B$12,1,6)))))</f>
        <v>6</v>
      </c>
      <c r="U33" s="33">
        <f t="shared" si="14"/>
        <v>0</v>
      </c>
      <c r="V33" s="153">
        <f t="array" ref="V33">INDEX('Ceník STRAVA'!$C$12:$J$17,$T33,IF(R33="",8,HLOOKUP(R33,'Ceník STRAVA'!$C$10:$J$11,2,0)))</f>
        <v>0</v>
      </c>
      <c r="W33" s="153">
        <f t="array" ref="W33">INDEX('Ceník STRAVA'!$C$12:$J$17,$T33,IF(G33="",8,HLOOKUP(G33,'Ceník STRAVA'!$C$10:$J$11,2,0)))*IF($S33=W$2,0,1)</f>
        <v>0</v>
      </c>
      <c r="X33" s="153">
        <f t="array" ref="X33">INDEX('Ceník STRAVA'!$C$12:$J$17,$T33,IF(H33="",8,HLOOKUP(H33,'Ceník STRAVA'!$C$10:$J$11,2,0)))*IF($S33=X$2,0,1)</f>
        <v>0</v>
      </c>
      <c r="Y33" s="153">
        <f t="array" ref="Y33">INDEX('Ceník STRAVA'!$C$12:$J$17,$T33,IF(I33="",8,HLOOKUP(I33,'Ceník STRAVA'!$C$10:$J$11,2,0)))*IF($S33=Y$2,0,1)</f>
        <v>0</v>
      </c>
      <c r="Z33" s="153">
        <f t="array" ref="Z33">INDEX('Ceník STRAVA'!$C$12:$J$17,$T33,IF(J33="",8,HLOOKUP(J33,'Ceník STRAVA'!$C$10:$J$11,2,0)))*IF($S33=Z$2,0,1)</f>
        <v>0</v>
      </c>
      <c r="AA33" s="153">
        <f t="array" ref="AA33">INDEX('Ceník STRAVA'!$C$12:$J$17,$T33,IF(K33="",8,HLOOKUP(K33,'Ceník STRAVA'!$C$10:$J$11,2,0)))*IF($S33=AA$2,0,1)</f>
        <v>0</v>
      </c>
      <c r="AB33" s="153">
        <f t="array" ref="AB33">INDEX('Ceník STRAVA'!$C$12:$J$17,$T33,IF(L33="",8,HLOOKUP(L33,'Ceník STRAVA'!$C$10:$J$11,2,0)))*IF($S33=AB$2,0,1)</f>
        <v>0</v>
      </c>
      <c r="AC33" s="153">
        <f t="array" ref="AC33">INDEX('Ceník STRAVA'!$C$12:$J$17,$T33,IF(M33="",8,HLOOKUP(M33,'Ceník STRAVA'!$C$10:$J$11,2,0)))*IF($S33=AC$2,0,1)</f>
        <v>0</v>
      </c>
      <c r="AD33" s="153">
        <f t="array" ref="AD33">INDEX('Ceník STRAVA'!$C$12:$J$17,$T33,IF(N33="",8,HLOOKUP(N33,'Ceník STRAVA'!$C$10:$J$11,2,0)))*IF($S33=AD$2,0,1)</f>
        <v>0</v>
      </c>
      <c r="AE33" s="153">
        <f t="array" ref="AE33">INDEX('Ceník STRAVA'!$C$12:$J$17,$T33,IF(O33="",8,HLOOKUP(O33,'Ceník STRAVA'!$C$10:$J$11,2,0)))*IF($S33=AE$2,0,1)</f>
        <v>0</v>
      </c>
      <c r="AF33" s="152"/>
      <c r="AG33" s="152"/>
      <c r="AH33" s="152" t="str">
        <f t="shared" ref="AH33:AQ33" si="71">$T33&amp;F33</f>
        <v>6</v>
      </c>
      <c r="AI33" s="152" t="str">
        <f t="shared" si="71"/>
        <v>6</v>
      </c>
      <c r="AJ33" s="152" t="str">
        <f t="shared" si="71"/>
        <v>6</v>
      </c>
      <c r="AK33" s="152" t="str">
        <f t="shared" si="71"/>
        <v>6</v>
      </c>
      <c r="AL33" s="152" t="str">
        <f t="shared" si="71"/>
        <v>6</v>
      </c>
      <c r="AM33" s="152" t="str">
        <f t="shared" si="71"/>
        <v>6</v>
      </c>
      <c r="AN33" s="152" t="str">
        <f t="shared" si="71"/>
        <v>6</v>
      </c>
      <c r="AO33" s="152" t="str">
        <f t="shared" si="71"/>
        <v>6</v>
      </c>
      <c r="AP33" s="152" t="str">
        <f t="shared" si="71"/>
        <v>6</v>
      </c>
      <c r="AQ33" s="152" t="str">
        <f t="shared" si="71"/>
        <v>6</v>
      </c>
      <c r="AR33" s="152"/>
      <c r="AS33" s="152"/>
      <c r="AT33" s="152"/>
      <c r="AU33" s="152"/>
      <c r="AV33" s="152"/>
      <c r="AW33" s="152"/>
      <c r="AX33" s="152"/>
      <c r="AY33" s="152"/>
      <c r="AZ33" s="152"/>
      <c r="BA33" s="152"/>
    </row>
    <row r="34" spans="1:53" ht="15.75" customHeight="1">
      <c r="A34" s="8">
        <f>+VSTUP!A39</f>
        <v>30</v>
      </c>
      <c r="B34" s="8">
        <f>+VSTUP!B39</f>
        <v>0</v>
      </c>
      <c r="C34" s="8" t="str">
        <f>IF(VSTUP!C39="","",VSTUP!C39)</f>
        <v/>
      </c>
      <c r="D34" s="8">
        <f>+VSTUP!G39</f>
        <v>0</v>
      </c>
      <c r="E34" s="8" t="str">
        <f>+VSTUP!H39</f>
        <v>-</v>
      </c>
      <c r="F34" s="8" t="str">
        <f t="shared" si="8"/>
        <v/>
      </c>
      <c r="G34" s="8" t="str">
        <f t="shared" ref="G34:O34" si="72">+IF($D34&gt;=G$2,IF($E34=0,"",$E34),IF($D34+1=G$2,IF(EXACT(LEFT($E34,LEN($E$3)),$E$3),$E$3,IF(LEN($E$3)=2,IF(LEFT($E34,1)="O","O",IF(LEFT(D34,1)="S","S","")),IF(LEN($E$3)=3,D34,""))),""))</f>
        <v/>
      </c>
      <c r="H34" s="8" t="str">
        <f t="shared" si="72"/>
        <v/>
      </c>
      <c r="I34" s="8" t="str">
        <f t="shared" si="72"/>
        <v/>
      </c>
      <c r="J34" s="8" t="str">
        <f t="shared" si="72"/>
        <v/>
      </c>
      <c r="K34" s="8" t="str">
        <f t="shared" si="72"/>
        <v/>
      </c>
      <c r="L34" s="8" t="str">
        <f t="shared" si="72"/>
        <v/>
      </c>
      <c r="M34" s="8" t="str">
        <f t="shared" si="72"/>
        <v/>
      </c>
      <c r="N34" s="8" t="str">
        <f t="shared" si="72"/>
        <v/>
      </c>
      <c r="O34" s="8" t="str">
        <f t="shared" si="72"/>
        <v/>
      </c>
      <c r="P34" s="8" t="str">
        <f t="shared" si="10"/>
        <v>--------------</v>
      </c>
      <c r="Q34" s="8" t="str">
        <f t="shared" si="11"/>
        <v/>
      </c>
      <c r="R34" s="8" t="str">
        <f t="shared" si="12"/>
        <v/>
      </c>
      <c r="S34" s="8">
        <f t="shared" si="13"/>
        <v>0</v>
      </c>
      <c r="T34" s="8">
        <f>+IF($C34&lt;='Ceník STRAVA'!$B$16,5,IF($C34&lt;='Ceník STRAVA'!$B$15,4,IF($C34&lt;='Ceník STRAVA'!$B$14,3,IF($C34&lt;='Ceník STRAVA'!$B$13,2,IF($C34&lt;='Ceník STRAVA'!$B$12,1,6)))))</f>
        <v>6</v>
      </c>
      <c r="U34" s="33">
        <f t="shared" si="14"/>
        <v>0</v>
      </c>
      <c r="V34" s="32">
        <f t="array" ref="V34">INDEX('Ceník STRAVA'!$C$12:$J$17,$T34,IF(R34="",8,HLOOKUP(R34,'Ceník STRAVA'!$C$10:$J$11,2,0)))</f>
        <v>0</v>
      </c>
      <c r="W34" s="32">
        <f t="array" ref="W34">INDEX('Ceník STRAVA'!$C$12:$J$17,$T34,IF(G34="",8,HLOOKUP(G34,'Ceník STRAVA'!$C$10:$J$11,2,0)))*IF($S34=W$2,0,1)</f>
        <v>0</v>
      </c>
      <c r="X34" s="32">
        <f t="array" ref="X34">INDEX('Ceník STRAVA'!$C$12:$J$17,$T34,IF(H34="",8,HLOOKUP(H34,'Ceník STRAVA'!$C$10:$J$11,2,0)))*IF($S34=X$2,0,1)</f>
        <v>0</v>
      </c>
      <c r="Y34" s="32">
        <f t="array" ref="Y34">INDEX('Ceník STRAVA'!$C$12:$J$17,$T34,IF(I34="",8,HLOOKUP(I34,'Ceník STRAVA'!$C$10:$J$11,2,0)))*IF($S34=Y$2,0,1)</f>
        <v>0</v>
      </c>
      <c r="Z34" s="32">
        <f t="array" ref="Z34">INDEX('Ceník STRAVA'!$C$12:$J$17,$T34,IF(J34="",8,HLOOKUP(J34,'Ceník STRAVA'!$C$10:$J$11,2,0)))*IF($S34=Z$2,0,1)</f>
        <v>0</v>
      </c>
      <c r="AA34" s="32">
        <f t="array" ref="AA34">INDEX('Ceník STRAVA'!$C$12:$J$17,$T34,IF(K34="",8,HLOOKUP(K34,'Ceník STRAVA'!$C$10:$J$11,2,0)))*IF($S34=AA$2,0,1)</f>
        <v>0</v>
      </c>
      <c r="AB34" s="32">
        <f t="array" ref="AB34">INDEX('Ceník STRAVA'!$C$12:$J$17,$T34,IF(L34="",8,HLOOKUP(L34,'Ceník STRAVA'!$C$10:$J$11,2,0)))*IF($S34=AB$2,0,1)</f>
        <v>0</v>
      </c>
      <c r="AC34" s="32">
        <f t="array" ref="AC34">INDEX('Ceník STRAVA'!$C$12:$J$17,$T34,IF(M34="",8,HLOOKUP(M34,'Ceník STRAVA'!$C$10:$J$11,2,0)))*IF($S34=AC$2,0,1)</f>
        <v>0</v>
      </c>
      <c r="AD34" s="32">
        <f t="array" ref="AD34">INDEX('Ceník STRAVA'!$C$12:$J$17,$T34,IF(N34="",8,HLOOKUP(N34,'Ceník STRAVA'!$C$10:$J$11,2,0)))*IF($S34=AD$2,0,1)</f>
        <v>0</v>
      </c>
      <c r="AE34" s="32">
        <f t="array" ref="AE34">INDEX('Ceník STRAVA'!$C$12:$J$17,$T34,IF(O34="",8,HLOOKUP(O34,'Ceník STRAVA'!$C$10:$J$11,2,0)))*IF($S34=AE$2,0,1)</f>
        <v>0</v>
      </c>
      <c r="AF34" s="8"/>
      <c r="AG34" s="8"/>
      <c r="AH34" s="8" t="str">
        <f t="shared" ref="AH34:AQ34" si="73">$T34&amp;F34</f>
        <v>6</v>
      </c>
      <c r="AI34" s="8" t="str">
        <f t="shared" si="73"/>
        <v>6</v>
      </c>
      <c r="AJ34" s="8" t="str">
        <f t="shared" si="73"/>
        <v>6</v>
      </c>
      <c r="AK34" s="8" t="str">
        <f t="shared" si="73"/>
        <v>6</v>
      </c>
      <c r="AL34" s="8" t="str">
        <f t="shared" si="73"/>
        <v>6</v>
      </c>
      <c r="AM34" s="8" t="str">
        <f t="shared" si="73"/>
        <v>6</v>
      </c>
      <c r="AN34" s="8" t="str">
        <f t="shared" si="73"/>
        <v>6</v>
      </c>
      <c r="AO34" s="8" t="str">
        <f t="shared" si="73"/>
        <v>6</v>
      </c>
      <c r="AP34" s="8" t="str">
        <f t="shared" si="73"/>
        <v>6</v>
      </c>
      <c r="AQ34" s="8" t="str">
        <f t="shared" si="73"/>
        <v>6</v>
      </c>
      <c r="AR34" s="8"/>
      <c r="AS34" s="8"/>
      <c r="AT34" s="8"/>
      <c r="AU34" s="8"/>
      <c r="AV34" s="8"/>
      <c r="AW34" s="8"/>
      <c r="AX34" s="8"/>
      <c r="AY34" s="8"/>
      <c r="AZ34" s="8"/>
      <c r="BA34" s="8"/>
    </row>
    <row r="35" spans="1:53" s="151" customFormat="1" ht="15.75" customHeight="1">
      <c r="A35" s="152">
        <f>+VSTUP!A40</f>
        <v>31</v>
      </c>
      <c r="B35" s="152">
        <f>+VSTUP!B40</f>
        <v>0</v>
      </c>
      <c r="C35" s="152" t="str">
        <f>IF(VSTUP!C40="","",VSTUP!C40)</f>
        <v/>
      </c>
      <c r="D35" s="152">
        <f>+VSTUP!G40</f>
        <v>0</v>
      </c>
      <c r="E35" s="152" t="str">
        <f>+VSTUP!H40</f>
        <v>-</v>
      </c>
      <c r="F35" s="152" t="str">
        <f t="shared" si="8"/>
        <v/>
      </c>
      <c r="G35" s="152" t="str">
        <f t="shared" ref="G35:O35" si="74">+IF($D35&gt;=G$2,IF($E35=0,"",$E35),IF($D35+1=G$2,IF(EXACT(LEFT($E35,LEN($E$3)),$E$3),$E$3,IF(LEN($E$3)=2,IF(LEFT($E35,1)="O","O",IF(LEFT(D35,1)="S","S","")),IF(LEN($E$3)=3,D35,""))),""))</f>
        <v/>
      </c>
      <c r="H35" s="152" t="str">
        <f t="shared" si="74"/>
        <v/>
      </c>
      <c r="I35" s="152" t="str">
        <f t="shared" si="74"/>
        <v/>
      </c>
      <c r="J35" s="152" t="str">
        <f t="shared" si="74"/>
        <v/>
      </c>
      <c r="K35" s="152" t="str">
        <f t="shared" si="74"/>
        <v/>
      </c>
      <c r="L35" s="152" t="str">
        <f t="shared" si="74"/>
        <v/>
      </c>
      <c r="M35" s="152" t="str">
        <f t="shared" si="74"/>
        <v/>
      </c>
      <c r="N35" s="152" t="str">
        <f t="shared" si="74"/>
        <v/>
      </c>
      <c r="O35" s="152" t="str">
        <f t="shared" si="74"/>
        <v/>
      </c>
      <c r="P35" s="152" t="str">
        <f t="shared" si="10"/>
        <v>--------------</v>
      </c>
      <c r="Q35" s="152" t="str">
        <f t="shared" si="11"/>
        <v/>
      </c>
      <c r="R35" s="152" t="str">
        <f t="shared" si="12"/>
        <v/>
      </c>
      <c r="S35" s="152">
        <f t="shared" si="13"/>
        <v>0</v>
      </c>
      <c r="T35" s="152">
        <f>+IF($C35&lt;='Ceník STRAVA'!$B$16,5,IF($C35&lt;='Ceník STRAVA'!$B$15,4,IF($C35&lt;='Ceník STRAVA'!$B$14,3,IF($C35&lt;='Ceník STRAVA'!$B$13,2,IF($C35&lt;='Ceník STRAVA'!$B$12,1,6)))))</f>
        <v>6</v>
      </c>
      <c r="U35" s="33">
        <f t="shared" si="14"/>
        <v>0</v>
      </c>
      <c r="V35" s="153">
        <f t="array" ref="V35">INDEX('Ceník STRAVA'!$C$12:$J$17,$T35,IF(R35="",8,HLOOKUP(R35,'Ceník STRAVA'!$C$10:$J$11,2,0)))</f>
        <v>0</v>
      </c>
      <c r="W35" s="153">
        <f t="array" ref="W35">INDEX('Ceník STRAVA'!$C$12:$J$17,$T35,IF(G35="",8,HLOOKUP(G35,'Ceník STRAVA'!$C$10:$J$11,2,0)))*IF($S35=W$2,0,1)</f>
        <v>0</v>
      </c>
      <c r="X35" s="153">
        <f t="array" ref="X35">INDEX('Ceník STRAVA'!$C$12:$J$17,$T35,IF(H35="",8,HLOOKUP(H35,'Ceník STRAVA'!$C$10:$J$11,2,0)))*IF($S35=X$2,0,1)</f>
        <v>0</v>
      </c>
      <c r="Y35" s="153">
        <f t="array" ref="Y35">INDEX('Ceník STRAVA'!$C$12:$J$17,$T35,IF(I35="",8,HLOOKUP(I35,'Ceník STRAVA'!$C$10:$J$11,2,0)))*IF($S35=Y$2,0,1)</f>
        <v>0</v>
      </c>
      <c r="Z35" s="153">
        <f t="array" ref="Z35">INDEX('Ceník STRAVA'!$C$12:$J$17,$T35,IF(J35="",8,HLOOKUP(J35,'Ceník STRAVA'!$C$10:$J$11,2,0)))*IF($S35=Z$2,0,1)</f>
        <v>0</v>
      </c>
      <c r="AA35" s="153">
        <f t="array" ref="AA35">INDEX('Ceník STRAVA'!$C$12:$J$17,$T35,IF(K35="",8,HLOOKUP(K35,'Ceník STRAVA'!$C$10:$J$11,2,0)))*IF($S35=AA$2,0,1)</f>
        <v>0</v>
      </c>
      <c r="AB35" s="153">
        <f t="array" ref="AB35">INDEX('Ceník STRAVA'!$C$12:$J$17,$T35,IF(L35="",8,HLOOKUP(L35,'Ceník STRAVA'!$C$10:$J$11,2,0)))*IF($S35=AB$2,0,1)</f>
        <v>0</v>
      </c>
      <c r="AC35" s="153">
        <f t="array" ref="AC35">INDEX('Ceník STRAVA'!$C$12:$J$17,$T35,IF(M35="",8,HLOOKUP(M35,'Ceník STRAVA'!$C$10:$J$11,2,0)))*IF($S35=AC$2,0,1)</f>
        <v>0</v>
      </c>
      <c r="AD35" s="153">
        <f t="array" ref="AD35">INDEX('Ceník STRAVA'!$C$12:$J$17,$T35,IF(N35="",8,HLOOKUP(N35,'Ceník STRAVA'!$C$10:$J$11,2,0)))*IF($S35=AD$2,0,1)</f>
        <v>0</v>
      </c>
      <c r="AE35" s="153">
        <f t="array" ref="AE35">INDEX('Ceník STRAVA'!$C$12:$J$17,$T35,IF(O35="",8,HLOOKUP(O35,'Ceník STRAVA'!$C$10:$J$11,2,0)))*IF($S35=AE$2,0,1)</f>
        <v>0</v>
      </c>
      <c r="AF35" s="152"/>
      <c r="AG35" s="152"/>
      <c r="AH35" s="152" t="str">
        <f t="shared" ref="AH35:AQ35" si="75">$T35&amp;F35</f>
        <v>6</v>
      </c>
      <c r="AI35" s="152" t="str">
        <f t="shared" si="75"/>
        <v>6</v>
      </c>
      <c r="AJ35" s="152" t="str">
        <f t="shared" si="75"/>
        <v>6</v>
      </c>
      <c r="AK35" s="152" t="str">
        <f t="shared" si="75"/>
        <v>6</v>
      </c>
      <c r="AL35" s="152" t="str">
        <f t="shared" si="75"/>
        <v>6</v>
      </c>
      <c r="AM35" s="152" t="str">
        <f t="shared" si="75"/>
        <v>6</v>
      </c>
      <c r="AN35" s="152" t="str">
        <f t="shared" si="75"/>
        <v>6</v>
      </c>
      <c r="AO35" s="152" t="str">
        <f t="shared" si="75"/>
        <v>6</v>
      </c>
      <c r="AP35" s="152" t="str">
        <f t="shared" si="75"/>
        <v>6</v>
      </c>
      <c r="AQ35" s="152" t="str">
        <f t="shared" si="75"/>
        <v>6</v>
      </c>
      <c r="AR35" s="152"/>
      <c r="AS35" s="152"/>
      <c r="AT35" s="152"/>
      <c r="AU35" s="152"/>
      <c r="AV35" s="152"/>
      <c r="AW35" s="152"/>
      <c r="AX35" s="152"/>
      <c r="AY35" s="152"/>
      <c r="AZ35" s="152"/>
      <c r="BA35" s="152"/>
    </row>
    <row r="36" spans="1:53" ht="15.75" customHeight="1">
      <c r="A36" s="8">
        <f>+VSTUP!A41</f>
        <v>32</v>
      </c>
      <c r="B36" s="8">
        <f>+VSTUP!B41</f>
        <v>0</v>
      </c>
      <c r="C36" s="8" t="str">
        <f>IF(VSTUP!C41="","",VSTUP!C41)</f>
        <v/>
      </c>
      <c r="D36" s="8">
        <f>+VSTUP!G41</f>
        <v>0</v>
      </c>
      <c r="E36" s="8" t="str">
        <f>+VSTUP!H41</f>
        <v>-</v>
      </c>
      <c r="F36" s="8" t="str">
        <f t="shared" si="8"/>
        <v/>
      </c>
      <c r="G36" s="8" t="str">
        <f t="shared" ref="G36:O36" si="76">+IF($D36&gt;=G$2,IF($E36=0,"",$E36),IF($D36+1=G$2,IF(EXACT(LEFT($E36,LEN($E$3)),$E$3),$E$3,IF(LEN($E$3)=2,IF(LEFT($E36,1)="O","O",IF(LEFT(D36,1)="S","S","")),IF(LEN($E$3)=3,D36,""))),""))</f>
        <v/>
      </c>
      <c r="H36" s="8" t="str">
        <f t="shared" si="76"/>
        <v/>
      </c>
      <c r="I36" s="8" t="str">
        <f t="shared" si="76"/>
        <v/>
      </c>
      <c r="J36" s="8" t="str">
        <f t="shared" si="76"/>
        <v/>
      </c>
      <c r="K36" s="8" t="str">
        <f t="shared" si="76"/>
        <v/>
      </c>
      <c r="L36" s="8" t="str">
        <f t="shared" si="76"/>
        <v/>
      </c>
      <c r="M36" s="8" t="str">
        <f t="shared" si="76"/>
        <v/>
      </c>
      <c r="N36" s="8" t="str">
        <f t="shared" si="76"/>
        <v/>
      </c>
      <c r="O36" s="8" t="str">
        <f t="shared" si="76"/>
        <v/>
      </c>
      <c r="P36" s="8" t="str">
        <f t="shared" si="10"/>
        <v>--------------</v>
      </c>
      <c r="Q36" s="8" t="str">
        <f t="shared" si="11"/>
        <v/>
      </c>
      <c r="R36" s="8" t="str">
        <f t="shared" si="12"/>
        <v/>
      </c>
      <c r="S36" s="8">
        <f t="shared" si="13"/>
        <v>0</v>
      </c>
      <c r="T36" s="8">
        <f>+IF($C36&lt;='Ceník STRAVA'!$B$16,5,IF($C36&lt;='Ceník STRAVA'!$B$15,4,IF($C36&lt;='Ceník STRAVA'!$B$14,3,IF($C36&lt;='Ceník STRAVA'!$B$13,2,IF($C36&lt;='Ceník STRAVA'!$B$12,1,6)))))</f>
        <v>6</v>
      </c>
      <c r="U36" s="33">
        <f t="shared" si="14"/>
        <v>0</v>
      </c>
      <c r="V36" s="32">
        <f t="array" ref="V36">INDEX('Ceník STRAVA'!$C$12:$J$17,$T36,IF(R36="",8,HLOOKUP(R36,'Ceník STRAVA'!$C$10:$J$11,2,0)))</f>
        <v>0</v>
      </c>
      <c r="W36" s="32">
        <f t="array" ref="W36">INDEX('Ceník STRAVA'!$C$12:$J$17,$T36,IF(G36="",8,HLOOKUP(G36,'Ceník STRAVA'!$C$10:$J$11,2,0)))*IF($S36=W$2,0,1)</f>
        <v>0</v>
      </c>
      <c r="X36" s="32">
        <f t="array" ref="X36">INDEX('Ceník STRAVA'!$C$12:$J$17,$T36,IF(H36="",8,HLOOKUP(H36,'Ceník STRAVA'!$C$10:$J$11,2,0)))*IF($S36=X$2,0,1)</f>
        <v>0</v>
      </c>
      <c r="Y36" s="32">
        <f t="array" ref="Y36">INDEX('Ceník STRAVA'!$C$12:$J$17,$T36,IF(I36="",8,HLOOKUP(I36,'Ceník STRAVA'!$C$10:$J$11,2,0)))*IF($S36=Y$2,0,1)</f>
        <v>0</v>
      </c>
      <c r="Z36" s="32">
        <f t="array" ref="Z36">INDEX('Ceník STRAVA'!$C$12:$J$17,$T36,IF(J36="",8,HLOOKUP(J36,'Ceník STRAVA'!$C$10:$J$11,2,0)))*IF($S36=Z$2,0,1)</f>
        <v>0</v>
      </c>
      <c r="AA36" s="32">
        <f t="array" ref="AA36">INDEX('Ceník STRAVA'!$C$12:$J$17,$T36,IF(K36="",8,HLOOKUP(K36,'Ceník STRAVA'!$C$10:$J$11,2,0)))*IF($S36=AA$2,0,1)</f>
        <v>0</v>
      </c>
      <c r="AB36" s="32">
        <f t="array" ref="AB36">INDEX('Ceník STRAVA'!$C$12:$J$17,$T36,IF(L36="",8,HLOOKUP(L36,'Ceník STRAVA'!$C$10:$J$11,2,0)))*IF($S36=AB$2,0,1)</f>
        <v>0</v>
      </c>
      <c r="AC36" s="32">
        <f t="array" ref="AC36">INDEX('Ceník STRAVA'!$C$12:$J$17,$T36,IF(M36="",8,HLOOKUP(M36,'Ceník STRAVA'!$C$10:$J$11,2,0)))*IF($S36=AC$2,0,1)</f>
        <v>0</v>
      </c>
      <c r="AD36" s="32">
        <f t="array" ref="AD36">INDEX('Ceník STRAVA'!$C$12:$J$17,$T36,IF(N36="",8,HLOOKUP(N36,'Ceník STRAVA'!$C$10:$J$11,2,0)))*IF($S36=AD$2,0,1)</f>
        <v>0</v>
      </c>
      <c r="AE36" s="32">
        <f t="array" ref="AE36">INDEX('Ceník STRAVA'!$C$12:$J$17,$T36,IF(O36="",8,HLOOKUP(O36,'Ceník STRAVA'!$C$10:$J$11,2,0)))*IF($S36=AE$2,0,1)</f>
        <v>0</v>
      </c>
      <c r="AF36" s="8"/>
      <c r="AG36" s="8"/>
      <c r="AH36" s="8" t="str">
        <f t="shared" ref="AH36:AQ36" si="77">$T36&amp;F36</f>
        <v>6</v>
      </c>
      <c r="AI36" s="8" t="str">
        <f t="shared" si="77"/>
        <v>6</v>
      </c>
      <c r="AJ36" s="8" t="str">
        <f t="shared" si="77"/>
        <v>6</v>
      </c>
      <c r="AK36" s="8" t="str">
        <f t="shared" si="77"/>
        <v>6</v>
      </c>
      <c r="AL36" s="8" t="str">
        <f t="shared" si="77"/>
        <v>6</v>
      </c>
      <c r="AM36" s="8" t="str">
        <f t="shared" si="77"/>
        <v>6</v>
      </c>
      <c r="AN36" s="8" t="str">
        <f t="shared" si="77"/>
        <v>6</v>
      </c>
      <c r="AO36" s="8" t="str">
        <f t="shared" si="77"/>
        <v>6</v>
      </c>
      <c r="AP36" s="8" t="str">
        <f t="shared" si="77"/>
        <v>6</v>
      </c>
      <c r="AQ36" s="8" t="str">
        <f t="shared" si="77"/>
        <v>6</v>
      </c>
      <c r="AR36" s="8"/>
      <c r="AS36" s="8"/>
      <c r="AT36" s="8"/>
      <c r="AU36" s="8"/>
      <c r="AV36" s="8"/>
      <c r="AW36" s="8"/>
      <c r="AX36" s="8"/>
      <c r="AY36" s="8"/>
      <c r="AZ36" s="8"/>
      <c r="BA36" s="8"/>
    </row>
    <row r="37" spans="1:53" s="151" customFormat="1" ht="15.75" customHeight="1">
      <c r="A37" s="152">
        <f>+VSTUP!A42</f>
        <v>33</v>
      </c>
      <c r="B37" s="152">
        <f>+VSTUP!B42</f>
        <v>0</v>
      </c>
      <c r="C37" s="152" t="str">
        <f>IF(VSTUP!C42="","",VSTUP!C42)</f>
        <v/>
      </c>
      <c r="D37" s="152">
        <f>+VSTUP!G42</f>
        <v>0</v>
      </c>
      <c r="E37" s="152" t="str">
        <f>+VSTUP!H42</f>
        <v>-</v>
      </c>
      <c r="F37" s="152" t="str">
        <f t="shared" si="8"/>
        <v/>
      </c>
      <c r="G37" s="152" t="str">
        <f t="shared" ref="G37:O37" si="78">+IF($D37&gt;=G$2,IF($E37=0,"",$E37),IF($D37+1=G$2,IF(EXACT(LEFT($E37,LEN($E$3)),$E$3),$E$3,IF(LEN($E$3)=2,IF(LEFT($E37,1)="O","O",IF(LEFT(D37,1)="S","S","")),IF(LEN($E$3)=3,D37,""))),""))</f>
        <v/>
      </c>
      <c r="H37" s="152" t="str">
        <f t="shared" si="78"/>
        <v/>
      </c>
      <c r="I37" s="152" t="str">
        <f t="shared" si="78"/>
        <v/>
      </c>
      <c r="J37" s="152" t="str">
        <f t="shared" si="78"/>
        <v/>
      </c>
      <c r="K37" s="152" t="str">
        <f t="shared" si="78"/>
        <v/>
      </c>
      <c r="L37" s="152" t="str">
        <f t="shared" si="78"/>
        <v/>
      </c>
      <c r="M37" s="152" t="str">
        <f t="shared" si="78"/>
        <v/>
      </c>
      <c r="N37" s="152" t="str">
        <f t="shared" si="78"/>
        <v/>
      </c>
      <c r="O37" s="152" t="str">
        <f t="shared" si="78"/>
        <v/>
      </c>
      <c r="P37" s="152" t="str">
        <f t="shared" si="10"/>
        <v>--------------</v>
      </c>
      <c r="Q37" s="152" t="str">
        <f t="shared" si="11"/>
        <v/>
      </c>
      <c r="R37" s="152" t="str">
        <f t="shared" si="12"/>
        <v/>
      </c>
      <c r="S37" s="152">
        <f t="shared" si="13"/>
        <v>0</v>
      </c>
      <c r="T37" s="152">
        <f>+IF($C37&lt;='Ceník STRAVA'!$B$16,5,IF($C37&lt;='Ceník STRAVA'!$B$15,4,IF($C37&lt;='Ceník STRAVA'!$B$14,3,IF($C37&lt;='Ceník STRAVA'!$B$13,2,IF($C37&lt;='Ceník STRAVA'!$B$12,1,6)))))</f>
        <v>6</v>
      </c>
      <c r="U37" s="33">
        <f t="shared" si="14"/>
        <v>0</v>
      </c>
      <c r="V37" s="153">
        <f t="array" ref="V37">INDEX('Ceník STRAVA'!$C$12:$J$17,$T37,IF(R37="",8,HLOOKUP(R37,'Ceník STRAVA'!$C$10:$J$11,2,0)))</f>
        <v>0</v>
      </c>
      <c r="W37" s="153">
        <f t="array" ref="W37">INDEX('Ceník STRAVA'!$C$12:$J$17,$T37,IF(G37="",8,HLOOKUP(G37,'Ceník STRAVA'!$C$10:$J$11,2,0)))*IF($S37=W$2,0,1)</f>
        <v>0</v>
      </c>
      <c r="X37" s="153">
        <f t="array" ref="X37">INDEX('Ceník STRAVA'!$C$12:$J$17,$T37,IF(H37="",8,HLOOKUP(H37,'Ceník STRAVA'!$C$10:$J$11,2,0)))*IF($S37=X$2,0,1)</f>
        <v>0</v>
      </c>
      <c r="Y37" s="153">
        <f t="array" ref="Y37">INDEX('Ceník STRAVA'!$C$12:$J$17,$T37,IF(I37="",8,HLOOKUP(I37,'Ceník STRAVA'!$C$10:$J$11,2,0)))*IF($S37=Y$2,0,1)</f>
        <v>0</v>
      </c>
      <c r="Z37" s="153">
        <f t="array" ref="Z37">INDEX('Ceník STRAVA'!$C$12:$J$17,$T37,IF(J37="",8,HLOOKUP(J37,'Ceník STRAVA'!$C$10:$J$11,2,0)))*IF($S37=Z$2,0,1)</f>
        <v>0</v>
      </c>
      <c r="AA37" s="153">
        <f t="array" ref="AA37">INDEX('Ceník STRAVA'!$C$12:$J$17,$T37,IF(K37="",8,HLOOKUP(K37,'Ceník STRAVA'!$C$10:$J$11,2,0)))*IF($S37=AA$2,0,1)</f>
        <v>0</v>
      </c>
      <c r="AB37" s="153">
        <f t="array" ref="AB37">INDEX('Ceník STRAVA'!$C$12:$J$17,$T37,IF(L37="",8,HLOOKUP(L37,'Ceník STRAVA'!$C$10:$J$11,2,0)))*IF($S37=AB$2,0,1)</f>
        <v>0</v>
      </c>
      <c r="AC37" s="153">
        <f t="array" ref="AC37">INDEX('Ceník STRAVA'!$C$12:$J$17,$T37,IF(M37="",8,HLOOKUP(M37,'Ceník STRAVA'!$C$10:$J$11,2,0)))*IF($S37=AC$2,0,1)</f>
        <v>0</v>
      </c>
      <c r="AD37" s="153">
        <f t="array" ref="AD37">INDEX('Ceník STRAVA'!$C$12:$J$17,$T37,IF(N37="",8,HLOOKUP(N37,'Ceník STRAVA'!$C$10:$J$11,2,0)))*IF($S37=AD$2,0,1)</f>
        <v>0</v>
      </c>
      <c r="AE37" s="153">
        <f t="array" ref="AE37">INDEX('Ceník STRAVA'!$C$12:$J$17,$T37,IF(O37="",8,HLOOKUP(O37,'Ceník STRAVA'!$C$10:$J$11,2,0)))*IF($S37=AE$2,0,1)</f>
        <v>0</v>
      </c>
      <c r="AF37" s="152"/>
      <c r="AG37" s="152"/>
      <c r="AH37" s="152" t="str">
        <f t="shared" ref="AH37:AQ37" si="79">$T37&amp;F37</f>
        <v>6</v>
      </c>
      <c r="AI37" s="152" t="str">
        <f t="shared" si="79"/>
        <v>6</v>
      </c>
      <c r="AJ37" s="152" t="str">
        <f t="shared" si="79"/>
        <v>6</v>
      </c>
      <c r="AK37" s="152" t="str">
        <f t="shared" si="79"/>
        <v>6</v>
      </c>
      <c r="AL37" s="152" t="str">
        <f t="shared" si="79"/>
        <v>6</v>
      </c>
      <c r="AM37" s="152" t="str">
        <f t="shared" si="79"/>
        <v>6</v>
      </c>
      <c r="AN37" s="152" t="str">
        <f t="shared" si="79"/>
        <v>6</v>
      </c>
      <c r="AO37" s="152" t="str">
        <f t="shared" si="79"/>
        <v>6</v>
      </c>
      <c r="AP37" s="152" t="str">
        <f t="shared" si="79"/>
        <v>6</v>
      </c>
      <c r="AQ37" s="152" t="str">
        <f t="shared" si="79"/>
        <v>6</v>
      </c>
      <c r="AR37" s="152"/>
      <c r="AS37" s="152"/>
      <c r="AT37" s="152"/>
      <c r="AU37" s="152"/>
      <c r="AV37" s="152"/>
      <c r="AW37" s="152"/>
      <c r="AX37" s="152"/>
      <c r="AY37" s="152"/>
      <c r="AZ37" s="152"/>
      <c r="BA37" s="152"/>
    </row>
    <row r="38" spans="1:53" ht="15.75" customHeight="1">
      <c r="A38" s="8">
        <f>+VSTUP!A43</f>
        <v>34</v>
      </c>
      <c r="B38" s="8">
        <f>+VSTUP!B43</f>
        <v>0</v>
      </c>
      <c r="C38" s="8" t="str">
        <f>IF(VSTUP!C43="","",VSTUP!C43)</f>
        <v/>
      </c>
      <c r="D38" s="8">
        <f>+VSTUP!G43</f>
        <v>0</v>
      </c>
      <c r="E38" s="8" t="str">
        <f>+VSTUP!H43</f>
        <v>-</v>
      </c>
      <c r="F38" s="8" t="str">
        <f t="shared" si="8"/>
        <v/>
      </c>
      <c r="G38" s="8" t="str">
        <f t="shared" ref="G38:O38" si="80">+IF($D38&gt;=G$2,IF($E38=0,"",$E38),IF($D38+1=G$2,IF(EXACT(LEFT($E38,LEN($E$3)),$E$3),$E$3,IF(LEN($E$3)=2,IF(LEFT($E38,1)="O","O",IF(LEFT(D38,1)="S","S","")),IF(LEN($E$3)=3,D38,""))),""))</f>
        <v/>
      </c>
      <c r="H38" s="8" t="str">
        <f t="shared" si="80"/>
        <v/>
      </c>
      <c r="I38" s="8" t="str">
        <f t="shared" si="80"/>
        <v/>
      </c>
      <c r="J38" s="8" t="str">
        <f t="shared" si="80"/>
        <v/>
      </c>
      <c r="K38" s="8" t="str">
        <f t="shared" si="80"/>
        <v/>
      </c>
      <c r="L38" s="8" t="str">
        <f t="shared" si="80"/>
        <v/>
      </c>
      <c r="M38" s="8" t="str">
        <f t="shared" si="80"/>
        <v/>
      </c>
      <c r="N38" s="8" t="str">
        <f t="shared" si="80"/>
        <v/>
      </c>
      <c r="O38" s="8" t="str">
        <f t="shared" si="80"/>
        <v/>
      </c>
      <c r="P38" s="8" t="str">
        <f t="shared" si="10"/>
        <v>--------------</v>
      </c>
      <c r="Q38" s="8" t="str">
        <f t="shared" si="11"/>
        <v/>
      </c>
      <c r="R38" s="8" t="str">
        <f t="shared" si="12"/>
        <v/>
      </c>
      <c r="S38" s="8">
        <f t="shared" si="13"/>
        <v>0</v>
      </c>
      <c r="T38" s="8">
        <f>+IF($C38&lt;='Ceník STRAVA'!$B$16,5,IF($C38&lt;='Ceník STRAVA'!$B$15,4,IF($C38&lt;='Ceník STRAVA'!$B$14,3,IF($C38&lt;='Ceník STRAVA'!$B$13,2,IF($C38&lt;='Ceník STRAVA'!$B$12,1,6)))))</f>
        <v>6</v>
      </c>
      <c r="U38" s="33">
        <f t="shared" si="14"/>
        <v>0</v>
      </c>
      <c r="V38" s="32">
        <f t="array" ref="V38">INDEX('Ceník STRAVA'!$C$12:$J$17,$T38,IF(R38="",8,HLOOKUP(R38,'Ceník STRAVA'!$C$10:$J$11,2,0)))</f>
        <v>0</v>
      </c>
      <c r="W38" s="32">
        <f t="array" ref="W38">INDEX('Ceník STRAVA'!$C$12:$J$17,$T38,IF(G38="",8,HLOOKUP(G38,'Ceník STRAVA'!$C$10:$J$11,2,0)))*IF($S38=W$2,0,1)</f>
        <v>0</v>
      </c>
      <c r="X38" s="32">
        <f t="array" ref="X38">INDEX('Ceník STRAVA'!$C$12:$J$17,$T38,IF(H38="",8,HLOOKUP(H38,'Ceník STRAVA'!$C$10:$J$11,2,0)))*IF($S38=X$2,0,1)</f>
        <v>0</v>
      </c>
      <c r="Y38" s="32">
        <f t="array" ref="Y38">INDEX('Ceník STRAVA'!$C$12:$J$17,$T38,IF(I38="",8,HLOOKUP(I38,'Ceník STRAVA'!$C$10:$J$11,2,0)))*IF($S38=Y$2,0,1)</f>
        <v>0</v>
      </c>
      <c r="Z38" s="32">
        <f t="array" ref="Z38">INDEX('Ceník STRAVA'!$C$12:$J$17,$T38,IF(J38="",8,HLOOKUP(J38,'Ceník STRAVA'!$C$10:$J$11,2,0)))*IF($S38=Z$2,0,1)</f>
        <v>0</v>
      </c>
      <c r="AA38" s="32">
        <f t="array" ref="AA38">INDEX('Ceník STRAVA'!$C$12:$J$17,$T38,IF(K38="",8,HLOOKUP(K38,'Ceník STRAVA'!$C$10:$J$11,2,0)))*IF($S38=AA$2,0,1)</f>
        <v>0</v>
      </c>
      <c r="AB38" s="32">
        <f t="array" ref="AB38">INDEX('Ceník STRAVA'!$C$12:$J$17,$T38,IF(L38="",8,HLOOKUP(L38,'Ceník STRAVA'!$C$10:$J$11,2,0)))*IF($S38=AB$2,0,1)</f>
        <v>0</v>
      </c>
      <c r="AC38" s="32">
        <f t="array" ref="AC38">INDEX('Ceník STRAVA'!$C$12:$J$17,$T38,IF(M38="",8,HLOOKUP(M38,'Ceník STRAVA'!$C$10:$J$11,2,0)))*IF($S38=AC$2,0,1)</f>
        <v>0</v>
      </c>
      <c r="AD38" s="32">
        <f t="array" ref="AD38">INDEX('Ceník STRAVA'!$C$12:$J$17,$T38,IF(N38="",8,HLOOKUP(N38,'Ceník STRAVA'!$C$10:$J$11,2,0)))*IF($S38=AD$2,0,1)</f>
        <v>0</v>
      </c>
      <c r="AE38" s="32">
        <f t="array" ref="AE38">INDEX('Ceník STRAVA'!$C$12:$J$17,$T38,IF(O38="",8,HLOOKUP(O38,'Ceník STRAVA'!$C$10:$J$11,2,0)))*IF($S38=AE$2,0,1)</f>
        <v>0</v>
      </c>
      <c r="AF38" s="8"/>
      <c r="AG38" s="8"/>
      <c r="AH38" s="8" t="str">
        <f t="shared" ref="AH38:AQ38" si="81">$T38&amp;F38</f>
        <v>6</v>
      </c>
      <c r="AI38" s="8" t="str">
        <f t="shared" si="81"/>
        <v>6</v>
      </c>
      <c r="AJ38" s="8" t="str">
        <f t="shared" si="81"/>
        <v>6</v>
      </c>
      <c r="AK38" s="8" t="str">
        <f t="shared" si="81"/>
        <v>6</v>
      </c>
      <c r="AL38" s="8" t="str">
        <f t="shared" si="81"/>
        <v>6</v>
      </c>
      <c r="AM38" s="8" t="str">
        <f t="shared" si="81"/>
        <v>6</v>
      </c>
      <c r="AN38" s="8" t="str">
        <f t="shared" si="81"/>
        <v>6</v>
      </c>
      <c r="AO38" s="8" t="str">
        <f t="shared" si="81"/>
        <v>6</v>
      </c>
      <c r="AP38" s="8" t="str">
        <f t="shared" si="81"/>
        <v>6</v>
      </c>
      <c r="AQ38" s="8" t="str">
        <f t="shared" si="81"/>
        <v>6</v>
      </c>
      <c r="AR38" s="8"/>
      <c r="AS38" s="8"/>
      <c r="AT38" s="8"/>
      <c r="AU38" s="8"/>
      <c r="AV38" s="8"/>
      <c r="AW38" s="8"/>
      <c r="AX38" s="8"/>
      <c r="AY38" s="8"/>
      <c r="AZ38" s="8"/>
      <c r="BA38" s="8"/>
    </row>
    <row r="39" spans="1:53" s="151" customFormat="1" ht="15.75" customHeight="1">
      <c r="A39" s="152">
        <f>+VSTUP!A44</f>
        <v>35</v>
      </c>
      <c r="B39" s="152">
        <f>+VSTUP!B44</f>
        <v>0</v>
      </c>
      <c r="C39" s="152" t="str">
        <f>IF(VSTUP!C44="","",VSTUP!C44)</f>
        <v/>
      </c>
      <c r="D39" s="152">
        <f>+VSTUP!G44</f>
        <v>0</v>
      </c>
      <c r="E39" s="152" t="str">
        <f>+VSTUP!H44</f>
        <v>-</v>
      </c>
      <c r="F39" s="152" t="str">
        <f t="shared" si="8"/>
        <v/>
      </c>
      <c r="G39" s="152" t="str">
        <f t="shared" ref="G39:O39" si="82">+IF($D39&gt;=G$2,IF($E39=0,"",$E39),IF($D39+1=G$2,IF(EXACT(LEFT($E39,LEN($E$3)),$E$3),$E$3,IF(LEN($E$3)=2,IF(LEFT($E39,1)="O","O",IF(LEFT(D39,1)="S","S","")),IF(LEN($E$3)=3,D39,""))),""))</f>
        <v/>
      </c>
      <c r="H39" s="152" t="str">
        <f t="shared" si="82"/>
        <v/>
      </c>
      <c r="I39" s="152" t="str">
        <f t="shared" si="82"/>
        <v/>
      </c>
      <c r="J39" s="152" t="str">
        <f t="shared" si="82"/>
        <v/>
      </c>
      <c r="K39" s="152" t="str">
        <f t="shared" si="82"/>
        <v/>
      </c>
      <c r="L39" s="152" t="str">
        <f t="shared" si="82"/>
        <v/>
      </c>
      <c r="M39" s="152" t="str">
        <f t="shared" si="82"/>
        <v/>
      </c>
      <c r="N39" s="152" t="str">
        <f t="shared" si="82"/>
        <v/>
      </c>
      <c r="O39" s="152" t="str">
        <f t="shared" si="82"/>
        <v/>
      </c>
      <c r="P39" s="152" t="str">
        <f t="shared" si="10"/>
        <v>--------------</v>
      </c>
      <c r="Q39" s="152" t="str">
        <f t="shared" si="11"/>
        <v/>
      </c>
      <c r="R39" s="152" t="str">
        <f t="shared" si="12"/>
        <v/>
      </c>
      <c r="S39" s="152">
        <f t="shared" si="13"/>
        <v>0</v>
      </c>
      <c r="T39" s="152">
        <f>+IF($C39&lt;='Ceník STRAVA'!$B$16,5,IF($C39&lt;='Ceník STRAVA'!$B$15,4,IF($C39&lt;='Ceník STRAVA'!$B$14,3,IF($C39&lt;='Ceník STRAVA'!$B$13,2,IF($C39&lt;='Ceník STRAVA'!$B$12,1,6)))))</f>
        <v>6</v>
      </c>
      <c r="U39" s="33">
        <f t="shared" si="14"/>
        <v>0</v>
      </c>
      <c r="V39" s="153">
        <f t="array" ref="V39">INDEX('Ceník STRAVA'!$C$12:$J$17,$T39,IF(R39="",8,HLOOKUP(R39,'Ceník STRAVA'!$C$10:$J$11,2,0)))</f>
        <v>0</v>
      </c>
      <c r="W39" s="153">
        <f t="array" ref="W39">INDEX('Ceník STRAVA'!$C$12:$J$17,$T39,IF(G39="",8,HLOOKUP(G39,'Ceník STRAVA'!$C$10:$J$11,2,0)))*IF($S39=W$2,0,1)</f>
        <v>0</v>
      </c>
      <c r="X39" s="153">
        <f t="array" ref="X39">INDEX('Ceník STRAVA'!$C$12:$J$17,$T39,IF(H39="",8,HLOOKUP(H39,'Ceník STRAVA'!$C$10:$J$11,2,0)))*IF($S39=X$2,0,1)</f>
        <v>0</v>
      </c>
      <c r="Y39" s="153">
        <f t="array" ref="Y39">INDEX('Ceník STRAVA'!$C$12:$J$17,$T39,IF(I39="",8,HLOOKUP(I39,'Ceník STRAVA'!$C$10:$J$11,2,0)))*IF($S39=Y$2,0,1)</f>
        <v>0</v>
      </c>
      <c r="Z39" s="153">
        <f t="array" ref="Z39">INDEX('Ceník STRAVA'!$C$12:$J$17,$T39,IF(J39="",8,HLOOKUP(J39,'Ceník STRAVA'!$C$10:$J$11,2,0)))*IF($S39=Z$2,0,1)</f>
        <v>0</v>
      </c>
      <c r="AA39" s="153">
        <f t="array" ref="AA39">INDEX('Ceník STRAVA'!$C$12:$J$17,$T39,IF(K39="",8,HLOOKUP(K39,'Ceník STRAVA'!$C$10:$J$11,2,0)))*IF($S39=AA$2,0,1)</f>
        <v>0</v>
      </c>
      <c r="AB39" s="153">
        <f t="array" ref="AB39">INDEX('Ceník STRAVA'!$C$12:$J$17,$T39,IF(L39="",8,HLOOKUP(L39,'Ceník STRAVA'!$C$10:$J$11,2,0)))*IF($S39=AB$2,0,1)</f>
        <v>0</v>
      </c>
      <c r="AC39" s="153">
        <f t="array" ref="AC39">INDEX('Ceník STRAVA'!$C$12:$J$17,$T39,IF(M39="",8,HLOOKUP(M39,'Ceník STRAVA'!$C$10:$J$11,2,0)))*IF($S39=AC$2,0,1)</f>
        <v>0</v>
      </c>
      <c r="AD39" s="153">
        <f t="array" ref="AD39">INDEX('Ceník STRAVA'!$C$12:$J$17,$T39,IF(N39="",8,HLOOKUP(N39,'Ceník STRAVA'!$C$10:$J$11,2,0)))*IF($S39=AD$2,0,1)</f>
        <v>0</v>
      </c>
      <c r="AE39" s="153">
        <f t="array" ref="AE39">INDEX('Ceník STRAVA'!$C$12:$J$17,$T39,IF(O39="",8,HLOOKUP(O39,'Ceník STRAVA'!$C$10:$J$11,2,0)))*IF($S39=AE$2,0,1)</f>
        <v>0</v>
      </c>
      <c r="AF39" s="152"/>
      <c r="AG39" s="152"/>
      <c r="AH39" s="152" t="str">
        <f t="shared" ref="AH39:AQ39" si="83">$T39&amp;F39</f>
        <v>6</v>
      </c>
      <c r="AI39" s="152" t="str">
        <f t="shared" si="83"/>
        <v>6</v>
      </c>
      <c r="AJ39" s="152" t="str">
        <f t="shared" si="83"/>
        <v>6</v>
      </c>
      <c r="AK39" s="152" t="str">
        <f t="shared" si="83"/>
        <v>6</v>
      </c>
      <c r="AL39" s="152" t="str">
        <f t="shared" si="83"/>
        <v>6</v>
      </c>
      <c r="AM39" s="152" t="str">
        <f t="shared" si="83"/>
        <v>6</v>
      </c>
      <c r="AN39" s="152" t="str">
        <f t="shared" si="83"/>
        <v>6</v>
      </c>
      <c r="AO39" s="152" t="str">
        <f t="shared" si="83"/>
        <v>6</v>
      </c>
      <c r="AP39" s="152" t="str">
        <f t="shared" si="83"/>
        <v>6</v>
      </c>
      <c r="AQ39" s="152" t="str">
        <f t="shared" si="83"/>
        <v>6</v>
      </c>
      <c r="AR39" s="152"/>
      <c r="AS39" s="152"/>
      <c r="AT39" s="152"/>
      <c r="AU39" s="152"/>
      <c r="AV39" s="152"/>
      <c r="AW39" s="152"/>
      <c r="AX39" s="152"/>
      <c r="AY39" s="152"/>
      <c r="AZ39" s="152"/>
      <c r="BA39" s="152"/>
    </row>
    <row r="40" spans="1:53" ht="15.75" customHeight="1">
      <c r="A40" s="8">
        <f>+VSTUP!A45</f>
        <v>36</v>
      </c>
      <c r="B40" s="8">
        <f>+VSTUP!B45</f>
        <v>0</v>
      </c>
      <c r="C40" s="8" t="str">
        <f>IF(VSTUP!C45="","",VSTUP!C45)</f>
        <v/>
      </c>
      <c r="D40" s="8">
        <f>+VSTUP!G45</f>
        <v>0</v>
      </c>
      <c r="E40" s="8" t="str">
        <f>+VSTUP!H45</f>
        <v>-</v>
      </c>
      <c r="F40" s="8" t="str">
        <f t="shared" si="8"/>
        <v/>
      </c>
      <c r="G40" s="8" t="str">
        <f t="shared" ref="G40:O40" si="84">+IF($D40&gt;=G$2,IF($E40=0,"",$E40),IF($D40+1=G$2,IF(EXACT(LEFT($E40,LEN($E$3)),$E$3),$E$3,IF(LEN($E$3)=2,IF(LEFT($E40,1)="O","O",IF(LEFT(D40,1)="S","S","")),IF(LEN($E$3)=3,D40,""))),""))</f>
        <v/>
      </c>
      <c r="H40" s="8" t="str">
        <f t="shared" si="84"/>
        <v/>
      </c>
      <c r="I40" s="8" t="str">
        <f t="shared" si="84"/>
        <v/>
      </c>
      <c r="J40" s="8" t="str">
        <f t="shared" si="84"/>
        <v/>
      </c>
      <c r="K40" s="8" t="str">
        <f t="shared" si="84"/>
        <v/>
      </c>
      <c r="L40" s="8" t="str">
        <f t="shared" si="84"/>
        <v/>
      </c>
      <c r="M40" s="8" t="str">
        <f t="shared" si="84"/>
        <v/>
      </c>
      <c r="N40" s="8" t="str">
        <f t="shared" si="84"/>
        <v/>
      </c>
      <c r="O40" s="8" t="str">
        <f t="shared" si="84"/>
        <v/>
      </c>
      <c r="P40" s="8" t="str">
        <f t="shared" si="10"/>
        <v>--------------</v>
      </c>
      <c r="Q40" s="8" t="str">
        <f t="shared" si="11"/>
        <v/>
      </c>
      <c r="R40" s="8" t="str">
        <f t="shared" si="12"/>
        <v/>
      </c>
      <c r="S40" s="8">
        <f t="shared" si="13"/>
        <v>0</v>
      </c>
      <c r="T40" s="8">
        <f>+IF($C40&lt;='Ceník STRAVA'!$B$16,5,IF($C40&lt;='Ceník STRAVA'!$B$15,4,IF($C40&lt;='Ceník STRAVA'!$B$14,3,IF($C40&lt;='Ceník STRAVA'!$B$13,2,IF($C40&lt;='Ceník STRAVA'!$B$12,1,6)))))</f>
        <v>6</v>
      </c>
      <c r="U40" s="33">
        <f t="shared" si="14"/>
        <v>0</v>
      </c>
      <c r="V40" s="32">
        <f t="array" ref="V40">INDEX('Ceník STRAVA'!$C$12:$J$17,$T40,IF(R40="",8,HLOOKUP(R40,'Ceník STRAVA'!$C$10:$J$11,2,0)))</f>
        <v>0</v>
      </c>
      <c r="W40" s="32">
        <f t="array" ref="W40">INDEX('Ceník STRAVA'!$C$12:$J$17,$T40,IF(G40="",8,HLOOKUP(G40,'Ceník STRAVA'!$C$10:$J$11,2,0)))*IF($S40=W$2,0,1)</f>
        <v>0</v>
      </c>
      <c r="X40" s="32">
        <f t="array" ref="X40">INDEX('Ceník STRAVA'!$C$12:$J$17,$T40,IF(H40="",8,HLOOKUP(H40,'Ceník STRAVA'!$C$10:$J$11,2,0)))*IF($S40=X$2,0,1)</f>
        <v>0</v>
      </c>
      <c r="Y40" s="32">
        <f t="array" ref="Y40">INDEX('Ceník STRAVA'!$C$12:$J$17,$T40,IF(I40="",8,HLOOKUP(I40,'Ceník STRAVA'!$C$10:$J$11,2,0)))*IF($S40=Y$2,0,1)</f>
        <v>0</v>
      </c>
      <c r="Z40" s="32">
        <f t="array" ref="Z40">INDEX('Ceník STRAVA'!$C$12:$J$17,$T40,IF(J40="",8,HLOOKUP(J40,'Ceník STRAVA'!$C$10:$J$11,2,0)))*IF($S40=Z$2,0,1)</f>
        <v>0</v>
      </c>
      <c r="AA40" s="32">
        <f t="array" ref="AA40">INDEX('Ceník STRAVA'!$C$12:$J$17,$T40,IF(K40="",8,HLOOKUP(K40,'Ceník STRAVA'!$C$10:$J$11,2,0)))*IF($S40=AA$2,0,1)</f>
        <v>0</v>
      </c>
      <c r="AB40" s="32">
        <f t="array" ref="AB40">INDEX('Ceník STRAVA'!$C$12:$J$17,$T40,IF(L40="",8,HLOOKUP(L40,'Ceník STRAVA'!$C$10:$J$11,2,0)))*IF($S40=AB$2,0,1)</f>
        <v>0</v>
      </c>
      <c r="AC40" s="32">
        <f t="array" ref="AC40">INDEX('Ceník STRAVA'!$C$12:$J$17,$T40,IF(M40="",8,HLOOKUP(M40,'Ceník STRAVA'!$C$10:$J$11,2,0)))*IF($S40=AC$2,0,1)</f>
        <v>0</v>
      </c>
      <c r="AD40" s="32">
        <f t="array" ref="AD40">INDEX('Ceník STRAVA'!$C$12:$J$17,$T40,IF(N40="",8,HLOOKUP(N40,'Ceník STRAVA'!$C$10:$J$11,2,0)))*IF($S40=AD$2,0,1)</f>
        <v>0</v>
      </c>
      <c r="AE40" s="32">
        <f t="array" ref="AE40">INDEX('Ceník STRAVA'!$C$12:$J$17,$T40,IF(O40="",8,HLOOKUP(O40,'Ceník STRAVA'!$C$10:$J$11,2,0)))*IF($S40=AE$2,0,1)</f>
        <v>0</v>
      </c>
      <c r="AF40" s="8"/>
      <c r="AG40" s="8"/>
      <c r="AH40" s="8" t="str">
        <f t="shared" ref="AH40:AQ40" si="85">$T40&amp;F40</f>
        <v>6</v>
      </c>
      <c r="AI40" s="8" t="str">
        <f t="shared" si="85"/>
        <v>6</v>
      </c>
      <c r="AJ40" s="8" t="str">
        <f t="shared" si="85"/>
        <v>6</v>
      </c>
      <c r="AK40" s="8" t="str">
        <f t="shared" si="85"/>
        <v>6</v>
      </c>
      <c r="AL40" s="8" t="str">
        <f t="shared" si="85"/>
        <v>6</v>
      </c>
      <c r="AM40" s="8" t="str">
        <f t="shared" si="85"/>
        <v>6</v>
      </c>
      <c r="AN40" s="8" t="str">
        <f t="shared" si="85"/>
        <v>6</v>
      </c>
      <c r="AO40" s="8" t="str">
        <f t="shared" si="85"/>
        <v>6</v>
      </c>
      <c r="AP40" s="8" t="str">
        <f t="shared" si="85"/>
        <v>6</v>
      </c>
      <c r="AQ40" s="8" t="str">
        <f t="shared" si="85"/>
        <v>6</v>
      </c>
      <c r="AR40" s="8"/>
      <c r="AS40" s="8"/>
      <c r="AT40" s="8"/>
      <c r="AU40" s="8"/>
      <c r="AV40" s="8"/>
      <c r="AW40" s="8"/>
      <c r="AX40" s="8"/>
      <c r="AY40" s="8"/>
      <c r="AZ40" s="8"/>
      <c r="BA40" s="8"/>
    </row>
    <row r="41" spans="1:53" s="151" customFormat="1" ht="15.75" customHeight="1">
      <c r="A41" s="152">
        <f>+VSTUP!A46</f>
        <v>37</v>
      </c>
      <c r="B41" s="152">
        <f>+VSTUP!B46</f>
        <v>0</v>
      </c>
      <c r="C41" s="152" t="str">
        <f>IF(VSTUP!C46="","",VSTUP!C46)</f>
        <v/>
      </c>
      <c r="D41" s="152">
        <f>+VSTUP!G46</f>
        <v>0</v>
      </c>
      <c r="E41" s="152" t="str">
        <f>+VSTUP!H46</f>
        <v>-</v>
      </c>
      <c r="F41" s="152" t="str">
        <f t="shared" si="8"/>
        <v/>
      </c>
      <c r="G41" s="152" t="str">
        <f t="shared" ref="G41:O41" si="86">+IF($D41&gt;=G$2,IF($E41=0,"",$E41),IF($D41+1=G$2,IF(EXACT(LEFT($E41,LEN($E$3)),$E$3),$E$3,IF(LEN($E$3)=2,IF(LEFT($E41,1)="O","O",IF(LEFT(D41,1)="S","S","")),IF(LEN($E$3)=3,D41,""))),""))</f>
        <v/>
      </c>
      <c r="H41" s="152" t="str">
        <f t="shared" si="86"/>
        <v/>
      </c>
      <c r="I41" s="152" t="str">
        <f t="shared" si="86"/>
        <v/>
      </c>
      <c r="J41" s="152" t="str">
        <f t="shared" si="86"/>
        <v/>
      </c>
      <c r="K41" s="152" t="str">
        <f t="shared" si="86"/>
        <v/>
      </c>
      <c r="L41" s="152" t="str">
        <f t="shared" si="86"/>
        <v/>
      </c>
      <c r="M41" s="152" t="str">
        <f t="shared" si="86"/>
        <v/>
      </c>
      <c r="N41" s="152" t="str">
        <f t="shared" si="86"/>
        <v/>
      </c>
      <c r="O41" s="152" t="str">
        <f t="shared" si="86"/>
        <v/>
      </c>
      <c r="P41" s="152" t="str">
        <f t="shared" si="10"/>
        <v>--------------</v>
      </c>
      <c r="Q41" s="152" t="str">
        <f t="shared" si="11"/>
        <v/>
      </c>
      <c r="R41" s="152" t="str">
        <f t="shared" si="12"/>
        <v/>
      </c>
      <c r="S41" s="152">
        <f t="shared" si="13"/>
        <v>0</v>
      </c>
      <c r="T41" s="152">
        <f>+IF($C41&lt;='Ceník STRAVA'!$B$16,5,IF($C41&lt;='Ceník STRAVA'!$B$15,4,IF($C41&lt;='Ceník STRAVA'!$B$14,3,IF($C41&lt;='Ceník STRAVA'!$B$13,2,IF($C41&lt;='Ceník STRAVA'!$B$12,1,6)))))</f>
        <v>6</v>
      </c>
      <c r="U41" s="33">
        <f t="shared" si="14"/>
        <v>0</v>
      </c>
      <c r="V41" s="153">
        <f t="array" ref="V41">INDEX('Ceník STRAVA'!$C$12:$J$17,$T41,IF(R41="",8,HLOOKUP(R41,'Ceník STRAVA'!$C$10:$J$11,2,0)))</f>
        <v>0</v>
      </c>
      <c r="W41" s="153">
        <f t="array" ref="W41">INDEX('Ceník STRAVA'!$C$12:$J$17,$T41,IF(G41="",8,HLOOKUP(G41,'Ceník STRAVA'!$C$10:$J$11,2,0)))*IF($S41=W$2,0,1)</f>
        <v>0</v>
      </c>
      <c r="X41" s="153">
        <f t="array" ref="X41">INDEX('Ceník STRAVA'!$C$12:$J$17,$T41,IF(H41="",8,HLOOKUP(H41,'Ceník STRAVA'!$C$10:$J$11,2,0)))*IF($S41=X$2,0,1)</f>
        <v>0</v>
      </c>
      <c r="Y41" s="153">
        <f t="array" ref="Y41">INDEX('Ceník STRAVA'!$C$12:$J$17,$T41,IF(I41="",8,HLOOKUP(I41,'Ceník STRAVA'!$C$10:$J$11,2,0)))*IF($S41=Y$2,0,1)</f>
        <v>0</v>
      </c>
      <c r="Z41" s="153">
        <f t="array" ref="Z41">INDEX('Ceník STRAVA'!$C$12:$J$17,$T41,IF(J41="",8,HLOOKUP(J41,'Ceník STRAVA'!$C$10:$J$11,2,0)))*IF($S41=Z$2,0,1)</f>
        <v>0</v>
      </c>
      <c r="AA41" s="153">
        <f t="array" ref="AA41">INDEX('Ceník STRAVA'!$C$12:$J$17,$T41,IF(K41="",8,HLOOKUP(K41,'Ceník STRAVA'!$C$10:$J$11,2,0)))*IF($S41=AA$2,0,1)</f>
        <v>0</v>
      </c>
      <c r="AB41" s="153">
        <f t="array" ref="AB41">INDEX('Ceník STRAVA'!$C$12:$J$17,$T41,IF(L41="",8,HLOOKUP(L41,'Ceník STRAVA'!$C$10:$J$11,2,0)))*IF($S41=AB$2,0,1)</f>
        <v>0</v>
      </c>
      <c r="AC41" s="153">
        <f t="array" ref="AC41">INDEX('Ceník STRAVA'!$C$12:$J$17,$T41,IF(M41="",8,HLOOKUP(M41,'Ceník STRAVA'!$C$10:$J$11,2,0)))*IF($S41=AC$2,0,1)</f>
        <v>0</v>
      </c>
      <c r="AD41" s="153">
        <f t="array" ref="AD41">INDEX('Ceník STRAVA'!$C$12:$J$17,$T41,IF(N41="",8,HLOOKUP(N41,'Ceník STRAVA'!$C$10:$J$11,2,0)))*IF($S41=AD$2,0,1)</f>
        <v>0</v>
      </c>
      <c r="AE41" s="153">
        <f t="array" ref="AE41">INDEX('Ceník STRAVA'!$C$12:$J$17,$T41,IF(O41="",8,HLOOKUP(O41,'Ceník STRAVA'!$C$10:$J$11,2,0)))*IF($S41=AE$2,0,1)</f>
        <v>0</v>
      </c>
      <c r="AF41" s="152"/>
      <c r="AG41" s="152"/>
      <c r="AH41" s="152" t="str">
        <f t="shared" ref="AH41:AQ41" si="87">$T41&amp;F41</f>
        <v>6</v>
      </c>
      <c r="AI41" s="152" t="str">
        <f t="shared" si="87"/>
        <v>6</v>
      </c>
      <c r="AJ41" s="152" t="str">
        <f t="shared" si="87"/>
        <v>6</v>
      </c>
      <c r="AK41" s="152" t="str">
        <f t="shared" si="87"/>
        <v>6</v>
      </c>
      <c r="AL41" s="152" t="str">
        <f t="shared" si="87"/>
        <v>6</v>
      </c>
      <c r="AM41" s="152" t="str">
        <f t="shared" si="87"/>
        <v>6</v>
      </c>
      <c r="AN41" s="152" t="str">
        <f t="shared" si="87"/>
        <v>6</v>
      </c>
      <c r="AO41" s="152" t="str">
        <f t="shared" si="87"/>
        <v>6</v>
      </c>
      <c r="AP41" s="152" t="str">
        <f t="shared" si="87"/>
        <v>6</v>
      </c>
      <c r="AQ41" s="152" t="str">
        <f t="shared" si="87"/>
        <v>6</v>
      </c>
      <c r="AR41" s="152"/>
      <c r="AS41" s="152"/>
      <c r="AT41" s="152"/>
      <c r="AU41" s="152"/>
      <c r="AV41" s="152"/>
      <c r="AW41" s="152"/>
      <c r="AX41" s="152"/>
      <c r="AY41" s="152"/>
      <c r="AZ41" s="152"/>
      <c r="BA41" s="152"/>
    </row>
    <row r="42" spans="1:53" ht="15.75" customHeight="1">
      <c r="A42" s="8">
        <f>+VSTUP!A47</f>
        <v>38</v>
      </c>
      <c r="B42" s="8">
        <f>+VSTUP!B47</f>
        <v>0</v>
      </c>
      <c r="C42" s="8" t="str">
        <f>IF(VSTUP!C47="","",VSTUP!C47)</f>
        <v/>
      </c>
      <c r="D42" s="8">
        <f>+VSTUP!G47</f>
        <v>0</v>
      </c>
      <c r="E42" s="8" t="str">
        <f>+VSTUP!H47</f>
        <v>-</v>
      </c>
      <c r="F42" s="8" t="str">
        <f t="shared" si="8"/>
        <v/>
      </c>
      <c r="G42" s="8" t="str">
        <f t="shared" ref="G42:O42" si="88">+IF($D42&gt;=G$2,IF($E42=0,"",$E42),IF($D42+1=G$2,IF(EXACT(LEFT($E42,LEN($E$3)),$E$3),$E$3,IF(LEN($E$3)=2,IF(LEFT($E42,1)="O","O",IF(LEFT(D42,1)="S","S","")),IF(LEN($E$3)=3,D42,""))),""))</f>
        <v/>
      </c>
      <c r="H42" s="8" t="str">
        <f t="shared" si="88"/>
        <v/>
      </c>
      <c r="I42" s="8" t="str">
        <f t="shared" si="88"/>
        <v/>
      </c>
      <c r="J42" s="8" t="str">
        <f t="shared" si="88"/>
        <v/>
      </c>
      <c r="K42" s="8" t="str">
        <f t="shared" si="88"/>
        <v/>
      </c>
      <c r="L42" s="8" t="str">
        <f t="shared" si="88"/>
        <v/>
      </c>
      <c r="M42" s="8" t="str">
        <f t="shared" si="88"/>
        <v/>
      </c>
      <c r="N42" s="8" t="str">
        <f t="shared" si="88"/>
        <v/>
      </c>
      <c r="O42" s="8" t="str">
        <f t="shared" si="88"/>
        <v/>
      </c>
      <c r="P42" s="8" t="str">
        <f t="shared" si="10"/>
        <v>--------------</v>
      </c>
      <c r="Q42" s="8" t="str">
        <f t="shared" si="11"/>
        <v/>
      </c>
      <c r="R42" s="8" t="str">
        <f t="shared" si="12"/>
        <v/>
      </c>
      <c r="S42" s="8">
        <f t="shared" si="13"/>
        <v>0</v>
      </c>
      <c r="T42" s="8">
        <f>+IF($C42&lt;='Ceník STRAVA'!$B$16,5,IF($C42&lt;='Ceník STRAVA'!$B$15,4,IF($C42&lt;='Ceník STRAVA'!$B$14,3,IF($C42&lt;='Ceník STRAVA'!$B$13,2,IF($C42&lt;='Ceník STRAVA'!$B$12,1,6)))))</f>
        <v>6</v>
      </c>
      <c r="U42" s="33">
        <f t="shared" si="14"/>
        <v>0</v>
      </c>
      <c r="V42" s="32">
        <f t="array" ref="V42">INDEX('Ceník STRAVA'!$C$12:$J$17,$T42,IF(R42="",8,HLOOKUP(R42,'Ceník STRAVA'!$C$10:$J$11,2,0)))</f>
        <v>0</v>
      </c>
      <c r="W42" s="32">
        <f t="array" ref="W42">INDEX('Ceník STRAVA'!$C$12:$J$17,$T42,IF(G42="",8,HLOOKUP(G42,'Ceník STRAVA'!$C$10:$J$11,2,0)))*IF($S42=W$2,0,1)</f>
        <v>0</v>
      </c>
      <c r="X42" s="32">
        <f t="array" ref="X42">INDEX('Ceník STRAVA'!$C$12:$J$17,$T42,IF(H42="",8,HLOOKUP(H42,'Ceník STRAVA'!$C$10:$J$11,2,0)))*IF($S42=X$2,0,1)</f>
        <v>0</v>
      </c>
      <c r="Y42" s="32">
        <f t="array" ref="Y42">INDEX('Ceník STRAVA'!$C$12:$J$17,$T42,IF(I42="",8,HLOOKUP(I42,'Ceník STRAVA'!$C$10:$J$11,2,0)))*IF($S42=Y$2,0,1)</f>
        <v>0</v>
      </c>
      <c r="Z42" s="32">
        <f t="array" ref="Z42">INDEX('Ceník STRAVA'!$C$12:$J$17,$T42,IF(J42="",8,HLOOKUP(J42,'Ceník STRAVA'!$C$10:$J$11,2,0)))*IF($S42=Z$2,0,1)</f>
        <v>0</v>
      </c>
      <c r="AA42" s="32">
        <f t="array" ref="AA42">INDEX('Ceník STRAVA'!$C$12:$J$17,$T42,IF(K42="",8,HLOOKUP(K42,'Ceník STRAVA'!$C$10:$J$11,2,0)))*IF($S42=AA$2,0,1)</f>
        <v>0</v>
      </c>
      <c r="AB42" s="32">
        <f t="array" ref="AB42">INDEX('Ceník STRAVA'!$C$12:$J$17,$T42,IF(L42="",8,HLOOKUP(L42,'Ceník STRAVA'!$C$10:$J$11,2,0)))*IF($S42=AB$2,0,1)</f>
        <v>0</v>
      </c>
      <c r="AC42" s="32">
        <f t="array" ref="AC42">INDEX('Ceník STRAVA'!$C$12:$J$17,$T42,IF(M42="",8,HLOOKUP(M42,'Ceník STRAVA'!$C$10:$J$11,2,0)))*IF($S42=AC$2,0,1)</f>
        <v>0</v>
      </c>
      <c r="AD42" s="32">
        <f t="array" ref="AD42">INDEX('Ceník STRAVA'!$C$12:$J$17,$T42,IF(N42="",8,HLOOKUP(N42,'Ceník STRAVA'!$C$10:$J$11,2,0)))*IF($S42=AD$2,0,1)</f>
        <v>0</v>
      </c>
      <c r="AE42" s="32">
        <f t="array" ref="AE42">INDEX('Ceník STRAVA'!$C$12:$J$17,$T42,IF(O42="",8,HLOOKUP(O42,'Ceník STRAVA'!$C$10:$J$11,2,0)))*IF($S42=AE$2,0,1)</f>
        <v>0</v>
      </c>
      <c r="AF42" s="8"/>
      <c r="AG42" s="8"/>
      <c r="AH42" s="8" t="str">
        <f t="shared" ref="AH42:AQ42" si="89">$T42&amp;F42</f>
        <v>6</v>
      </c>
      <c r="AI42" s="8" t="str">
        <f t="shared" si="89"/>
        <v>6</v>
      </c>
      <c r="AJ42" s="8" t="str">
        <f t="shared" si="89"/>
        <v>6</v>
      </c>
      <c r="AK42" s="8" t="str">
        <f t="shared" si="89"/>
        <v>6</v>
      </c>
      <c r="AL42" s="8" t="str">
        <f t="shared" si="89"/>
        <v>6</v>
      </c>
      <c r="AM42" s="8" t="str">
        <f t="shared" si="89"/>
        <v>6</v>
      </c>
      <c r="AN42" s="8" t="str">
        <f t="shared" si="89"/>
        <v>6</v>
      </c>
      <c r="AO42" s="8" t="str">
        <f t="shared" si="89"/>
        <v>6</v>
      </c>
      <c r="AP42" s="8" t="str">
        <f t="shared" si="89"/>
        <v>6</v>
      </c>
      <c r="AQ42" s="8" t="str">
        <f t="shared" si="89"/>
        <v>6</v>
      </c>
      <c r="AR42" s="8"/>
      <c r="AS42" s="8"/>
      <c r="AT42" s="8"/>
      <c r="AU42" s="8"/>
      <c r="AV42" s="8"/>
      <c r="AW42" s="8"/>
      <c r="AX42" s="8"/>
      <c r="AY42" s="8"/>
      <c r="AZ42" s="8"/>
      <c r="BA42" s="8"/>
    </row>
    <row r="43" spans="1:53" s="151" customFormat="1" ht="15.75" customHeight="1">
      <c r="A43" s="152">
        <f>+VSTUP!A48</f>
        <v>39</v>
      </c>
      <c r="B43" s="152">
        <f>+VSTUP!B48</f>
        <v>0</v>
      </c>
      <c r="C43" s="152" t="str">
        <f>IF(VSTUP!C48="","",VSTUP!C48)</f>
        <v/>
      </c>
      <c r="D43" s="152">
        <f>+VSTUP!G48</f>
        <v>0</v>
      </c>
      <c r="E43" s="152" t="str">
        <f>+VSTUP!H48</f>
        <v>-</v>
      </c>
      <c r="F43" s="152" t="str">
        <f t="shared" si="8"/>
        <v/>
      </c>
      <c r="G43" s="152" t="str">
        <f t="shared" ref="G43:O43" si="90">+IF($D43&gt;=G$2,IF($E43=0,"",$E43),IF($D43+1=G$2,IF(EXACT(LEFT($E43,LEN($E$3)),$E$3),$E$3,IF(LEN($E$3)=2,IF(LEFT($E43,1)="O","O",IF(LEFT(D43,1)="S","S","")),IF(LEN($E$3)=3,D43,""))),""))</f>
        <v/>
      </c>
      <c r="H43" s="152" t="str">
        <f t="shared" si="90"/>
        <v/>
      </c>
      <c r="I43" s="152" t="str">
        <f t="shared" si="90"/>
        <v/>
      </c>
      <c r="J43" s="152" t="str">
        <f t="shared" si="90"/>
        <v/>
      </c>
      <c r="K43" s="152" t="str">
        <f t="shared" si="90"/>
        <v/>
      </c>
      <c r="L43" s="152" t="str">
        <f t="shared" si="90"/>
        <v/>
      </c>
      <c r="M43" s="152" t="str">
        <f t="shared" si="90"/>
        <v/>
      </c>
      <c r="N43" s="152" t="str">
        <f t="shared" si="90"/>
        <v/>
      </c>
      <c r="O43" s="152" t="str">
        <f t="shared" si="90"/>
        <v/>
      </c>
      <c r="P43" s="152" t="str">
        <f t="shared" si="10"/>
        <v>--------------</v>
      </c>
      <c r="Q43" s="152" t="str">
        <f t="shared" si="11"/>
        <v/>
      </c>
      <c r="R43" s="152" t="str">
        <f t="shared" si="12"/>
        <v/>
      </c>
      <c r="S43" s="152">
        <f t="shared" si="13"/>
        <v>0</v>
      </c>
      <c r="T43" s="152">
        <f>+IF($C43&lt;='Ceník STRAVA'!$B$16,5,IF($C43&lt;='Ceník STRAVA'!$B$15,4,IF($C43&lt;='Ceník STRAVA'!$B$14,3,IF($C43&lt;='Ceník STRAVA'!$B$13,2,IF($C43&lt;='Ceník STRAVA'!$B$12,1,6)))))</f>
        <v>6</v>
      </c>
      <c r="U43" s="33">
        <f t="shared" si="14"/>
        <v>0</v>
      </c>
      <c r="V43" s="153">
        <f t="array" ref="V43">INDEX('Ceník STRAVA'!$C$12:$J$17,$T43,IF(R43="",8,HLOOKUP(R43,'Ceník STRAVA'!$C$10:$J$11,2,0)))</f>
        <v>0</v>
      </c>
      <c r="W43" s="153">
        <f t="array" ref="W43">INDEX('Ceník STRAVA'!$C$12:$J$17,$T43,IF(G43="",8,HLOOKUP(G43,'Ceník STRAVA'!$C$10:$J$11,2,0)))*IF($S43=W$2,0,1)</f>
        <v>0</v>
      </c>
      <c r="X43" s="153">
        <f t="array" ref="X43">INDEX('Ceník STRAVA'!$C$12:$J$17,$T43,IF(H43="",8,HLOOKUP(H43,'Ceník STRAVA'!$C$10:$J$11,2,0)))*IF($S43=X$2,0,1)</f>
        <v>0</v>
      </c>
      <c r="Y43" s="153">
        <f t="array" ref="Y43">INDEX('Ceník STRAVA'!$C$12:$J$17,$T43,IF(I43="",8,HLOOKUP(I43,'Ceník STRAVA'!$C$10:$J$11,2,0)))*IF($S43=Y$2,0,1)</f>
        <v>0</v>
      </c>
      <c r="Z43" s="153">
        <f t="array" ref="Z43">INDEX('Ceník STRAVA'!$C$12:$J$17,$T43,IF(J43="",8,HLOOKUP(J43,'Ceník STRAVA'!$C$10:$J$11,2,0)))*IF($S43=Z$2,0,1)</f>
        <v>0</v>
      </c>
      <c r="AA43" s="153">
        <f t="array" ref="AA43">INDEX('Ceník STRAVA'!$C$12:$J$17,$T43,IF(K43="",8,HLOOKUP(K43,'Ceník STRAVA'!$C$10:$J$11,2,0)))*IF($S43=AA$2,0,1)</f>
        <v>0</v>
      </c>
      <c r="AB43" s="153">
        <f t="array" ref="AB43">INDEX('Ceník STRAVA'!$C$12:$J$17,$T43,IF(L43="",8,HLOOKUP(L43,'Ceník STRAVA'!$C$10:$J$11,2,0)))*IF($S43=AB$2,0,1)</f>
        <v>0</v>
      </c>
      <c r="AC43" s="153">
        <f t="array" ref="AC43">INDEX('Ceník STRAVA'!$C$12:$J$17,$T43,IF(M43="",8,HLOOKUP(M43,'Ceník STRAVA'!$C$10:$J$11,2,0)))*IF($S43=AC$2,0,1)</f>
        <v>0</v>
      </c>
      <c r="AD43" s="153">
        <f t="array" ref="AD43">INDEX('Ceník STRAVA'!$C$12:$J$17,$T43,IF(N43="",8,HLOOKUP(N43,'Ceník STRAVA'!$C$10:$J$11,2,0)))*IF($S43=AD$2,0,1)</f>
        <v>0</v>
      </c>
      <c r="AE43" s="153">
        <f t="array" ref="AE43">INDEX('Ceník STRAVA'!$C$12:$J$17,$T43,IF(O43="",8,HLOOKUP(O43,'Ceník STRAVA'!$C$10:$J$11,2,0)))*IF($S43=AE$2,0,1)</f>
        <v>0</v>
      </c>
      <c r="AF43" s="152"/>
      <c r="AG43" s="152"/>
      <c r="AH43" s="152" t="str">
        <f t="shared" ref="AH43:AQ43" si="91">$T43&amp;F43</f>
        <v>6</v>
      </c>
      <c r="AI43" s="152" t="str">
        <f t="shared" si="91"/>
        <v>6</v>
      </c>
      <c r="AJ43" s="152" t="str">
        <f t="shared" si="91"/>
        <v>6</v>
      </c>
      <c r="AK43" s="152" t="str">
        <f t="shared" si="91"/>
        <v>6</v>
      </c>
      <c r="AL43" s="152" t="str">
        <f t="shared" si="91"/>
        <v>6</v>
      </c>
      <c r="AM43" s="152" t="str">
        <f t="shared" si="91"/>
        <v>6</v>
      </c>
      <c r="AN43" s="152" t="str">
        <f t="shared" si="91"/>
        <v>6</v>
      </c>
      <c r="AO43" s="152" t="str">
        <f t="shared" si="91"/>
        <v>6</v>
      </c>
      <c r="AP43" s="152" t="str">
        <f t="shared" si="91"/>
        <v>6</v>
      </c>
      <c r="AQ43" s="152" t="str">
        <f t="shared" si="91"/>
        <v>6</v>
      </c>
      <c r="AR43" s="152"/>
      <c r="AS43" s="152"/>
      <c r="AT43" s="152"/>
      <c r="AU43" s="152"/>
      <c r="AV43" s="152"/>
      <c r="AW43" s="152"/>
      <c r="AX43" s="152"/>
      <c r="AY43" s="152"/>
      <c r="AZ43" s="152"/>
      <c r="BA43" s="152"/>
    </row>
    <row r="44" spans="1:53" ht="15.75" customHeight="1">
      <c r="A44" s="8">
        <f>+VSTUP!A49</f>
        <v>40</v>
      </c>
      <c r="B44" s="8">
        <f>+VSTUP!B49</f>
        <v>0</v>
      </c>
      <c r="C44" s="8" t="str">
        <f>IF(VSTUP!C49="","",VSTUP!C49)</f>
        <v/>
      </c>
      <c r="D44" s="8">
        <f>+VSTUP!G49</f>
        <v>0</v>
      </c>
      <c r="E44" s="8" t="str">
        <f>+VSTUP!H49</f>
        <v>-</v>
      </c>
      <c r="F44" s="8" t="str">
        <f t="shared" si="8"/>
        <v/>
      </c>
      <c r="G44" s="8" t="str">
        <f t="shared" ref="G44:O44" si="92">+IF($D44&gt;=G$2,IF($E44=0,"",$E44),IF($D44+1=G$2,IF(EXACT(LEFT($E44,LEN($E$3)),$E$3),$E$3,IF(LEN($E$3)=2,IF(LEFT($E44,1)="O","O",IF(LEFT(D44,1)="S","S","")),IF(LEN($E$3)=3,D44,""))),""))</f>
        <v/>
      </c>
      <c r="H44" s="8" t="str">
        <f t="shared" si="92"/>
        <v/>
      </c>
      <c r="I44" s="8" t="str">
        <f t="shared" si="92"/>
        <v/>
      </c>
      <c r="J44" s="8" t="str">
        <f t="shared" si="92"/>
        <v/>
      </c>
      <c r="K44" s="8" t="str">
        <f t="shared" si="92"/>
        <v/>
      </c>
      <c r="L44" s="8" t="str">
        <f t="shared" si="92"/>
        <v/>
      </c>
      <c r="M44" s="8" t="str">
        <f t="shared" si="92"/>
        <v/>
      </c>
      <c r="N44" s="8" t="str">
        <f t="shared" si="92"/>
        <v/>
      </c>
      <c r="O44" s="8" t="str">
        <f t="shared" si="92"/>
        <v/>
      </c>
      <c r="P44" s="8" t="str">
        <f t="shared" si="10"/>
        <v>--------------</v>
      </c>
      <c r="Q44" s="8" t="str">
        <f t="shared" si="11"/>
        <v/>
      </c>
      <c r="R44" s="8" t="str">
        <f t="shared" si="12"/>
        <v/>
      </c>
      <c r="S44" s="8">
        <f t="shared" si="13"/>
        <v>0</v>
      </c>
      <c r="T44" s="8">
        <f>+IF($C44&lt;='Ceník STRAVA'!$B$16,5,IF($C44&lt;='Ceník STRAVA'!$B$15,4,IF($C44&lt;='Ceník STRAVA'!$B$14,3,IF($C44&lt;='Ceník STRAVA'!$B$13,2,IF($C44&lt;='Ceník STRAVA'!$B$12,1,6)))))</f>
        <v>6</v>
      </c>
      <c r="U44" s="33">
        <f t="shared" si="14"/>
        <v>0</v>
      </c>
      <c r="V44" s="32">
        <f t="array" ref="V44">INDEX('Ceník STRAVA'!$C$12:$J$17,$T44,IF(R44="",8,HLOOKUP(R44,'Ceník STRAVA'!$C$10:$J$11,2,0)))</f>
        <v>0</v>
      </c>
      <c r="W44" s="32">
        <f t="array" ref="W44">INDEX('Ceník STRAVA'!$C$12:$J$17,$T44,IF(G44="",8,HLOOKUP(G44,'Ceník STRAVA'!$C$10:$J$11,2,0)))*IF($S44=W$2,0,1)</f>
        <v>0</v>
      </c>
      <c r="X44" s="32">
        <f t="array" ref="X44">INDEX('Ceník STRAVA'!$C$12:$J$17,$T44,IF(H44="",8,HLOOKUP(H44,'Ceník STRAVA'!$C$10:$J$11,2,0)))*IF($S44=X$2,0,1)</f>
        <v>0</v>
      </c>
      <c r="Y44" s="32">
        <f t="array" ref="Y44">INDEX('Ceník STRAVA'!$C$12:$J$17,$T44,IF(I44="",8,HLOOKUP(I44,'Ceník STRAVA'!$C$10:$J$11,2,0)))*IF($S44=Y$2,0,1)</f>
        <v>0</v>
      </c>
      <c r="Z44" s="32">
        <f t="array" ref="Z44">INDEX('Ceník STRAVA'!$C$12:$J$17,$T44,IF(J44="",8,HLOOKUP(J44,'Ceník STRAVA'!$C$10:$J$11,2,0)))*IF($S44=Z$2,0,1)</f>
        <v>0</v>
      </c>
      <c r="AA44" s="32">
        <f t="array" ref="AA44">INDEX('Ceník STRAVA'!$C$12:$J$17,$T44,IF(K44="",8,HLOOKUP(K44,'Ceník STRAVA'!$C$10:$J$11,2,0)))*IF($S44=AA$2,0,1)</f>
        <v>0</v>
      </c>
      <c r="AB44" s="32">
        <f t="array" ref="AB44">INDEX('Ceník STRAVA'!$C$12:$J$17,$T44,IF(L44="",8,HLOOKUP(L44,'Ceník STRAVA'!$C$10:$J$11,2,0)))*IF($S44=AB$2,0,1)</f>
        <v>0</v>
      </c>
      <c r="AC44" s="32">
        <f t="array" ref="AC44">INDEX('Ceník STRAVA'!$C$12:$J$17,$T44,IF(M44="",8,HLOOKUP(M44,'Ceník STRAVA'!$C$10:$J$11,2,0)))*IF($S44=AC$2,0,1)</f>
        <v>0</v>
      </c>
      <c r="AD44" s="32">
        <f t="array" ref="AD44">INDEX('Ceník STRAVA'!$C$12:$J$17,$T44,IF(N44="",8,HLOOKUP(N44,'Ceník STRAVA'!$C$10:$J$11,2,0)))*IF($S44=AD$2,0,1)</f>
        <v>0</v>
      </c>
      <c r="AE44" s="32">
        <f t="array" ref="AE44">INDEX('Ceník STRAVA'!$C$12:$J$17,$T44,IF(O44="",8,HLOOKUP(O44,'Ceník STRAVA'!$C$10:$J$11,2,0)))*IF($S44=AE$2,0,1)</f>
        <v>0</v>
      </c>
      <c r="AF44" s="8"/>
      <c r="AG44" s="8"/>
      <c r="AH44" s="8" t="str">
        <f t="shared" ref="AH44:AQ44" si="93">$T44&amp;F44</f>
        <v>6</v>
      </c>
      <c r="AI44" s="8" t="str">
        <f t="shared" si="93"/>
        <v>6</v>
      </c>
      <c r="AJ44" s="8" t="str">
        <f t="shared" si="93"/>
        <v>6</v>
      </c>
      <c r="AK44" s="8" t="str">
        <f t="shared" si="93"/>
        <v>6</v>
      </c>
      <c r="AL44" s="8" t="str">
        <f t="shared" si="93"/>
        <v>6</v>
      </c>
      <c r="AM44" s="8" t="str">
        <f t="shared" si="93"/>
        <v>6</v>
      </c>
      <c r="AN44" s="8" t="str">
        <f t="shared" si="93"/>
        <v>6</v>
      </c>
      <c r="AO44" s="8" t="str">
        <f t="shared" si="93"/>
        <v>6</v>
      </c>
      <c r="AP44" s="8" t="str">
        <f t="shared" si="93"/>
        <v>6</v>
      </c>
      <c r="AQ44" s="8" t="str">
        <f t="shared" si="93"/>
        <v>6</v>
      </c>
      <c r="AR44" s="8"/>
      <c r="AS44" s="8"/>
      <c r="AT44" s="8"/>
      <c r="AU44" s="8"/>
      <c r="AV44" s="8"/>
      <c r="AW44" s="8"/>
      <c r="AX44" s="8"/>
      <c r="AY44" s="8"/>
      <c r="AZ44" s="8"/>
      <c r="BA44" s="8"/>
    </row>
    <row r="45" spans="1:53" s="151" customFormat="1" ht="15.75" customHeight="1">
      <c r="A45" s="152">
        <f>+VSTUP!A50</f>
        <v>41</v>
      </c>
      <c r="B45" s="152">
        <f>+VSTUP!B50</f>
        <v>0</v>
      </c>
      <c r="C45" s="152" t="str">
        <f>IF(VSTUP!C50="","",VSTUP!C50)</f>
        <v/>
      </c>
      <c r="D45" s="152">
        <f>+VSTUP!G50</f>
        <v>0</v>
      </c>
      <c r="E45" s="152" t="str">
        <f>+VSTUP!H50</f>
        <v>-</v>
      </c>
      <c r="F45" s="152" t="str">
        <f t="shared" si="8"/>
        <v/>
      </c>
      <c r="G45" s="152" t="str">
        <f t="shared" ref="G45:O45" si="94">+IF($D45&gt;=G$2,IF($E45=0,"",$E45),IF($D45+1=G$2,IF(EXACT(LEFT($E45,LEN($E$3)),$E$3),$E$3,IF(LEN($E$3)=2,IF(LEFT($E45,1)="O","O",IF(LEFT(D45,1)="S","S","")),IF(LEN($E$3)=3,D45,""))),""))</f>
        <v/>
      </c>
      <c r="H45" s="152" t="str">
        <f t="shared" si="94"/>
        <v/>
      </c>
      <c r="I45" s="152" t="str">
        <f t="shared" si="94"/>
        <v/>
      </c>
      <c r="J45" s="152" t="str">
        <f t="shared" si="94"/>
        <v/>
      </c>
      <c r="K45" s="152" t="str">
        <f t="shared" si="94"/>
        <v/>
      </c>
      <c r="L45" s="152" t="str">
        <f t="shared" si="94"/>
        <v/>
      </c>
      <c r="M45" s="152" t="str">
        <f t="shared" si="94"/>
        <v/>
      </c>
      <c r="N45" s="152" t="str">
        <f t="shared" si="94"/>
        <v/>
      </c>
      <c r="O45" s="152" t="str">
        <f t="shared" si="94"/>
        <v/>
      </c>
      <c r="P45" s="152" t="str">
        <f t="shared" si="10"/>
        <v>--------------</v>
      </c>
      <c r="Q45" s="152" t="str">
        <f t="shared" si="11"/>
        <v/>
      </c>
      <c r="R45" s="152" t="str">
        <f t="shared" si="12"/>
        <v/>
      </c>
      <c r="S45" s="152">
        <f t="shared" si="13"/>
        <v>0</v>
      </c>
      <c r="T45" s="152">
        <f>+IF($C45&lt;='Ceník STRAVA'!$B$16,5,IF($C45&lt;='Ceník STRAVA'!$B$15,4,IF($C45&lt;='Ceník STRAVA'!$B$14,3,IF($C45&lt;='Ceník STRAVA'!$B$13,2,IF($C45&lt;='Ceník STRAVA'!$B$12,1,6)))))</f>
        <v>6</v>
      </c>
      <c r="U45" s="33">
        <f t="shared" si="14"/>
        <v>0</v>
      </c>
      <c r="V45" s="153">
        <f t="array" ref="V45">INDEX('Ceník STRAVA'!$C$12:$J$17,$T45,IF(R45="",8,HLOOKUP(R45,'Ceník STRAVA'!$C$10:$J$11,2,0)))</f>
        <v>0</v>
      </c>
      <c r="W45" s="153">
        <f t="array" ref="W45">INDEX('Ceník STRAVA'!$C$12:$J$17,$T45,IF(G45="",8,HLOOKUP(G45,'Ceník STRAVA'!$C$10:$J$11,2,0)))*IF($S45=W$2,0,1)</f>
        <v>0</v>
      </c>
      <c r="X45" s="153">
        <f t="array" ref="X45">INDEX('Ceník STRAVA'!$C$12:$J$17,$T45,IF(H45="",8,HLOOKUP(H45,'Ceník STRAVA'!$C$10:$J$11,2,0)))*IF($S45=X$2,0,1)</f>
        <v>0</v>
      </c>
      <c r="Y45" s="153">
        <f t="array" ref="Y45">INDEX('Ceník STRAVA'!$C$12:$J$17,$T45,IF(I45="",8,HLOOKUP(I45,'Ceník STRAVA'!$C$10:$J$11,2,0)))*IF($S45=Y$2,0,1)</f>
        <v>0</v>
      </c>
      <c r="Z45" s="153">
        <f t="array" ref="Z45">INDEX('Ceník STRAVA'!$C$12:$J$17,$T45,IF(J45="",8,HLOOKUP(J45,'Ceník STRAVA'!$C$10:$J$11,2,0)))*IF($S45=Z$2,0,1)</f>
        <v>0</v>
      </c>
      <c r="AA45" s="153">
        <f t="array" ref="AA45">INDEX('Ceník STRAVA'!$C$12:$J$17,$T45,IF(K45="",8,HLOOKUP(K45,'Ceník STRAVA'!$C$10:$J$11,2,0)))*IF($S45=AA$2,0,1)</f>
        <v>0</v>
      </c>
      <c r="AB45" s="153">
        <f t="array" ref="AB45">INDEX('Ceník STRAVA'!$C$12:$J$17,$T45,IF(L45="",8,HLOOKUP(L45,'Ceník STRAVA'!$C$10:$J$11,2,0)))*IF($S45=AB$2,0,1)</f>
        <v>0</v>
      </c>
      <c r="AC45" s="153">
        <f t="array" ref="AC45">INDEX('Ceník STRAVA'!$C$12:$J$17,$T45,IF(M45="",8,HLOOKUP(M45,'Ceník STRAVA'!$C$10:$J$11,2,0)))*IF($S45=AC$2,0,1)</f>
        <v>0</v>
      </c>
      <c r="AD45" s="153">
        <f t="array" ref="AD45">INDEX('Ceník STRAVA'!$C$12:$J$17,$T45,IF(N45="",8,HLOOKUP(N45,'Ceník STRAVA'!$C$10:$J$11,2,0)))*IF($S45=AD$2,0,1)</f>
        <v>0</v>
      </c>
      <c r="AE45" s="153">
        <f t="array" ref="AE45">INDEX('Ceník STRAVA'!$C$12:$J$17,$T45,IF(O45="",8,HLOOKUP(O45,'Ceník STRAVA'!$C$10:$J$11,2,0)))*IF($S45=AE$2,0,1)</f>
        <v>0</v>
      </c>
      <c r="AF45" s="152"/>
      <c r="AG45" s="152"/>
      <c r="AH45" s="152" t="str">
        <f t="shared" ref="AH45:AQ45" si="95">$T45&amp;F45</f>
        <v>6</v>
      </c>
      <c r="AI45" s="152" t="str">
        <f t="shared" si="95"/>
        <v>6</v>
      </c>
      <c r="AJ45" s="152" t="str">
        <f t="shared" si="95"/>
        <v>6</v>
      </c>
      <c r="AK45" s="152" t="str">
        <f t="shared" si="95"/>
        <v>6</v>
      </c>
      <c r="AL45" s="152" t="str">
        <f t="shared" si="95"/>
        <v>6</v>
      </c>
      <c r="AM45" s="152" t="str">
        <f t="shared" si="95"/>
        <v>6</v>
      </c>
      <c r="AN45" s="152" t="str">
        <f t="shared" si="95"/>
        <v>6</v>
      </c>
      <c r="AO45" s="152" t="str">
        <f t="shared" si="95"/>
        <v>6</v>
      </c>
      <c r="AP45" s="152" t="str">
        <f t="shared" si="95"/>
        <v>6</v>
      </c>
      <c r="AQ45" s="152" t="str">
        <f t="shared" si="95"/>
        <v>6</v>
      </c>
      <c r="AR45" s="152"/>
      <c r="AS45" s="152"/>
      <c r="AT45" s="152"/>
      <c r="AU45" s="152"/>
      <c r="AV45" s="152"/>
      <c r="AW45" s="152"/>
      <c r="AX45" s="152"/>
      <c r="AY45" s="152"/>
      <c r="AZ45" s="152"/>
      <c r="BA45" s="152"/>
    </row>
    <row r="46" spans="1:53" ht="15.75" customHeight="1">
      <c r="A46" s="8">
        <f>+VSTUP!A51</f>
        <v>42</v>
      </c>
      <c r="B46" s="8">
        <f>+VSTUP!B51</f>
        <v>0</v>
      </c>
      <c r="C46" s="8" t="str">
        <f>IF(VSTUP!C51="","",VSTUP!C51)</f>
        <v/>
      </c>
      <c r="D46" s="8">
        <f>+VSTUP!G51</f>
        <v>0</v>
      </c>
      <c r="E46" s="8" t="str">
        <f>+VSTUP!H51</f>
        <v>-</v>
      </c>
      <c r="F46" s="8" t="str">
        <f t="shared" si="8"/>
        <v/>
      </c>
      <c r="G46" s="8" t="str">
        <f t="shared" ref="G46:O46" si="96">+IF($D46&gt;=G$2,IF($E46=0,"",$E46),IF($D46+1=G$2,IF(EXACT(LEFT($E46,LEN($E$3)),$E$3),$E$3,IF(LEN($E$3)=2,IF(LEFT($E46,1)="O","O",IF(LEFT(D46,1)="S","S","")),IF(LEN($E$3)=3,D46,""))),""))</f>
        <v/>
      </c>
      <c r="H46" s="8" t="str">
        <f t="shared" si="96"/>
        <v/>
      </c>
      <c r="I46" s="8" t="str">
        <f t="shared" si="96"/>
        <v/>
      </c>
      <c r="J46" s="8" t="str">
        <f t="shared" si="96"/>
        <v/>
      </c>
      <c r="K46" s="8" t="str">
        <f t="shared" si="96"/>
        <v/>
      </c>
      <c r="L46" s="8" t="str">
        <f t="shared" si="96"/>
        <v/>
      </c>
      <c r="M46" s="8" t="str">
        <f t="shared" si="96"/>
        <v/>
      </c>
      <c r="N46" s="8" t="str">
        <f t="shared" si="96"/>
        <v/>
      </c>
      <c r="O46" s="8" t="str">
        <f t="shared" si="96"/>
        <v/>
      </c>
      <c r="P46" s="8" t="str">
        <f t="shared" si="10"/>
        <v>--------------</v>
      </c>
      <c r="Q46" s="8" t="str">
        <f t="shared" si="11"/>
        <v/>
      </c>
      <c r="R46" s="8" t="str">
        <f t="shared" si="12"/>
        <v/>
      </c>
      <c r="S46" s="8">
        <f t="shared" si="13"/>
        <v>0</v>
      </c>
      <c r="T46" s="8">
        <f>+IF($C46&lt;='Ceník STRAVA'!$B$16,5,IF($C46&lt;='Ceník STRAVA'!$B$15,4,IF($C46&lt;='Ceník STRAVA'!$B$14,3,IF($C46&lt;='Ceník STRAVA'!$B$13,2,IF($C46&lt;='Ceník STRAVA'!$B$12,1,6)))))</f>
        <v>6</v>
      </c>
      <c r="U46" s="33">
        <f t="shared" si="14"/>
        <v>0</v>
      </c>
      <c r="V46" s="32">
        <f t="array" ref="V46">INDEX('Ceník STRAVA'!$C$12:$J$17,$T46,IF(R46="",8,HLOOKUP(R46,'Ceník STRAVA'!$C$10:$J$11,2,0)))</f>
        <v>0</v>
      </c>
      <c r="W46" s="32">
        <f t="array" ref="W46">INDEX('Ceník STRAVA'!$C$12:$J$17,$T46,IF(G46="",8,HLOOKUP(G46,'Ceník STRAVA'!$C$10:$J$11,2,0)))*IF($S46=W$2,0,1)</f>
        <v>0</v>
      </c>
      <c r="X46" s="32">
        <f t="array" ref="X46">INDEX('Ceník STRAVA'!$C$12:$J$17,$T46,IF(H46="",8,HLOOKUP(H46,'Ceník STRAVA'!$C$10:$J$11,2,0)))*IF($S46=X$2,0,1)</f>
        <v>0</v>
      </c>
      <c r="Y46" s="32">
        <f t="array" ref="Y46">INDEX('Ceník STRAVA'!$C$12:$J$17,$T46,IF(I46="",8,HLOOKUP(I46,'Ceník STRAVA'!$C$10:$J$11,2,0)))*IF($S46=Y$2,0,1)</f>
        <v>0</v>
      </c>
      <c r="Z46" s="32">
        <f t="array" ref="Z46">INDEX('Ceník STRAVA'!$C$12:$J$17,$T46,IF(J46="",8,HLOOKUP(J46,'Ceník STRAVA'!$C$10:$J$11,2,0)))*IF($S46=Z$2,0,1)</f>
        <v>0</v>
      </c>
      <c r="AA46" s="32">
        <f t="array" ref="AA46">INDEX('Ceník STRAVA'!$C$12:$J$17,$T46,IF(K46="",8,HLOOKUP(K46,'Ceník STRAVA'!$C$10:$J$11,2,0)))*IF($S46=AA$2,0,1)</f>
        <v>0</v>
      </c>
      <c r="AB46" s="32">
        <f t="array" ref="AB46">INDEX('Ceník STRAVA'!$C$12:$J$17,$T46,IF(L46="",8,HLOOKUP(L46,'Ceník STRAVA'!$C$10:$J$11,2,0)))*IF($S46=AB$2,0,1)</f>
        <v>0</v>
      </c>
      <c r="AC46" s="32">
        <f t="array" ref="AC46">INDEX('Ceník STRAVA'!$C$12:$J$17,$T46,IF(M46="",8,HLOOKUP(M46,'Ceník STRAVA'!$C$10:$J$11,2,0)))*IF($S46=AC$2,0,1)</f>
        <v>0</v>
      </c>
      <c r="AD46" s="32">
        <f t="array" ref="AD46">INDEX('Ceník STRAVA'!$C$12:$J$17,$T46,IF(N46="",8,HLOOKUP(N46,'Ceník STRAVA'!$C$10:$J$11,2,0)))*IF($S46=AD$2,0,1)</f>
        <v>0</v>
      </c>
      <c r="AE46" s="32">
        <f t="array" ref="AE46">INDEX('Ceník STRAVA'!$C$12:$J$17,$T46,IF(O46="",8,HLOOKUP(O46,'Ceník STRAVA'!$C$10:$J$11,2,0)))*IF($S46=AE$2,0,1)</f>
        <v>0</v>
      </c>
      <c r="AF46" s="8"/>
      <c r="AG46" s="8"/>
      <c r="AH46" s="8" t="str">
        <f t="shared" ref="AH46:AQ46" si="97">$T46&amp;F46</f>
        <v>6</v>
      </c>
      <c r="AI46" s="8" t="str">
        <f t="shared" si="97"/>
        <v>6</v>
      </c>
      <c r="AJ46" s="8" t="str">
        <f t="shared" si="97"/>
        <v>6</v>
      </c>
      <c r="AK46" s="8" t="str">
        <f t="shared" si="97"/>
        <v>6</v>
      </c>
      <c r="AL46" s="8" t="str">
        <f t="shared" si="97"/>
        <v>6</v>
      </c>
      <c r="AM46" s="8" t="str">
        <f t="shared" si="97"/>
        <v>6</v>
      </c>
      <c r="AN46" s="8" t="str">
        <f t="shared" si="97"/>
        <v>6</v>
      </c>
      <c r="AO46" s="8" t="str">
        <f t="shared" si="97"/>
        <v>6</v>
      </c>
      <c r="AP46" s="8" t="str">
        <f t="shared" si="97"/>
        <v>6</v>
      </c>
      <c r="AQ46" s="8" t="str">
        <f t="shared" si="97"/>
        <v>6</v>
      </c>
      <c r="AR46" s="8"/>
      <c r="AS46" s="8"/>
      <c r="AT46" s="8"/>
      <c r="AU46" s="8"/>
      <c r="AV46" s="8"/>
      <c r="AW46" s="8"/>
      <c r="AX46" s="8"/>
      <c r="AY46" s="8"/>
      <c r="AZ46" s="8"/>
      <c r="BA46" s="8"/>
    </row>
    <row r="47" spans="1:53" s="151" customFormat="1" ht="15.75" customHeight="1">
      <c r="A47" s="152">
        <f>+VSTUP!A52</f>
        <v>43</v>
      </c>
      <c r="B47" s="152">
        <f>+VSTUP!B52</f>
        <v>0</v>
      </c>
      <c r="C47" s="152" t="str">
        <f>IF(VSTUP!C52="","",VSTUP!C52)</f>
        <v/>
      </c>
      <c r="D47" s="152">
        <f>+VSTUP!G52</f>
        <v>0</v>
      </c>
      <c r="E47" s="152" t="str">
        <f>+VSTUP!H52</f>
        <v>-</v>
      </c>
      <c r="F47" s="152" t="str">
        <f t="shared" si="8"/>
        <v/>
      </c>
      <c r="G47" s="152" t="str">
        <f t="shared" ref="G47:O47" si="98">+IF($D47&gt;=G$2,IF($E47=0,"",$E47),IF($D47+1=G$2,IF(EXACT(LEFT($E47,LEN($E$3)),$E$3),$E$3,IF(LEN($E$3)=2,IF(LEFT($E47,1)="O","O",IF(LEFT(D47,1)="S","S","")),IF(LEN($E$3)=3,D47,""))),""))</f>
        <v/>
      </c>
      <c r="H47" s="152" t="str">
        <f t="shared" si="98"/>
        <v/>
      </c>
      <c r="I47" s="152" t="str">
        <f t="shared" si="98"/>
        <v/>
      </c>
      <c r="J47" s="152" t="str">
        <f t="shared" si="98"/>
        <v/>
      </c>
      <c r="K47" s="152" t="str">
        <f t="shared" si="98"/>
        <v/>
      </c>
      <c r="L47" s="152" t="str">
        <f t="shared" si="98"/>
        <v/>
      </c>
      <c r="M47" s="152" t="str">
        <f t="shared" si="98"/>
        <v/>
      </c>
      <c r="N47" s="152" t="str">
        <f t="shared" si="98"/>
        <v/>
      </c>
      <c r="O47" s="152" t="str">
        <f t="shared" si="98"/>
        <v/>
      </c>
      <c r="P47" s="152" t="str">
        <f t="shared" si="10"/>
        <v>--------------</v>
      </c>
      <c r="Q47" s="152" t="str">
        <f t="shared" si="11"/>
        <v/>
      </c>
      <c r="R47" s="152" t="str">
        <f t="shared" si="12"/>
        <v/>
      </c>
      <c r="S47" s="152">
        <f t="shared" si="13"/>
        <v>0</v>
      </c>
      <c r="T47" s="152">
        <f>+IF($C47&lt;='Ceník STRAVA'!$B$16,5,IF($C47&lt;='Ceník STRAVA'!$B$15,4,IF($C47&lt;='Ceník STRAVA'!$B$14,3,IF($C47&lt;='Ceník STRAVA'!$B$13,2,IF($C47&lt;='Ceník STRAVA'!$B$12,1,6)))))</f>
        <v>6</v>
      </c>
      <c r="U47" s="33">
        <f t="shared" si="14"/>
        <v>0</v>
      </c>
      <c r="V47" s="153">
        <f t="array" ref="V47">INDEX('Ceník STRAVA'!$C$12:$J$17,$T47,IF(R47="",8,HLOOKUP(R47,'Ceník STRAVA'!$C$10:$J$11,2,0)))</f>
        <v>0</v>
      </c>
      <c r="W47" s="153">
        <f t="array" ref="W47">INDEX('Ceník STRAVA'!$C$12:$J$17,$T47,IF(G47="",8,HLOOKUP(G47,'Ceník STRAVA'!$C$10:$J$11,2,0)))*IF($S47=W$2,0,1)</f>
        <v>0</v>
      </c>
      <c r="X47" s="153">
        <f t="array" ref="X47">INDEX('Ceník STRAVA'!$C$12:$J$17,$T47,IF(H47="",8,HLOOKUP(H47,'Ceník STRAVA'!$C$10:$J$11,2,0)))*IF($S47=X$2,0,1)</f>
        <v>0</v>
      </c>
      <c r="Y47" s="153">
        <f t="array" ref="Y47">INDEX('Ceník STRAVA'!$C$12:$J$17,$T47,IF(I47="",8,HLOOKUP(I47,'Ceník STRAVA'!$C$10:$J$11,2,0)))*IF($S47=Y$2,0,1)</f>
        <v>0</v>
      </c>
      <c r="Z47" s="153">
        <f t="array" ref="Z47">INDEX('Ceník STRAVA'!$C$12:$J$17,$T47,IF(J47="",8,HLOOKUP(J47,'Ceník STRAVA'!$C$10:$J$11,2,0)))*IF($S47=Z$2,0,1)</f>
        <v>0</v>
      </c>
      <c r="AA47" s="153">
        <f t="array" ref="AA47">INDEX('Ceník STRAVA'!$C$12:$J$17,$T47,IF(K47="",8,HLOOKUP(K47,'Ceník STRAVA'!$C$10:$J$11,2,0)))*IF($S47=AA$2,0,1)</f>
        <v>0</v>
      </c>
      <c r="AB47" s="153">
        <f t="array" ref="AB47">INDEX('Ceník STRAVA'!$C$12:$J$17,$T47,IF(L47="",8,HLOOKUP(L47,'Ceník STRAVA'!$C$10:$J$11,2,0)))*IF($S47=AB$2,0,1)</f>
        <v>0</v>
      </c>
      <c r="AC47" s="153">
        <f t="array" ref="AC47">INDEX('Ceník STRAVA'!$C$12:$J$17,$T47,IF(M47="",8,HLOOKUP(M47,'Ceník STRAVA'!$C$10:$J$11,2,0)))*IF($S47=AC$2,0,1)</f>
        <v>0</v>
      </c>
      <c r="AD47" s="153">
        <f t="array" ref="AD47">INDEX('Ceník STRAVA'!$C$12:$J$17,$T47,IF(N47="",8,HLOOKUP(N47,'Ceník STRAVA'!$C$10:$J$11,2,0)))*IF($S47=AD$2,0,1)</f>
        <v>0</v>
      </c>
      <c r="AE47" s="153">
        <f t="array" ref="AE47">INDEX('Ceník STRAVA'!$C$12:$J$17,$T47,IF(O47="",8,HLOOKUP(O47,'Ceník STRAVA'!$C$10:$J$11,2,0)))*IF($S47=AE$2,0,1)</f>
        <v>0</v>
      </c>
      <c r="AF47" s="152"/>
      <c r="AG47" s="152"/>
      <c r="AH47" s="152" t="str">
        <f t="shared" ref="AH47:AQ47" si="99">$T47&amp;F47</f>
        <v>6</v>
      </c>
      <c r="AI47" s="152" t="str">
        <f t="shared" si="99"/>
        <v>6</v>
      </c>
      <c r="AJ47" s="152" t="str">
        <f t="shared" si="99"/>
        <v>6</v>
      </c>
      <c r="AK47" s="152" t="str">
        <f t="shared" si="99"/>
        <v>6</v>
      </c>
      <c r="AL47" s="152" t="str">
        <f t="shared" si="99"/>
        <v>6</v>
      </c>
      <c r="AM47" s="152" t="str">
        <f t="shared" si="99"/>
        <v>6</v>
      </c>
      <c r="AN47" s="152" t="str">
        <f t="shared" si="99"/>
        <v>6</v>
      </c>
      <c r="AO47" s="152" t="str">
        <f t="shared" si="99"/>
        <v>6</v>
      </c>
      <c r="AP47" s="152" t="str">
        <f t="shared" si="99"/>
        <v>6</v>
      </c>
      <c r="AQ47" s="152" t="str">
        <f t="shared" si="99"/>
        <v>6</v>
      </c>
      <c r="AR47" s="152"/>
      <c r="AS47" s="152"/>
      <c r="AT47" s="152"/>
      <c r="AU47" s="152"/>
      <c r="AV47" s="152"/>
      <c r="AW47" s="152"/>
      <c r="AX47" s="152"/>
      <c r="AY47" s="152"/>
      <c r="AZ47" s="152"/>
      <c r="BA47" s="152"/>
    </row>
    <row r="48" spans="1:53" ht="15.75" customHeight="1">
      <c r="A48" s="8">
        <f>+VSTUP!A53</f>
        <v>44</v>
      </c>
      <c r="B48" s="8">
        <f>+VSTUP!B53</f>
        <v>0</v>
      </c>
      <c r="C48" s="8" t="str">
        <f>IF(VSTUP!C53="","",VSTUP!C53)</f>
        <v/>
      </c>
      <c r="D48" s="8">
        <f>+VSTUP!G53</f>
        <v>0</v>
      </c>
      <c r="E48" s="8" t="str">
        <f>+VSTUP!H53</f>
        <v>-</v>
      </c>
      <c r="F48" s="8" t="str">
        <f t="shared" si="8"/>
        <v/>
      </c>
      <c r="G48" s="8" t="str">
        <f t="shared" ref="G48:O48" si="100">+IF($D48&gt;=G$2,IF($E48=0,"",$E48),IF($D48+1=G$2,IF(EXACT(LEFT($E48,LEN($E$3)),$E$3),$E$3,IF(LEN($E$3)=2,IF(LEFT($E48,1)="O","O",IF(LEFT(D48,1)="S","S","")),IF(LEN($E$3)=3,D48,""))),""))</f>
        <v/>
      </c>
      <c r="H48" s="8" t="str">
        <f t="shared" si="100"/>
        <v/>
      </c>
      <c r="I48" s="8" t="str">
        <f t="shared" si="100"/>
        <v/>
      </c>
      <c r="J48" s="8" t="str">
        <f t="shared" si="100"/>
        <v/>
      </c>
      <c r="K48" s="8" t="str">
        <f t="shared" si="100"/>
        <v/>
      </c>
      <c r="L48" s="8" t="str">
        <f t="shared" si="100"/>
        <v/>
      </c>
      <c r="M48" s="8" t="str">
        <f t="shared" si="100"/>
        <v/>
      </c>
      <c r="N48" s="8" t="str">
        <f t="shared" si="100"/>
        <v/>
      </c>
      <c r="O48" s="8" t="str">
        <f t="shared" si="100"/>
        <v/>
      </c>
      <c r="P48" s="8" t="str">
        <f t="shared" si="10"/>
        <v>--------------</v>
      </c>
      <c r="Q48" s="8" t="str">
        <f t="shared" si="11"/>
        <v/>
      </c>
      <c r="R48" s="8" t="str">
        <f t="shared" si="12"/>
        <v/>
      </c>
      <c r="S48" s="8">
        <f t="shared" si="13"/>
        <v>0</v>
      </c>
      <c r="T48" s="8">
        <f>+IF($C48&lt;='Ceník STRAVA'!$B$16,5,IF($C48&lt;='Ceník STRAVA'!$B$15,4,IF($C48&lt;='Ceník STRAVA'!$B$14,3,IF($C48&lt;='Ceník STRAVA'!$B$13,2,IF($C48&lt;='Ceník STRAVA'!$B$12,1,6)))))</f>
        <v>6</v>
      </c>
      <c r="U48" s="33">
        <f t="shared" si="14"/>
        <v>0</v>
      </c>
      <c r="V48" s="32">
        <f t="array" ref="V48">INDEX('Ceník STRAVA'!$C$12:$J$17,$T48,IF(R48="",8,HLOOKUP(R48,'Ceník STRAVA'!$C$10:$J$11,2,0)))</f>
        <v>0</v>
      </c>
      <c r="W48" s="32">
        <f t="array" ref="W48">INDEX('Ceník STRAVA'!$C$12:$J$17,$T48,IF(G48="",8,HLOOKUP(G48,'Ceník STRAVA'!$C$10:$J$11,2,0)))*IF($S48=W$2,0,1)</f>
        <v>0</v>
      </c>
      <c r="X48" s="32">
        <f t="array" ref="X48">INDEX('Ceník STRAVA'!$C$12:$J$17,$T48,IF(H48="",8,HLOOKUP(H48,'Ceník STRAVA'!$C$10:$J$11,2,0)))*IF($S48=X$2,0,1)</f>
        <v>0</v>
      </c>
      <c r="Y48" s="32">
        <f t="array" ref="Y48">INDEX('Ceník STRAVA'!$C$12:$J$17,$T48,IF(I48="",8,HLOOKUP(I48,'Ceník STRAVA'!$C$10:$J$11,2,0)))*IF($S48=Y$2,0,1)</f>
        <v>0</v>
      </c>
      <c r="Z48" s="32">
        <f t="array" ref="Z48">INDEX('Ceník STRAVA'!$C$12:$J$17,$T48,IF(J48="",8,HLOOKUP(J48,'Ceník STRAVA'!$C$10:$J$11,2,0)))*IF($S48=Z$2,0,1)</f>
        <v>0</v>
      </c>
      <c r="AA48" s="32">
        <f t="array" ref="AA48">INDEX('Ceník STRAVA'!$C$12:$J$17,$T48,IF(K48="",8,HLOOKUP(K48,'Ceník STRAVA'!$C$10:$J$11,2,0)))*IF($S48=AA$2,0,1)</f>
        <v>0</v>
      </c>
      <c r="AB48" s="32">
        <f t="array" ref="AB48">INDEX('Ceník STRAVA'!$C$12:$J$17,$T48,IF(L48="",8,HLOOKUP(L48,'Ceník STRAVA'!$C$10:$J$11,2,0)))*IF($S48=AB$2,0,1)</f>
        <v>0</v>
      </c>
      <c r="AC48" s="32">
        <f t="array" ref="AC48">INDEX('Ceník STRAVA'!$C$12:$J$17,$T48,IF(M48="",8,HLOOKUP(M48,'Ceník STRAVA'!$C$10:$J$11,2,0)))*IF($S48=AC$2,0,1)</f>
        <v>0</v>
      </c>
      <c r="AD48" s="32">
        <f t="array" ref="AD48">INDEX('Ceník STRAVA'!$C$12:$J$17,$T48,IF(N48="",8,HLOOKUP(N48,'Ceník STRAVA'!$C$10:$J$11,2,0)))*IF($S48=AD$2,0,1)</f>
        <v>0</v>
      </c>
      <c r="AE48" s="32">
        <f t="array" ref="AE48">INDEX('Ceník STRAVA'!$C$12:$J$17,$T48,IF(O48="",8,HLOOKUP(O48,'Ceník STRAVA'!$C$10:$J$11,2,0)))*IF($S48=AE$2,0,1)</f>
        <v>0</v>
      </c>
      <c r="AF48" s="8"/>
      <c r="AG48" s="8"/>
      <c r="AH48" s="8" t="str">
        <f t="shared" ref="AH48:AQ48" si="101">$T48&amp;F48</f>
        <v>6</v>
      </c>
      <c r="AI48" s="8" t="str">
        <f t="shared" si="101"/>
        <v>6</v>
      </c>
      <c r="AJ48" s="8" t="str">
        <f t="shared" si="101"/>
        <v>6</v>
      </c>
      <c r="AK48" s="8" t="str">
        <f t="shared" si="101"/>
        <v>6</v>
      </c>
      <c r="AL48" s="8" t="str">
        <f t="shared" si="101"/>
        <v>6</v>
      </c>
      <c r="AM48" s="8" t="str">
        <f t="shared" si="101"/>
        <v>6</v>
      </c>
      <c r="AN48" s="8" t="str">
        <f t="shared" si="101"/>
        <v>6</v>
      </c>
      <c r="AO48" s="8" t="str">
        <f t="shared" si="101"/>
        <v>6</v>
      </c>
      <c r="AP48" s="8" t="str">
        <f t="shared" si="101"/>
        <v>6</v>
      </c>
      <c r="AQ48" s="8" t="str">
        <f t="shared" si="101"/>
        <v>6</v>
      </c>
      <c r="AR48" s="8"/>
      <c r="AS48" s="8"/>
      <c r="AT48" s="8"/>
      <c r="AU48" s="8"/>
      <c r="AV48" s="8"/>
      <c r="AW48" s="8"/>
      <c r="AX48" s="8"/>
      <c r="AY48" s="8"/>
      <c r="AZ48" s="8"/>
      <c r="BA48" s="8"/>
    </row>
    <row r="49" spans="1:53" s="151" customFormat="1" ht="15.75" customHeight="1">
      <c r="A49" s="152">
        <f>+VSTUP!A54</f>
        <v>45</v>
      </c>
      <c r="B49" s="152">
        <f>+VSTUP!B54</f>
        <v>0</v>
      </c>
      <c r="C49" s="152" t="str">
        <f>IF(VSTUP!C54="","",VSTUP!C54)</f>
        <v/>
      </c>
      <c r="D49" s="152">
        <f>+VSTUP!G54</f>
        <v>0</v>
      </c>
      <c r="E49" s="152" t="str">
        <f>+VSTUP!H54</f>
        <v>-</v>
      </c>
      <c r="F49" s="152" t="str">
        <f t="shared" si="8"/>
        <v/>
      </c>
      <c r="G49" s="152" t="str">
        <f t="shared" ref="G49:O49" si="102">+IF($D49&gt;=G$2,IF($E49=0,"",$E49),IF($D49+1=G$2,IF(EXACT(LEFT($E49,LEN($E$3)),$E$3),$E$3,IF(LEN($E$3)=2,IF(LEFT($E49,1)="O","O",IF(LEFT(D49,1)="S","S","")),IF(LEN($E$3)=3,D49,""))),""))</f>
        <v/>
      </c>
      <c r="H49" s="152" t="str">
        <f t="shared" si="102"/>
        <v/>
      </c>
      <c r="I49" s="152" t="str">
        <f t="shared" si="102"/>
        <v/>
      </c>
      <c r="J49" s="152" t="str">
        <f t="shared" si="102"/>
        <v/>
      </c>
      <c r="K49" s="152" t="str">
        <f t="shared" si="102"/>
        <v/>
      </c>
      <c r="L49" s="152" t="str">
        <f t="shared" si="102"/>
        <v/>
      </c>
      <c r="M49" s="152" t="str">
        <f t="shared" si="102"/>
        <v/>
      </c>
      <c r="N49" s="152" t="str">
        <f t="shared" si="102"/>
        <v/>
      </c>
      <c r="O49" s="152" t="str">
        <f t="shared" si="102"/>
        <v/>
      </c>
      <c r="P49" s="152" t="str">
        <f t="shared" si="10"/>
        <v>--------------</v>
      </c>
      <c r="Q49" s="152" t="str">
        <f t="shared" si="11"/>
        <v/>
      </c>
      <c r="R49" s="152" t="str">
        <f t="shared" si="12"/>
        <v/>
      </c>
      <c r="S49" s="152">
        <f t="shared" si="13"/>
        <v>0</v>
      </c>
      <c r="T49" s="152">
        <f>+IF($C49&lt;='Ceník STRAVA'!$B$16,5,IF($C49&lt;='Ceník STRAVA'!$B$15,4,IF($C49&lt;='Ceník STRAVA'!$B$14,3,IF($C49&lt;='Ceník STRAVA'!$B$13,2,IF($C49&lt;='Ceník STRAVA'!$B$12,1,6)))))</f>
        <v>6</v>
      </c>
      <c r="U49" s="33">
        <f t="shared" si="14"/>
        <v>0</v>
      </c>
      <c r="V49" s="153">
        <f t="array" ref="V49">INDEX('Ceník STRAVA'!$C$12:$J$17,$T49,IF(R49="",8,HLOOKUP(R49,'Ceník STRAVA'!$C$10:$J$11,2,0)))</f>
        <v>0</v>
      </c>
      <c r="W49" s="153">
        <f t="array" ref="W49">INDEX('Ceník STRAVA'!$C$12:$J$17,$T49,IF(G49="",8,HLOOKUP(G49,'Ceník STRAVA'!$C$10:$J$11,2,0)))*IF($S49=W$2,0,1)</f>
        <v>0</v>
      </c>
      <c r="X49" s="153">
        <f t="array" ref="X49">INDEX('Ceník STRAVA'!$C$12:$J$17,$T49,IF(H49="",8,HLOOKUP(H49,'Ceník STRAVA'!$C$10:$J$11,2,0)))*IF($S49=X$2,0,1)</f>
        <v>0</v>
      </c>
      <c r="Y49" s="153">
        <f t="array" ref="Y49">INDEX('Ceník STRAVA'!$C$12:$J$17,$T49,IF(I49="",8,HLOOKUP(I49,'Ceník STRAVA'!$C$10:$J$11,2,0)))*IF($S49=Y$2,0,1)</f>
        <v>0</v>
      </c>
      <c r="Z49" s="153">
        <f t="array" ref="Z49">INDEX('Ceník STRAVA'!$C$12:$J$17,$T49,IF(J49="",8,HLOOKUP(J49,'Ceník STRAVA'!$C$10:$J$11,2,0)))*IF($S49=Z$2,0,1)</f>
        <v>0</v>
      </c>
      <c r="AA49" s="153">
        <f t="array" ref="AA49">INDEX('Ceník STRAVA'!$C$12:$J$17,$T49,IF(K49="",8,HLOOKUP(K49,'Ceník STRAVA'!$C$10:$J$11,2,0)))*IF($S49=AA$2,0,1)</f>
        <v>0</v>
      </c>
      <c r="AB49" s="153">
        <f t="array" ref="AB49">INDEX('Ceník STRAVA'!$C$12:$J$17,$T49,IF(L49="",8,HLOOKUP(L49,'Ceník STRAVA'!$C$10:$J$11,2,0)))*IF($S49=AB$2,0,1)</f>
        <v>0</v>
      </c>
      <c r="AC49" s="153">
        <f t="array" ref="AC49">INDEX('Ceník STRAVA'!$C$12:$J$17,$T49,IF(M49="",8,HLOOKUP(M49,'Ceník STRAVA'!$C$10:$J$11,2,0)))*IF($S49=AC$2,0,1)</f>
        <v>0</v>
      </c>
      <c r="AD49" s="153">
        <f t="array" ref="AD49">INDEX('Ceník STRAVA'!$C$12:$J$17,$T49,IF(N49="",8,HLOOKUP(N49,'Ceník STRAVA'!$C$10:$J$11,2,0)))*IF($S49=AD$2,0,1)</f>
        <v>0</v>
      </c>
      <c r="AE49" s="153">
        <f t="array" ref="AE49">INDEX('Ceník STRAVA'!$C$12:$J$17,$T49,IF(O49="",8,HLOOKUP(O49,'Ceník STRAVA'!$C$10:$J$11,2,0)))*IF($S49=AE$2,0,1)</f>
        <v>0</v>
      </c>
      <c r="AF49" s="152"/>
      <c r="AG49" s="152"/>
      <c r="AH49" s="152" t="str">
        <f t="shared" ref="AH49:AQ49" si="103">$T49&amp;F49</f>
        <v>6</v>
      </c>
      <c r="AI49" s="152" t="str">
        <f t="shared" si="103"/>
        <v>6</v>
      </c>
      <c r="AJ49" s="152" t="str">
        <f t="shared" si="103"/>
        <v>6</v>
      </c>
      <c r="AK49" s="152" t="str">
        <f t="shared" si="103"/>
        <v>6</v>
      </c>
      <c r="AL49" s="152" t="str">
        <f t="shared" si="103"/>
        <v>6</v>
      </c>
      <c r="AM49" s="152" t="str">
        <f t="shared" si="103"/>
        <v>6</v>
      </c>
      <c r="AN49" s="152" t="str">
        <f t="shared" si="103"/>
        <v>6</v>
      </c>
      <c r="AO49" s="152" t="str">
        <f t="shared" si="103"/>
        <v>6</v>
      </c>
      <c r="AP49" s="152" t="str">
        <f t="shared" si="103"/>
        <v>6</v>
      </c>
      <c r="AQ49" s="152" t="str">
        <f t="shared" si="103"/>
        <v>6</v>
      </c>
      <c r="AR49" s="152"/>
      <c r="AS49" s="152"/>
      <c r="AT49" s="152"/>
      <c r="AU49" s="152"/>
      <c r="AV49" s="152"/>
      <c r="AW49" s="152"/>
      <c r="AX49" s="152"/>
      <c r="AY49" s="152"/>
      <c r="AZ49" s="152"/>
      <c r="BA49" s="152"/>
    </row>
    <row r="50" spans="1:53" ht="15.75" customHeight="1">
      <c r="A50" s="8">
        <f>+VSTUP!A55</f>
        <v>46</v>
      </c>
      <c r="B50" s="8">
        <f>+VSTUP!B55</f>
        <v>0</v>
      </c>
      <c r="C50" s="8" t="str">
        <f>IF(VSTUP!C55="","",VSTUP!C55)</f>
        <v/>
      </c>
      <c r="D50" s="8">
        <f>+VSTUP!G55</f>
        <v>0</v>
      </c>
      <c r="E50" s="8" t="str">
        <f>+VSTUP!H55</f>
        <v>-</v>
      </c>
      <c r="F50" s="8" t="str">
        <f t="shared" si="8"/>
        <v/>
      </c>
      <c r="G50" s="8" t="str">
        <f t="shared" ref="G50:O50" si="104">+IF($D50&gt;=G$2,IF($E50=0,"",$E50),IF($D50+1=G$2,IF(EXACT(LEFT($E50,LEN($E$3)),$E$3),$E$3,IF(LEN($E$3)=2,IF(LEFT($E50,1)="O","O",IF(LEFT(D50,1)="S","S","")),IF(LEN($E$3)=3,D50,""))),""))</f>
        <v/>
      </c>
      <c r="H50" s="8" t="str">
        <f t="shared" si="104"/>
        <v/>
      </c>
      <c r="I50" s="8" t="str">
        <f t="shared" si="104"/>
        <v/>
      </c>
      <c r="J50" s="8" t="str">
        <f t="shared" si="104"/>
        <v/>
      </c>
      <c r="K50" s="8" t="str">
        <f t="shared" si="104"/>
        <v/>
      </c>
      <c r="L50" s="8" t="str">
        <f t="shared" si="104"/>
        <v/>
      </c>
      <c r="M50" s="8" t="str">
        <f t="shared" si="104"/>
        <v/>
      </c>
      <c r="N50" s="8" t="str">
        <f t="shared" si="104"/>
        <v/>
      </c>
      <c r="O50" s="8" t="str">
        <f t="shared" si="104"/>
        <v/>
      </c>
      <c r="P50" s="8" t="str">
        <f t="shared" si="10"/>
        <v>--------------</v>
      </c>
      <c r="Q50" s="8" t="str">
        <f t="shared" si="11"/>
        <v/>
      </c>
      <c r="R50" s="8" t="str">
        <f t="shared" si="12"/>
        <v/>
      </c>
      <c r="S50" s="8">
        <f t="shared" si="13"/>
        <v>0</v>
      </c>
      <c r="T50" s="8">
        <f>+IF($C50&lt;='Ceník STRAVA'!$B$16,5,IF($C50&lt;='Ceník STRAVA'!$B$15,4,IF($C50&lt;='Ceník STRAVA'!$B$14,3,IF($C50&lt;='Ceník STRAVA'!$B$13,2,IF($C50&lt;='Ceník STRAVA'!$B$12,1,6)))))</f>
        <v>6</v>
      </c>
      <c r="U50" s="33">
        <f t="shared" si="14"/>
        <v>0</v>
      </c>
      <c r="V50" s="32">
        <f t="array" ref="V50">INDEX('Ceník STRAVA'!$C$12:$J$17,$T50,IF(R50="",8,HLOOKUP(R50,'Ceník STRAVA'!$C$10:$J$11,2,0)))</f>
        <v>0</v>
      </c>
      <c r="W50" s="32">
        <f t="array" ref="W50">INDEX('Ceník STRAVA'!$C$12:$J$17,$T50,IF(G50="",8,HLOOKUP(G50,'Ceník STRAVA'!$C$10:$J$11,2,0)))*IF($S50=W$2,0,1)</f>
        <v>0</v>
      </c>
      <c r="X50" s="32">
        <f t="array" ref="X50">INDEX('Ceník STRAVA'!$C$12:$J$17,$T50,IF(H50="",8,HLOOKUP(H50,'Ceník STRAVA'!$C$10:$J$11,2,0)))*IF($S50=X$2,0,1)</f>
        <v>0</v>
      </c>
      <c r="Y50" s="32">
        <f t="array" ref="Y50">INDEX('Ceník STRAVA'!$C$12:$J$17,$T50,IF(I50="",8,HLOOKUP(I50,'Ceník STRAVA'!$C$10:$J$11,2,0)))*IF($S50=Y$2,0,1)</f>
        <v>0</v>
      </c>
      <c r="Z50" s="32">
        <f t="array" ref="Z50">INDEX('Ceník STRAVA'!$C$12:$J$17,$T50,IF(J50="",8,HLOOKUP(J50,'Ceník STRAVA'!$C$10:$J$11,2,0)))*IF($S50=Z$2,0,1)</f>
        <v>0</v>
      </c>
      <c r="AA50" s="32">
        <f t="array" ref="AA50">INDEX('Ceník STRAVA'!$C$12:$J$17,$T50,IF(K50="",8,HLOOKUP(K50,'Ceník STRAVA'!$C$10:$J$11,2,0)))*IF($S50=AA$2,0,1)</f>
        <v>0</v>
      </c>
      <c r="AB50" s="32">
        <f t="array" ref="AB50">INDEX('Ceník STRAVA'!$C$12:$J$17,$T50,IF(L50="",8,HLOOKUP(L50,'Ceník STRAVA'!$C$10:$J$11,2,0)))*IF($S50=AB$2,0,1)</f>
        <v>0</v>
      </c>
      <c r="AC50" s="32">
        <f t="array" ref="AC50">INDEX('Ceník STRAVA'!$C$12:$J$17,$T50,IF(M50="",8,HLOOKUP(M50,'Ceník STRAVA'!$C$10:$J$11,2,0)))*IF($S50=AC$2,0,1)</f>
        <v>0</v>
      </c>
      <c r="AD50" s="32">
        <f t="array" ref="AD50">INDEX('Ceník STRAVA'!$C$12:$J$17,$T50,IF(N50="",8,HLOOKUP(N50,'Ceník STRAVA'!$C$10:$J$11,2,0)))*IF($S50=AD$2,0,1)</f>
        <v>0</v>
      </c>
      <c r="AE50" s="32">
        <f t="array" ref="AE50">INDEX('Ceník STRAVA'!$C$12:$J$17,$T50,IF(O50="",8,HLOOKUP(O50,'Ceník STRAVA'!$C$10:$J$11,2,0)))*IF($S50=AE$2,0,1)</f>
        <v>0</v>
      </c>
      <c r="AF50" s="8"/>
      <c r="AG50" s="8"/>
      <c r="AH50" s="8" t="str">
        <f t="shared" ref="AH50:AQ50" si="105">$T50&amp;F50</f>
        <v>6</v>
      </c>
      <c r="AI50" s="8" t="str">
        <f t="shared" si="105"/>
        <v>6</v>
      </c>
      <c r="AJ50" s="8" t="str">
        <f t="shared" si="105"/>
        <v>6</v>
      </c>
      <c r="AK50" s="8" t="str">
        <f t="shared" si="105"/>
        <v>6</v>
      </c>
      <c r="AL50" s="8" t="str">
        <f t="shared" si="105"/>
        <v>6</v>
      </c>
      <c r="AM50" s="8" t="str">
        <f t="shared" si="105"/>
        <v>6</v>
      </c>
      <c r="AN50" s="8" t="str">
        <f t="shared" si="105"/>
        <v>6</v>
      </c>
      <c r="AO50" s="8" t="str">
        <f t="shared" si="105"/>
        <v>6</v>
      </c>
      <c r="AP50" s="8" t="str">
        <f t="shared" si="105"/>
        <v>6</v>
      </c>
      <c r="AQ50" s="8" t="str">
        <f t="shared" si="105"/>
        <v>6</v>
      </c>
      <c r="AR50" s="8"/>
      <c r="AS50" s="8"/>
      <c r="AT50" s="8"/>
      <c r="AU50" s="8"/>
      <c r="AV50" s="8"/>
      <c r="AW50" s="8"/>
      <c r="AX50" s="8"/>
      <c r="AY50" s="8"/>
      <c r="AZ50" s="8"/>
      <c r="BA50" s="8"/>
    </row>
    <row r="51" spans="1:53" s="151" customFormat="1" ht="15.75" customHeight="1">
      <c r="A51" s="152">
        <f>+VSTUP!A56</f>
        <v>47</v>
      </c>
      <c r="B51" s="152">
        <f>+VSTUP!B56</f>
        <v>0</v>
      </c>
      <c r="C51" s="152" t="str">
        <f>IF(VSTUP!C56="","",VSTUP!C56)</f>
        <v/>
      </c>
      <c r="D51" s="152">
        <f>+VSTUP!G56</f>
        <v>0</v>
      </c>
      <c r="E51" s="152" t="str">
        <f>+VSTUP!H56</f>
        <v>-</v>
      </c>
      <c r="F51" s="152" t="str">
        <f t="shared" si="8"/>
        <v/>
      </c>
      <c r="G51" s="152" t="str">
        <f t="shared" ref="G51:O51" si="106">+IF($D51&gt;=G$2,IF($E51=0,"",$E51),IF($D51+1=G$2,IF(EXACT(LEFT($E51,LEN($E$3)),$E$3),$E$3,IF(LEN($E$3)=2,IF(LEFT($E51,1)="O","O",IF(LEFT(D51,1)="S","S","")),IF(LEN($E$3)=3,D51,""))),""))</f>
        <v/>
      </c>
      <c r="H51" s="152" t="str">
        <f t="shared" si="106"/>
        <v/>
      </c>
      <c r="I51" s="152" t="str">
        <f t="shared" si="106"/>
        <v/>
      </c>
      <c r="J51" s="152" t="str">
        <f t="shared" si="106"/>
        <v/>
      </c>
      <c r="K51" s="152" t="str">
        <f t="shared" si="106"/>
        <v/>
      </c>
      <c r="L51" s="152" t="str">
        <f t="shared" si="106"/>
        <v/>
      </c>
      <c r="M51" s="152" t="str">
        <f t="shared" si="106"/>
        <v/>
      </c>
      <c r="N51" s="152" t="str">
        <f t="shared" si="106"/>
        <v/>
      </c>
      <c r="O51" s="152" t="str">
        <f t="shared" si="106"/>
        <v/>
      </c>
      <c r="P51" s="152" t="str">
        <f t="shared" si="10"/>
        <v>--------------</v>
      </c>
      <c r="Q51" s="152" t="str">
        <f t="shared" si="11"/>
        <v/>
      </c>
      <c r="R51" s="152" t="str">
        <f t="shared" si="12"/>
        <v/>
      </c>
      <c r="S51" s="152">
        <f t="shared" si="13"/>
        <v>0</v>
      </c>
      <c r="T51" s="152">
        <f>+IF($C51&lt;='Ceník STRAVA'!$B$16,5,IF($C51&lt;='Ceník STRAVA'!$B$15,4,IF($C51&lt;='Ceník STRAVA'!$B$14,3,IF($C51&lt;='Ceník STRAVA'!$B$13,2,IF($C51&lt;='Ceník STRAVA'!$B$12,1,6)))))</f>
        <v>6</v>
      </c>
      <c r="U51" s="33">
        <f t="shared" si="14"/>
        <v>0</v>
      </c>
      <c r="V51" s="153">
        <f t="array" ref="V51">INDEX('Ceník STRAVA'!$C$12:$J$17,$T51,IF(R51="",8,HLOOKUP(R51,'Ceník STRAVA'!$C$10:$J$11,2,0)))</f>
        <v>0</v>
      </c>
      <c r="W51" s="153">
        <f t="array" ref="W51">INDEX('Ceník STRAVA'!$C$12:$J$17,$T51,IF(G51="",8,HLOOKUP(G51,'Ceník STRAVA'!$C$10:$J$11,2,0)))*IF($S51=W$2,0,1)</f>
        <v>0</v>
      </c>
      <c r="X51" s="153">
        <f t="array" ref="X51">INDEX('Ceník STRAVA'!$C$12:$J$17,$T51,IF(H51="",8,HLOOKUP(H51,'Ceník STRAVA'!$C$10:$J$11,2,0)))*IF($S51=X$2,0,1)</f>
        <v>0</v>
      </c>
      <c r="Y51" s="153">
        <f t="array" ref="Y51">INDEX('Ceník STRAVA'!$C$12:$J$17,$T51,IF(I51="",8,HLOOKUP(I51,'Ceník STRAVA'!$C$10:$J$11,2,0)))*IF($S51=Y$2,0,1)</f>
        <v>0</v>
      </c>
      <c r="Z51" s="153">
        <f t="array" ref="Z51">INDEX('Ceník STRAVA'!$C$12:$J$17,$T51,IF(J51="",8,HLOOKUP(J51,'Ceník STRAVA'!$C$10:$J$11,2,0)))*IF($S51=Z$2,0,1)</f>
        <v>0</v>
      </c>
      <c r="AA51" s="153">
        <f t="array" ref="AA51">INDEX('Ceník STRAVA'!$C$12:$J$17,$T51,IF(K51="",8,HLOOKUP(K51,'Ceník STRAVA'!$C$10:$J$11,2,0)))*IF($S51=AA$2,0,1)</f>
        <v>0</v>
      </c>
      <c r="AB51" s="153">
        <f t="array" ref="AB51">INDEX('Ceník STRAVA'!$C$12:$J$17,$T51,IF(L51="",8,HLOOKUP(L51,'Ceník STRAVA'!$C$10:$J$11,2,0)))*IF($S51=AB$2,0,1)</f>
        <v>0</v>
      </c>
      <c r="AC51" s="153">
        <f t="array" ref="AC51">INDEX('Ceník STRAVA'!$C$12:$J$17,$T51,IF(M51="",8,HLOOKUP(M51,'Ceník STRAVA'!$C$10:$J$11,2,0)))*IF($S51=AC$2,0,1)</f>
        <v>0</v>
      </c>
      <c r="AD51" s="153">
        <f t="array" ref="AD51">INDEX('Ceník STRAVA'!$C$12:$J$17,$T51,IF(N51="",8,HLOOKUP(N51,'Ceník STRAVA'!$C$10:$J$11,2,0)))*IF($S51=AD$2,0,1)</f>
        <v>0</v>
      </c>
      <c r="AE51" s="153">
        <f t="array" ref="AE51">INDEX('Ceník STRAVA'!$C$12:$J$17,$T51,IF(O51="",8,HLOOKUP(O51,'Ceník STRAVA'!$C$10:$J$11,2,0)))*IF($S51=AE$2,0,1)</f>
        <v>0</v>
      </c>
      <c r="AF51" s="152"/>
      <c r="AG51" s="152"/>
      <c r="AH51" s="152" t="str">
        <f t="shared" ref="AH51:AQ51" si="107">$T51&amp;F51</f>
        <v>6</v>
      </c>
      <c r="AI51" s="152" t="str">
        <f t="shared" si="107"/>
        <v>6</v>
      </c>
      <c r="AJ51" s="152" t="str">
        <f t="shared" si="107"/>
        <v>6</v>
      </c>
      <c r="AK51" s="152" t="str">
        <f t="shared" si="107"/>
        <v>6</v>
      </c>
      <c r="AL51" s="152" t="str">
        <f t="shared" si="107"/>
        <v>6</v>
      </c>
      <c r="AM51" s="152" t="str">
        <f t="shared" si="107"/>
        <v>6</v>
      </c>
      <c r="AN51" s="152" t="str">
        <f t="shared" si="107"/>
        <v>6</v>
      </c>
      <c r="AO51" s="152" t="str">
        <f t="shared" si="107"/>
        <v>6</v>
      </c>
      <c r="AP51" s="152" t="str">
        <f t="shared" si="107"/>
        <v>6</v>
      </c>
      <c r="AQ51" s="152" t="str">
        <f t="shared" si="107"/>
        <v>6</v>
      </c>
      <c r="AR51" s="152"/>
      <c r="AS51" s="152"/>
      <c r="AT51" s="152"/>
      <c r="AU51" s="152"/>
      <c r="AV51" s="152"/>
      <c r="AW51" s="152"/>
      <c r="AX51" s="152"/>
      <c r="AY51" s="152"/>
      <c r="AZ51" s="152"/>
      <c r="BA51" s="152"/>
    </row>
    <row r="52" spans="1:53" ht="15.75" customHeight="1">
      <c r="A52" s="8">
        <f>+VSTUP!A57</f>
        <v>48</v>
      </c>
      <c r="B52" s="8">
        <f>+VSTUP!B57</f>
        <v>0</v>
      </c>
      <c r="C52" s="8" t="str">
        <f>IF(VSTUP!C57="","",VSTUP!C57)</f>
        <v/>
      </c>
      <c r="D52" s="8">
        <f>+VSTUP!G57</f>
        <v>0</v>
      </c>
      <c r="E52" s="8" t="str">
        <f>+VSTUP!H57</f>
        <v>-</v>
      </c>
      <c r="F52" s="8" t="str">
        <f t="shared" si="8"/>
        <v/>
      </c>
      <c r="G52" s="8" t="str">
        <f t="shared" ref="G52:O52" si="108">+IF($D52&gt;=G$2,IF($E52=0,"",$E52),IF($D52+1=G$2,IF(EXACT(LEFT($E52,LEN($E$3)),$E$3),$E$3,IF(LEN($E$3)=2,IF(LEFT($E52,1)="O","O",IF(LEFT(D52,1)="S","S","")),IF(LEN($E$3)=3,D52,""))),""))</f>
        <v/>
      </c>
      <c r="H52" s="8" t="str">
        <f t="shared" si="108"/>
        <v/>
      </c>
      <c r="I52" s="8" t="str">
        <f t="shared" si="108"/>
        <v/>
      </c>
      <c r="J52" s="8" t="str">
        <f t="shared" si="108"/>
        <v/>
      </c>
      <c r="K52" s="8" t="str">
        <f t="shared" si="108"/>
        <v/>
      </c>
      <c r="L52" s="8" t="str">
        <f t="shared" si="108"/>
        <v/>
      </c>
      <c r="M52" s="8" t="str">
        <f t="shared" si="108"/>
        <v/>
      </c>
      <c r="N52" s="8" t="str">
        <f t="shared" si="108"/>
        <v/>
      </c>
      <c r="O52" s="8" t="str">
        <f t="shared" si="108"/>
        <v/>
      </c>
      <c r="P52" s="8" t="str">
        <f t="shared" si="10"/>
        <v>--------------</v>
      </c>
      <c r="Q52" s="8" t="str">
        <f t="shared" si="11"/>
        <v/>
      </c>
      <c r="R52" s="8" t="str">
        <f t="shared" si="12"/>
        <v/>
      </c>
      <c r="S52" s="8">
        <f t="shared" si="13"/>
        <v>0</v>
      </c>
      <c r="T52" s="8">
        <f>+IF($C52&lt;='Ceník STRAVA'!$B$16,5,IF($C52&lt;='Ceník STRAVA'!$B$15,4,IF($C52&lt;='Ceník STRAVA'!$B$14,3,IF($C52&lt;='Ceník STRAVA'!$B$13,2,IF($C52&lt;='Ceník STRAVA'!$B$12,1,6)))))</f>
        <v>6</v>
      </c>
      <c r="U52" s="33">
        <f t="shared" si="14"/>
        <v>0</v>
      </c>
      <c r="V52" s="32">
        <f t="array" ref="V52">INDEX('Ceník STRAVA'!$C$12:$J$17,$T52,IF(R52="",8,HLOOKUP(R52,'Ceník STRAVA'!$C$10:$J$11,2,0)))</f>
        <v>0</v>
      </c>
      <c r="W52" s="32">
        <f t="array" ref="W52">INDEX('Ceník STRAVA'!$C$12:$J$17,$T52,IF(G52="",8,HLOOKUP(G52,'Ceník STRAVA'!$C$10:$J$11,2,0)))*IF($S52=W$2,0,1)</f>
        <v>0</v>
      </c>
      <c r="X52" s="32">
        <f t="array" ref="X52">INDEX('Ceník STRAVA'!$C$12:$J$17,$T52,IF(H52="",8,HLOOKUP(H52,'Ceník STRAVA'!$C$10:$J$11,2,0)))*IF($S52=X$2,0,1)</f>
        <v>0</v>
      </c>
      <c r="Y52" s="32">
        <f t="array" ref="Y52">INDEX('Ceník STRAVA'!$C$12:$J$17,$T52,IF(I52="",8,HLOOKUP(I52,'Ceník STRAVA'!$C$10:$J$11,2,0)))*IF($S52=Y$2,0,1)</f>
        <v>0</v>
      </c>
      <c r="Z52" s="32">
        <f t="array" ref="Z52">INDEX('Ceník STRAVA'!$C$12:$J$17,$T52,IF(J52="",8,HLOOKUP(J52,'Ceník STRAVA'!$C$10:$J$11,2,0)))*IF($S52=Z$2,0,1)</f>
        <v>0</v>
      </c>
      <c r="AA52" s="32">
        <f t="array" ref="AA52">INDEX('Ceník STRAVA'!$C$12:$J$17,$T52,IF(K52="",8,HLOOKUP(K52,'Ceník STRAVA'!$C$10:$J$11,2,0)))*IF($S52=AA$2,0,1)</f>
        <v>0</v>
      </c>
      <c r="AB52" s="32">
        <f t="array" ref="AB52">INDEX('Ceník STRAVA'!$C$12:$J$17,$T52,IF(L52="",8,HLOOKUP(L52,'Ceník STRAVA'!$C$10:$J$11,2,0)))*IF($S52=AB$2,0,1)</f>
        <v>0</v>
      </c>
      <c r="AC52" s="32">
        <f t="array" ref="AC52">INDEX('Ceník STRAVA'!$C$12:$J$17,$T52,IF(M52="",8,HLOOKUP(M52,'Ceník STRAVA'!$C$10:$J$11,2,0)))*IF($S52=AC$2,0,1)</f>
        <v>0</v>
      </c>
      <c r="AD52" s="32">
        <f t="array" ref="AD52">INDEX('Ceník STRAVA'!$C$12:$J$17,$T52,IF(N52="",8,HLOOKUP(N52,'Ceník STRAVA'!$C$10:$J$11,2,0)))*IF($S52=AD$2,0,1)</f>
        <v>0</v>
      </c>
      <c r="AE52" s="32">
        <f t="array" ref="AE52">INDEX('Ceník STRAVA'!$C$12:$J$17,$T52,IF(O52="",8,HLOOKUP(O52,'Ceník STRAVA'!$C$10:$J$11,2,0)))*IF($S52=AE$2,0,1)</f>
        <v>0</v>
      </c>
      <c r="AF52" s="8"/>
      <c r="AG52" s="8"/>
      <c r="AH52" s="8" t="str">
        <f t="shared" ref="AH52:AQ52" si="109">$T52&amp;F52</f>
        <v>6</v>
      </c>
      <c r="AI52" s="8" t="str">
        <f t="shared" si="109"/>
        <v>6</v>
      </c>
      <c r="AJ52" s="8" t="str">
        <f t="shared" si="109"/>
        <v>6</v>
      </c>
      <c r="AK52" s="8" t="str">
        <f t="shared" si="109"/>
        <v>6</v>
      </c>
      <c r="AL52" s="8" t="str">
        <f t="shared" si="109"/>
        <v>6</v>
      </c>
      <c r="AM52" s="8" t="str">
        <f t="shared" si="109"/>
        <v>6</v>
      </c>
      <c r="AN52" s="8" t="str">
        <f t="shared" si="109"/>
        <v>6</v>
      </c>
      <c r="AO52" s="8" t="str">
        <f t="shared" si="109"/>
        <v>6</v>
      </c>
      <c r="AP52" s="8" t="str">
        <f t="shared" si="109"/>
        <v>6</v>
      </c>
      <c r="AQ52" s="8" t="str">
        <f t="shared" si="109"/>
        <v>6</v>
      </c>
      <c r="AR52" s="8"/>
      <c r="AS52" s="8"/>
      <c r="AT52" s="8"/>
      <c r="AU52" s="8"/>
      <c r="AV52" s="8"/>
      <c r="AW52" s="8"/>
      <c r="AX52" s="8"/>
      <c r="AY52" s="8"/>
      <c r="AZ52" s="8"/>
      <c r="BA52" s="8"/>
    </row>
    <row r="53" spans="1:53" s="151" customFormat="1" ht="15.75" customHeight="1">
      <c r="A53" s="152">
        <f>+VSTUP!A58</f>
        <v>49</v>
      </c>
      <c r="B53" s="152">
        <f>+VSTUP!B58</f>
        <v>0</v>
      </c>
      <c r="C53" s="152" t="str">
        <f>IF(VSTUP!C58="","",VSTUP!C58)</f>
        <v/>
      </c>
      <c r="D53" s="152">
        <f>+VSTUP!G58</f>
        <v>0</v>
      </c>
      <c r="E53" s="152" t="str">
        <f>+VSTUP!H58</f>
        <v>-</v>
      </c>
      <c r="F53" s="152" t="str">
        <f t="shared" si="8"/>
        <v/>
      </c>
      <c r="G53" s="152" t="str">
        <f t="shared" ref="G53:O53" si="110">+IF($D53&gt;=G$2,IF($E53=0,"",$E53),IF($D53+1=G$2,IF(EXACT(LEFT($E53,LEN($E$3)),$E$3),$E$3,IF(LEN($E$3)=2,IF(LEFT($E53,1)="O","O",IF(LEFT(D53,1)="S","S","")),IF(LEN($E$3)=3,D53,""))),""))</f>
        <v/>
      </c>
      <c r="H53" s="152" t="str">
        <f t="shared" si="110"/>
        <v/>
      </c>
      <c r="I53" s="152" t="str">
        <f t="shared" si="110"/>
        <v/>
      </c>
      <c r="J53" s="152" t="str">
        <f t="shared" si="110"/>
        <v/>
      </c>
      <c r="K53" s="152" t="str">
        <f t="shared" si="110"/>
        <v/>
      </c>
      <c r="L53" s="152" t="str">
        <f t="shared" si="110"/>
        <v/>
      </c>
      <c r="M53" s="152" t="str">
        <f t="shared" si="110"/>
        <v/>
      </c>
      <c r="N53" s="152" t="str">
        <f t="shared" si="110"/>
        <v/>
      </c>
      <c r="O53" s="152" t="str">
        <f t="shared" si="110"/>
        <v/>
      </c>
      <c r="P53" s="152" t="str">
        <f t="shared" si="10"/>
        <v>--------------</v>
      </c>
      <c r="Q53" s="152" t="str">
        <f t="shared" si="11"/>
        <v/>
      </c>
      <c r="R53" s="152" t="str">
        <f t="shared" si="12"/>
        <v/>
      </c>
      <c r="S53" s="152">
        <f t="shared" si="13"/>
        <v>0</v>
      </c>
      <c r="T53" s="152">
        <f>+IF($C53&lt;='Ceník STRAVA'!$B$16,5,IF($C53&lt;='Ceník STRAVA'!$B$15,4,IF($C53&lt;='Ceník STRAVA'!$B$14,3,IF($C53&lt;='Ceník STRAVA'!$B$13,2,IF($C53&lt;='Ceník STRAVA'!$B$12,1,6)))))</f>
        <v>6</v>
      </c>
      <c r="U53" s="33">
        <f t="shared" si="14"/>
        <v>0</v>
      </c>
      <c r="V53" s="153">
        <f t="array" ref="V53">INDEX('Ceník STRAVA'!$C$12:$J$17,$T53,IF(R53="",8,HLOOKUP(R53,'Ceník STRAVA'!$C$10:$J$11,2,0)))</f>
        <v>0</v>
      </c>
      <c r="W53" s="153">
        <f t="array" ref="W53">INDEX('Ceník STRAVA'!$C$12:$J$17,$T53,IF(G53="",8,HLOOKUP(G53,'Ceník STRAVA'!$C$10:$J$11,2,0)))*IF($S53=W$2,0,1)</f>
        <v>0</v>
      </c>
      <c r="X53" s="153">
        <f t="array" ref="X53">INDEX('Ceník STRAVA'!$C$12:$J$17,$T53,IF(H53="",8,HLOOKUP(H53,'Ceník STRAVA'!$C$10:$J$11,2,0)))*IF($S53=X$2,0,1)</f>
        <v>0</v>
      </c>
      <c r="Y53" s="153">
        <f t="array" ref="Y53">INDEX('Ceník STRAVA'!$C$12:$J$17,$T53,IF(I53="",8,HLOOKUP(I53,'Ceník STRAVA'!$C$10:$J$11,2,0)))*IF($S53=Y$2,0,1)</f>
        <v>0</v>
      </c>
      <c r="Z53" s="153">
        <f t="array" ref="Z53">INDEX('Ceník STRAVA'!$C$12:$J$17,$T53,IF(J53="",8,HLOOKUP(J53,'Ceník STRAVA'!$C$10:$J$11,2,0)))*IF($S53=Z$2,0,1)</f>
        <v>0</v>
      </c>
      <c r="AA53" s="153">
        <f t="array" ref="AA53">INDEX('Ceník STRAVA'!$C$12:$J$17,$T53,IF(K53="",8,HLOOKUP(K53,'Ceník STRAVA'!$C$10:$J$11,2,0)))*IF($S53=AA$2,0,1)</f>
        <v>0</v>
      </c>
      <c r="AB53" s="153">
        <f t="array" ref="AB53">INDEX('Ceník STRAVA'!$C$12:$J$17,$T53,IF(L53="",8,HLOOKUP(L53,'Ceník STRAVA'!$C$10:$J$11,2,0)))*IF($S53=AB$2,0,1)</f>
        <v>0</v>
      </c>
      <c r="AC53" s="153">
        <f t="array" ref="AC53">INDEX('Ceník STRAVA'!$C$12:$J$17,$T53,IF(M53="",8,HLOOKUP(M53,'Ceník STRAVA'!$C$10:$J$11,2,0)))*IF($S53=AC$2,0,1)</f>
        <v>0</v>
      </c>
      <c r="AD53" s="153">
        <f t="array" ref="AD53">INDEX('Ceník STRAVA'!$C$12:$J$17,$T53,IF(N53="",8,HLOOKUP(N53,'Ceník STRAVA'!$C$10:$J$11,2,0)))*IF($S53=AD$2,0,1)</f>
        <v>0</v>
      </c>
      <c r="AE53" s="153">
        <f t="array" ref="AE53">INDEX('Ceník STRAVA'!$C$12:$J$17,$T53,IF(O53="",8,HLOOKUP(O53,'Ceník STRAVA'!$C$10:$J$11,2,0)))*IF($S53=AE$2,0,1)</f>
        <v>0</v>
      </c>
      <c r="AF53" s="152"/>
      <c r="AG53" s="152"/>
      <c r="AH53" s="152" t="str">
        <f t="shared" ref="AH53:AQ53" si="111">$T53&amp;F53</f>
        <v>6</v>
      </c>
      <c r="AI53" s="152" t="str">
        <f t="shared" si="111"/>
        <v>6</v>
      </c>
      <c r="AJ53" s="152" t="str">
        <f t="shared" si="111"/>
        <v>6</v>
      </c>
      <c r="AK53" s="152" t="str">
        <f t="shared" si="111"/>
        <v>6</v>
      </c>
      <c r="AL53" s="152" t="str">
        <f t="shared" si="111"/>
        <v>6</v>
      </c>
      <c r="AM53" s="152" t="str">
        <f t="shared" si="111"/>
        <v>6</v>
      </c>
      <c r="AN53" s="152" t="str">
        <f t="shared" si="111"/>
        <v>6</v>
      </c>
      <c r="AO53" s="152" t="str">
        <f t="shared" si="111"/>
        <v>6</v>
      </c>
      <c r="AP53" s="152" t="str">
        <f t="shared" si="111"/>
        <v>6</v>
      </c>
      <c r="AQ53" s="152" t="str">
        <f t="shared" si="111"/>
        <v>6</v>
      </c>
      <c r="AR53" s="152"/>
      <c r="AS53" s="152"/>
      <c r="AT53" s="152"/>
      <c r="AU53" s="152"/>
      <c r="AV53" s="152"/>
      <c r="AW53" s="152"/>
      <c r="AX53" s="152"/>
      <c r="AY53" s="152"/>
      <c r="AZ53" s="152"/>
      <c r="BA53" s="152"/>
    </row>
    <row r="54" spans="1:53" ht="15.75" customHeight="1">
      <c r="A54" s="8">
        <f>+VSTUP!A59</f>
        <v>50</v>
      </c>
      <c r="B54" s="8">
        <f>+VSTUP!B59</f>
        <v>0</v>
      </c>
      <c r="C54" s="8" t="str">
        <f>IF(VSTUP!C59="","",VSTUP!C59)</f>
        <v/>
      </c>
      <c r="D54" s="8">
        <f>+VSTUP!G59</f>
        <v>0</v>
      </c>
      <c r="E54" s="8" t="str">
        <f>+VSTUP!H59</f>
        <v>-</v>
      </c>
      <c r="F54" s="8" t="str">
        <f t="shared" si="8"/>
        <v/>
      </c>
      <c r="G54" s="8" t="str">
        <f t="shared" ref="G54:O54" si="112">+IF($D54&gt;=G$2,IF($E54=0,"",$E54),IF($D54+1=G$2,IF(EXACT(LEFT($E54,LEN($E$3)),$E$3),$E$3,IF(LEN($E$3)=2,IF(LEFT($E54,1)="O","O",IF(LEFT(D54,1)="S","S","")),IF(LEN($E$3)=3,D54,""))),""))</f>
        <v/>
      </c>
      <c r="H54" s="8" t="str">
        <f t="shared" si="112"/>
        <v/>
      </c>
      <c r="I54" s="8" t="str">
        <f t="shared" si="112"/>
        <v/>
      </c>
      <c r="J54" s="8" t="str">
        <f t="shared" si="112"/>
        <v/>
      </c>
      <c r="K54" s="8" t="str">
        <f t="shared" si="112"/>
        <v/>
      </c>
      <c r="L54" s="8" t="str">
        <f t="shared" si="112"/>
        <v/>
      </c>
      <c r="M54" s="8" t="str">
        <f t="shared" si="112"/>
        <v/>
      </c>
      <c r="N54" s="8" t="str">
        <f t="shared" si="112"/>
        <v/>
      </c>
      <c r="O54" s="8" t="str">
        <f t="shared" si="112"/>
        <v/>
      </c>
      <c r="P54" s="8" t="str">
        <f t="shared" si="10"/>
        <v>--------------</v>
      </c>
      <c r="Q54" s="8" t="str">
        <f t="shared" si="11"/>
        <v/>
      </c>
      <c r="R54" s="8" t="str">
        <f t="shared" si="12"/>
        <v/>
      </c>
      <c r="S54" s="8">
        <f t="shared" si="13"/>
        <v>0</v>
      </c>
      <c r="T54" s="8">
        <f>+IF($C54&lt;='Ceník STRAVA'!$B$16,5,IF($C54&lt;='Ceník STRAVA'!$B$15,4,IF($C54&lt;='Ceník STRAVA'!$B$14,3,IF($C54&lt;='Ceník STRAVA'!$B$13,2,IF($C54&lt;='Ceník STRAVA'!$B$12,1,6)))))</f>
        <v>6</v>
      </c>
      <c r="U54" s="33">
        <f t="shared" si="14"/>
        <v>0</v>
      </c>
      <c r="V54" s="32">
        <f t="array" ref="V54">INDEX('Ceník STRAVA'!$C$12:$J$17,$T54,IF(R54="",8,HLOOKUP(R54,'Ceník STRAVA'!$C$10:$J$11,2,0)))</f>
        <v>0</v>
      </c>
      <c r="W54" s="32">
        <f t="array" ref="W54">INDEX('Ceník STRAVA'!$C$12:$J$17,$T54,IF(G54="",8,HLOOKUP(G54,'Ceník STRAVA'!$C$10:$J$11,2,0)))*IF($S54=W$2,0,1)</f>
        <v>0</v>
      </c>
      <c r="X54" s="32">
        <f t="array" ref="X54">INDEX('Ceník STRAVA'!$C$12:$J$17,$T54,IF(H54="",8,HLOOKUP(H54,'Ceník STRAVA'!$C$10:$J$11,2,0)))*IF($S54=X$2,0,1)</f>
        <v>0</v>
      </c>
      <c r="Y54" s="32">
        <f t="array" ref="Y54">INDEX('Ceník STRAVA'!$C$12:$J$17,$T54,IF(I54="",8,HLOOKUP(I54,'Ceník STRAVA'!$C$10:$J$11,2,0)))*IF($S54=Y$2,0,1)</f>
        <v>0</v>
      </c>
      <c r="Z54" s="32">
        <f t="array" ref="Z54">INDEX('Ceník STRAVA'!$C$12:$J$17,$T54,IF(J54="",8,HLOOKUP(J54,'Ceník STRAVA'!$C$10:$J$11,2,0)))*IF($S54=Z$2,0,1)</f>
        <v>0</v>
      </c>
      <c r="AA54" s="32">
        <f t="array" ref="AA54">INDEX('Ceník STRAVA'!$C$12:$J$17,$T54,IF(K54="",8,HLOOKUP(K54,'Ceník STRAVA'!$C$10:$J$11,2,0)))*IF($S54=AA$2,0,1)</f>
        <v>0</v>
      </c>
      <c r="AB54" s="32">
        <f t="array" ref="AB54">INDEX('Ceník STRAVA'!$C$12:$J$17,$T54,IF(L54="",8,HLOOKUP(L54,'Ceník STRAVA'!$C$10:$J$11,2,0)))*IF($S54=AB$2,0,1)</f>
        <v>0</v>
      </c>
      <c r="AC54" s="32">
        <f t="array" ref="AC54">INDEX('Ceník STRAVA'!$C$12:$J$17,$T54,IF(M54="",8,HLOOKUP(M54,'Ceník STRAVA'!$C$10:$J$11,2,0)))*IF($S54=AC$2,0,1)</f>
        <v>0</v>
      </c>
      <c r="AD54" s="32">
        <f t="array" ref="AD54">INDEX('Ceník STRAVA'!$C$12:$J$17,$T54,IF(N54="",8,HLOOKUP(N54,'Ceník STRAVA'!$C$10:$J$11,2,0)))*IF($S54=AD$2,0,1)</f>
        <v>0</v>
      </c>
      <c r="AE54" s="32">
        <f t="array" ref="AE54">INDEX('Ceník STRAVA'!$C$12:$J$17,$T54,IF(O54="",8,HLOOKUP(O54,'Ceník STRAVA'!$C$10:$J$11,2,0)))*IF($S54=AE$2,0,1)</f>
        <v>0</v>
      </c>
      <c r="AF54" s="8"/>
      <c r="AG54" s="8"/>
      <c r="AH54" s="8" t="str">
        <f t="shared" ref="AH54:AQ54" si="113">$T54&amp;F54</f>
        <v>6</v>
      </c>
      <c r="AI54" s="8" t="str">
        <f t="shared" si="113"/>
        <v>6</v>
      </c>
      <c r="AJ54" s="8" t="str">
        <f t="shared" si="113"/>
        <v>6</v>
      </c>
      <c r="AK54" s="8" t="str">
        <f t="shared" si="113"/>
        <v>6</v>
      </c>
      <c r="AL54" s="8" t="str">
        <f t="shared" si="113"/>
        <v>6</v>
      </c>
      <c r="AM54" s="8" t="str">
        <f t="shared" si="113"/>
        <v>6</v>
      </c>
      <c r="AN54" s="8" t="str">
        <f t="shared" si="113"/>
        <v>6</v>
      </c>
      <c r="AO54" s="8" t="str">
        <f t="shared" si="113"/>
        <v>6</v>
      </c>
      <c r="AP54" s="8" t="str">
        <f t="shared" si="113"/>
        <v>6</v>
      </c>
      <c r="AQ54" s="8" t="str">
        <f t="shared" si="113"/>
        <v>6</v>
      </c>
      <c r="AR54" s="8"/>
      <c r="AS54" s="8"/>
      <c r="AT54" s="8"/>
      <c r="AU54" s="8"/>
      <c r="AV54" s="8"/>
      <c r="AW54" s="8"/>
      <c r="AX54" s="8"/>
      <c r="AY54" s="8"/>
      <c r="AZ54" s="8"/>
      <c r="BA54" s="8"/>
    </row>
    <row r="55" spans="1:53" s="151" customFormat="1" ht="15.75" customHeight="1">
      <c r="A55" s="152">
        <f>+VSTUP!A60</f>
        <v>51</v>
      </c>
      <c r="B55" s="152">
        <f>+VSTUP!B60</f>
        <v>0</v>
      </c>
      <c r="C55" s="152" t="str">
        <f>IF(VSTUP!C60="","",VSTUP!C60)</f>
        <v/>
      </c>
      <c r="D55" s="152">
        <f>+VSTUP!G60</f>
        <v>0</v>
      </c>
      <c r="E55" s="152" t="str">
        <f>+VSTUP!H60</f>
        <v>-</v>
      </c>
      <c r="F55" s="152" t="str">
        <f t="shared" si="8"/>
        <v/>
      </c>
      <c r="G55" s="152" t="str">
        <f t="shared" ref="G55:O55" si="114">+IF($D55&gt;=G$2,IF($E55=0,"",$E55),IF($D55+1=G$2,IF(EXACT(LEFT($E55,LEN($E$3)),$E$3),$E$3,IF(LEN($E$3)=2,IF(LEFT($E55,1)="O","O",IF(LEFT(D55,1)="S","S","")),IF(LEN($E$3)=3,D55,""))),""))</f>
        <v/>
      </c>
      <c r="H55" s="152" t="str">
        <f t="shared" si="114"/>
        <v/>
      </c>
      <c r="I55" s="152" t="str">
        <f t="shared" si="114"/>
        <v/>
      </c>
      <c r="J55" s="152" t="str">
        <f t="shared" si="114"/>
        <v/>
      </c>
      <c r="K55" s="152" t="str">
        <f t="shared" si="114"/>
        <v/>
      </c>
      <c r="L55" s="152" t="str">
        <f t="shared" si="114"/>
        <v/>
      </c>
      <c r="M55" s="152" t="str">
        <f t="shared" si="114"/>
        <v/>
      </c>
      <c r="N55" s="152" t="str">
        <f t="shared" si="114"/>
        <v/>
      </c>
      <c r="O55" s="152" t="str">
        <f t="shared" si="114"/>
        <v/>
      </c>
      <c r="P55" s="152" t="str">
        <f t="shared" si="10"/>
        <v>--------------</v>
      </c>
      <c r="Q55" s="152" t="str">
        <f t="shared" si="11"/>
        <v/>
      </c>
      <c r="R55" s="152" t="str">
        <f t="shared" si="12"/>
        <v/>
      </c>
      <c r="S55" s="152">
        <f t="shared" si="13"/>
        <v>0</v>
      </c>
      <c r="T55" s="152">
        <f>+IF($C55&lt;='Ceník STRAVA'!$B$16,5,IF($C55&lt;='Ceník STRAVA'!$B$15,4,IF($C55&lt;='Ceník STRAVA'!$B$14,3,IF($C55&lt;='Ceník STRAVA'!$B$13,2,IF($C55&lt;='Ceník STRAVA'!$B$12,1,6)))))</f>
        <v>6</v>
      </c>
      <c r="U55" s="33">
        <f t="shared" si="14"/>
        <v>0</v>
      </c>
      <c r="V55" s="153">
        <f t="array" ref="V55">INDEX('Ceník STRAVA'!$C$12:$J$17,$T55,IF(R55="",8,HLOOKUP(R55,'Ceník STRAVA'!$C$10:$J$11,2,0)))</f>
        <v>0</v>
      </c>
      <c r="W55" s="153">
        <f t="array" ref="W55">INDEX('Ceník STRAVA'!$C$12:$J$17,$T55,IF(G55="",8,HLOOKUP(G55,'Ceník STRAVA'!$C$10:$J$11,2,0)))*IF($S55=W$2,0,1)</f>
        <v>0</v>
      </c>
      <c r="X55" s="153">
        <f t="array" ref="X55">INDEX('Ceník STRAVA'!$C$12:$J$17,$T55,IF(H55="",8,HLOOKUP(H55,'Ceník STRAVA'!$C$10:$J$11,2,0)))*IF($S55=X$2,0,1)</f>
        <v>0</v>
      </c>
      <c r="Y55" s="153">
        <f t="array" ref="Y55">INDEX('Ceník STRAVA'!$C$12:$J$17,$T55,IF(I55="",8,HLOOKUP(I55,'Ceník STRAVA'!$C$10:$J$11,2,0)))*IF($S55=Y$2,0,1)</f>
        <v>0</v>
      </c>
      <c r="Z55" s="153">
        <f t="array" ref="Z55">INDEX('Ceník STRAVA'!$C$12:$J$17,$T55,IF(J55="",8,HLOOKUP(J55,'Ceník STRAVA'!$C$10:$J$11,2,0)))*IF($S55=Z$2,0,1)</f>
        <v>0</v>
      </c>
      <c r="AA55" s="153">
        <f t="array" ref="AA55">INDEX('Ceník STRAVA'!$C$12:$J$17,$T55,IF(K55="",8,HLOOKUP(K55,'Ceník STRAVA'!$C$10:$J$11,2,0)))*IF($S55=AA$2,0,1)</f>
        <v>0</v>
      </c>
      <c r="AB55" s="153">
        <f t="array" ref="AB55">INDEX('Ceník STRAVA'!$C$12:$J$17,$T55,IF(L55="",8,HLOOKUP(L55,'Ceník STRAVA'!$C$10:$J$11,2,0)))*IF($S55=AB$2,0,1)</f>
        <v>0</v>
      </c>
      <c r="AC55" s="153">
        <f t="array" ref="AC55">INDEX('Ceník STRAVA'!$C$12:$J$17,$T55,IF(M55="",8,HLOOKUP(M55,'Ceník STRAVA'!$C$10:$J$11,2,0)))*IF($S55=AC$2,0,1)</f>
        <v>0</v>
      </c>
      <c r="AD55" s="153">
        <f t="array" ref="AD55">INDEX('Ceník STRAVA'!$C$12:$J$17,$T55,IF(N55="",8,HLOOKUP(N55,'Ceník STRAVA'!$C$10:$J$11,2,0)))*IF($S55=AD$2,0,1)</f>
        <v>0</v>
      </c>
      <c r="AE55" s="153">
        <f t="array" ref="AE55">INDEX('Ceník STRAVA'!$C$12:$J$17,$T55,IF(O55="",8,HLOOKUP(O55,'Ceník STRAVA'!$C$10:$J$11,2,0)))*IF($S55=AE$2,0,1)</f>
        <v>0</v>
      </c>
      <c r="AF55" s="152"/>
      <c r="AG55" s="152"/>
      <c r="AH55" s="152" t="str">
        <f t="shared" ref="AH55:AQ55" si="115">$T55&amp;F55</f>
        <v>6</v>
      </c>
      <c r="AI55" s="152" t="str">
        <f t="shared" si="115"/>
        <v>6</v>
      </c>
      <c r="AJ55" s="152" t="str">
        <f t="shared" si="115"/>
        <v>6</v>
      </c>
      <c r="AK55" s="152" t="str">
        <f t="shared" si="115"/>
        <v>6</v>
      </c>
      <c r="AL55" s="152" t="str">
        <f t="shared" si="115"/>
        <v>6</v>
      </c>
      <c r="AM55" s="152" t="str">
        <f t="shared" si="115"/>
        <v>6</v>
      </c>
      <c r="AN55" s="152" t="str">
        <f t="shared" si="115"/>
        <v>6</v>
      </c>
      <c r="AO55" s="152" t="str">
        <f t="shared" si="115"/>
        <v>6</v>
      </c>
      <c r="AP55" s="152" t="str">
        <f t="shared" si="115"/>
        <v>6</v>
      </c>
      <c r="AQ55" s="152" t="str">
        <f t="shared" si="115"/>
        <v>6</v>
      </c>
      <c r="AR55" s="152"/>
      <c r="AS55" s="152"/>
      <c r="AT55" s="152"/>
      <c r="AU55" s="152"/>
      <c r="AV55" s="152"/>
      <c r="AW55" s="152"/>
      <c r="AX55" s="152"/>
      <c r="AY55" s="152"/>
      <c r="AZ55" s="152"/>
      <c r="BA55" s="152"/>
    </row>
    <row r="56" spans="1:53" ht="15.75" customHeight="1">
      <c r="A56" s="8">
        <f>+VSTUP!A61</f>
        <v>52</v>
      </c>
      <c r="B56" s="8">
        <f>+VSTUP!B61</f>
        <v>0</v>
      </c>
      <c r="C56" s="8" t="str">
        <f>IF(VSTUP!C61="","",VSTUP!C61)</f>
        <v/>
      </c>
      <c r="D56" s="8">
        <f>+VSTUP!G61</f>
        <v>0</v>
      </c>
      <c r="E56" s="8" t="str">
        <f>+VSTUP!H61</f>
        <v>-</v>
      </c>
      <c r="F56" s="8" t="str">
        <f t="shared" si="8"/>
        <v/>
      </c>
      <c r="G56" s="8" t="str">
        <f t="shared" ref="G56:O56" si="116">+IF($D56&gt;=G$2,IF($E56=0,"",$E56),IF($D56+1=G$2,IF(EXACT(LEFT($E56,LEN($E$3)),$E$3),$E$3,IF(LEN($E$3)=2,IF(LEFT($E56,1)="O","O",IF(LEFT(D56,1)="S","S","")),IF(LEN($E$3)=3,D56,""))),""))</f>
        <v/>
      </c>
      <c r="H56" s="8" t="str">
        <f t="shared" si="116"/>
        <v/>
      </c>
      <c r="I56" s="8" t="str">
        <f t="shared" si="116"/>
        <v/>
      </c>
      <c r="J56" s="8" t="str">
        <f t="shared" si="116"/>
        <v/>
      </c>
      <c r="K56" s="8" t="str">
        <f t="shared" si="116"/>
        <v/>
      </c>
      <c r="L56" s="8" t="str">
        <f t="shared" si="116"/>
        <v/>
      </c>
      <c r="M56" s="8" t="str">
        <f t="shared" si="116"/>
        <v/>
      </c>
      <c r="N56" s="8" t="str">
        <f t="shared" si="116"/>
        <v/>
      </c>
      <c r="O56" s="8" t="str">
        <f t="shared" si="116"/>
        <v/>
      </c>
      <c r="P56" s="8" t="str">
        <f t="shared" si="10"/>
        <v>--------------</v>
      </c>
      <c r="Q56" s="8" t="str">
        <f t="shared" si="11"/>
        <v/>
      </c>
      <c r="R56" s="8" t="str">
        <f t="shared" si="12"/>
        <v/>
      </c>
      <c r="S56" s="8">
        <f t="shared" si="13"/>
        <v>0</v>
      </c>
      <c r="T56" s="8">
        <f>+IF($C56&lt;='Ceník STRAVA'!$B$16,5,IF($C56&lt;='Ceník STRAVA'!$B$15,4,IF($C56&lt;='Ceník STRAVA'!$B$14,3,IF($C56&lt;='Ceník STRAVA'!$B$13,2,IF($C56&lt;='Ceník STRAVA'!$B$12,1,6)))))</f>
        <v>6</v>
      </c>
      <c r="U56" s="33">
        <f t="shared" si="14"/>
        <v>0</v>
      </c>
      <c r="V56" s="32">
        <f t="array" ref="V56">INDEX('Ceník STRAVA'!$C$12:$J$17,$T56,IF(R56="",8,HLOOKUP(R56,'Ceník STRAVA'!$C$10:$J$11,2,0)))</f>
        <v>0</v>
      </c>
      <c r="W56" s="32">
        <f t="array" ref="W56">INDEX('Ceník STRAVA'!$C$12:$J$17,$T56,IF(G56="",8,HLOOKUP(G56,'Ceník STRAVA'!$C$10:$J$11,2,0)))*IF($S56=W$2,0,1)</f>
        <v>0</v>
      </c>
      <c r="X56" s="32">
        <f t="array" ref="X56">INDEX('Ceník STRAVA'!$C$12:$J$17,$T56,IF(H56="",8,HLOOKUP(H56,'Ceník STRAVA'!$C$10:$J$11,2,0)))*IF($S56=X$2,0,1)</f>
        <v>0</v>
      </c>
      <c r="Y56" s="32">
        <f t="array" ref="Y56">INDEX('Ceník STRAVA'!$C$12:$J$17,$T56,IF(I56="",8,HLOOKUP(I56,'Ceník STRAVA'!$C$10:$J$11,2,0)))*IF($S56=Y$2,0,1)</f>
        <v>0</v>
      </c>
      <c r="Z56" s="32">
        <f t="array" ref="Z56">INDEX('Ceník STRAVA'!$C$12:$J$17,$T56,IF(J56="",8,HLOOKUP(J56,'Ceník STRAVA'!$C$10:$J$11,2,0)))*IF($S56=Z$2,0,1)</f>
        <v>0</v>
      </c>
      <c r="AA56" s="32">
        <f t="array" ref="AA56">INDEX('Ceník STRAVA'!$C$12:$J$17,$T56,IF(K56="",8,HLOOKUP(K56,'Ceník STRAVA'!$C$10:$J$11,2,0)))*IF($S56=AA$2,0,1)</f>
        <v>0</v>
      </c>
      <c r="AB56" s="32">
        <f t="array" ref="AB56">INDEX('Ceník STRAVA'!$C$12:$J$17,$T56,IF(L56="",8,HLOOKUP(L56,'Ceník STRAVA'!$C$10:$J$11,2,0)))*IF($S56=AB$2,0,1)</f>
        <v>0</v>
      </c>
      <c r="AC56" s="32">
        <f t="array" ref="AC56">INDEX('Ceník STRAVA'!$C$12:$J$17,$T56,IF(M56="",8,HLOOKUP(M56,'Ceník STRAVA'!$C$10:$J$11,2,0)))*IF($S56=AC$2,0,1)</f>
        <v>0</v>
      </c>
      <c r="AD56" s="32">
        <f t="array" ref="AD56">INDEX('Ceník STRAVA'!$C$12:$J$17,$T56,IF(N56="",8,HLOOKUP(N56,'Ceník STRAVA'!$C$10:$J$11,2,0)))*IF($S56=AD$2,0,1)</f>
        <v>0</v>
      </c>
      <c r="AE56" s="32">
        <f t="array" ref="AE56">INDEX('Ceník STRAVA'!$C$12:$J$17,$T56,IF(O56="",8,HLOOKUP(O56,'Ceník STRAVA'!$C$10:$J$11,2,0)))*IF($S56=AE$2,0,1)</f>
        <v>0</v>
      </c>
      <c r="AF56" s="8"/>
      <c r="AG56" s="8"/>
      <c r="AH56" s="8" t="str">
        <f t="shared" ref="AH56:AQ56" si="117">$T56&amp;F56</f>
        <v>6</v>
      </c>
      <c r="AI56" s="8" t="str">
        <f t="shared" si="117"/>
        <v>6</v>
      </c>
      <c r="AJ56" s="8" t="str">
        <f t="shared" si="117"/>
        <v>6</v>
      </c>
      <c r="AK56" s="8" t="str">
        <f t="shared" si="117"/>
        <v>6</v>
      </c>
      <c r="AL56" s="8" t="str">
        <f t="shared" si="117"/>
        <v>6</v>
      </c>
      <c r="AM56" s="8" t="str">
        <f t="shared" si="117"/>
        <v>6</v>
      </c>
      <c r="AN56" s="8" t="str">
        <f t="shared" si="117"/>
        <v>6</v>
      </c>
      <c r="AO56" s="8" t="str">
        <f t="shared" si="117"/>
        <v>6</v>
      </c>
      <c r="AP56" s="8" t="str">
        <f t="shared" si="117"/>
        <v>6</v>
      </c>
      <c r="AQ56" s="8" t="str">
        <f t="shared" si="117"/>
        <v>6</v>
      </c>
      <c r="AR56" s="8"/>
      <c r="AS56" s="8"/>
      <c r="AT56" s="8"/>
      <c r="AU56" s="8"/>
      <c r="AV56" s="8"/>
      <c r="AW56" s="8"/>
      <c r="AX56" s="8"/>
      <c r="AY56" s="8"/>
      <c r="AZ56" s="8"/>
      <c r="BA56" s="8"/>
    </row>
    <row r="57" spans="1:53" s="151" customFormat="1" ht="15.75" customHeight="1">
      <c r="A57" s="152">
        <f>+VSTUP!A62</f>
        <v>53</v>
      </c>
      <c r="B57" s="152">
        <f>+VSTUP!B62</f>
        <v>0</v>
      </c>
      <c r="C57" s="152" t="str">
        <f>IF(VSTUP!C62="","",VSTUP!C62)</f>
        <v/>
      </c>
      <c r="D57" s="152">
        <f>+VSTUP!G62</f>
        <v>0</v>
      </c>
      <c r="E57" s="152" t="str">
        <f>+VSTUP!H62</f>
        <v>-</v>
      </c>
      <c r="F57" s="152" t="str">
        <f t="shared" si="8"/>
        <v/>
      </c>
      <c r="G57" s="152" t="str">
        <f t="shared" ref="G57:O57" si="118">+IF($D57&gt;=G$2,IF($E57=0,"",$E57),IF($D57+1=G$2,IF(EXACT(LEFT($E57,LEN($E$3)),$E$3),$E$3,IF(LEN($E$3)=2,IF(LEFT($E57,1)="O","O",IF(LEFT(D57,1)="S","S","")),IF(LEN($E$3)=3,D57,""))),""))</f>
        <v/>
      </c>
      <c r="H57" s="152" t="str">
        <f t="shared" si="118"/>
        <v/>
      </c>
      <c r="I57" s="152" t="str">
        <f t="shared" si="118"/>
        <v/>
      </c>
      <c r="J57" s="152" t="str">
        <f t="shared" si="118"/>
        <v/>
      </c>
      <c r="K57" s="152" t="str">
        <f t="shared" si="118"/>
        <v/>
      </c>
      <c r="L57" s="152" t="str">
        <f t="shared" si="118"/>
        <v/>
      </c>
      <c r="M57" s="152" t="str">
        <f t="shared" si="118"/>
        <v/>
      </c>
      <c r="N57" s="152" t="str">
        <f t="shared" si="118"/>
        <v/>
      </c>
      <c r="O57" s="152" t="str">
        <f t="shared" si="118"/>
        <v/>
      </c>
      <c r="P57" s="152" t="str">
        <f t="shared" si="10"/>
        <v>--------------</v>
      </c>
      <c r="Q57" s="152" t="str">
        <f t="shared" si="11"/>
        <v/>
      </c>
      <c r="R57" s="152" t="str">
        <f t="shared" si="12"/>
        <v/>
      </c>
      <c r="S57" s="152">
        <f t="shared" si="13"/>
        <v>0</v>
      </c>
      <c r="T57" s="152">
        <f>+IF($C57&lt;='Ceník STRAVA'!$B$16,5,IF($C57&lt;='Ceník STRAVA'!$B$15,4,IF($C57&lt;='Ceník STRAVA'!$B$14,3,IF($C57&lt;='Ceník STRAVA'!$B$13,2,IF($C57&lt;='Ceník STRAVA'!$B$12,1,6)))))</f>
        <v>6</v>
      </c>
      <c r="U57" s="33">
        <f t="shared" si="14"/>
        <v>0</v>
      </c>
      <c r="V57" s="153">
        <f t="array" ref="V57">INDEX('Ceník STRAVA'!$C$12:$J$17,$T57,IF(R57="",8,HLOOKUP(R57,'Ceník STRAVA'!$C$10:$J$11,2,0)))</f>
        <v>0</v>
      </c>
      <c r="W57" s="153">
        <f t="array" ref="W57">INDEX('Ceník STRAVA'!$C$12:$J$17,$T57,IF(G57="",8,HLOOKUP(G57,'Ceník STRAVA'!$C$10:$J$11,2,0)))*IF($S57=W$2,0,1)</f>
        <v>0</v>
      </c>
      <c r="X57" s="153">
        <f t="array" ref="X57">INDEX('Ceník STRAVA'!$C$12:$J$17,$T57,IF(H57="",8,HLOOKUP(H57,'Ceník STRAVA'!$C$10:$J$11,2,0)))*IF($S57=X$2,0,1)</f>
        <v>0</v>
      </c>
      <c r="Y57" s="153">
        <f t="array" ref="Y57">INDEX('Ceník STRAVA'!$C$12:$J$17,$T57,IF(I57="",8,HLOOKUP(I57,'Ceník STRAVA'!$C$10:$J$11,2,0)))*IF($S57=Y$2,0,1)</f>
        <v>0</v>
      </c>
      <c r="Z57" s="153">
        <f t="array" ref="Z57">INDEX('Ceník STRAVA'!$C$12:$J$17,$T57,IF(J57="",8,HLOOKUP(J57,'Ceník STRAVA'!$C$10:$J$11,2,0)))*IF($S57=Z$2,0,1)</f>
        <v>0</v>
      </c>
      <c r="AA57" s="153">
        <f t="array" ref="AA57">INDEX('Ceník STRAVA'!$C$12:$J$17,$T57,IF(K57="",8,HLOOKUP(K57,'Ceník STRAVA'!$C$10:$J$11,2,0)))*IF($S57=AA$2,0,1)</f>
        <v>0</v>
      </c>
      <c r="AB57" s="153">
        <f t="array" ref="AB57">INDEX('Ceník STRAVA'!$C$12:$J$17,$T57,IF(L57="",8,HLOOKUP(L57,'Ceník STRAVA'!$C$10:$J$11,2,0)))*IF($S57=AB$2,0,1)</f>
        <v>0</v>
      </c>
      <c r="AC57" s="153">
        <f t="array" ref="AC57">INDEX('Ceník STRAVA'!$C$12:$J$17,$T57,IF(M57="",8,HLOOKUP(M57,'Ceník STRAVA'!$C$10:$J$11,2,0)))*IF($S57=AC$2,0,1)</f>
        <v>0</v>
      </c>
      <c r="AD57" s="153">
        <f t="array" ref="AD57">INDEX('Ceník STRAVA'!$C$12:$J$17,$T57,IF(N57="",8,HLOOKUP(N57,'Ceník STRAVA'!$C$10:$J$11,2,0)))*IF($S57=AD$2,0,1)</f>
        <v>0</v>
      </c>
      <c r="AE57" s="153">
        <f t="array" ref="AE57">INDEX('Ceník STRAVA'!$C$12:$J$17,$T57,IF(O57="",8,HLOOKUP(O57,'Ceník STRAVA'!$C$10:$J$11,2,0)))*IF($S57=AE$2,0,1)</f>
        <v>0</v>
      </c>
      <c r="AF57" s="152"/>
      <c r="AG57" s="152"/>
      <c r="AH57" s="152" t="str">
        <f t="shared" ref="AH57:AQ57" si="119">$T57&amp;F57</f>
        <v>6</v>
      </c>
      <c r="AI57" s="152" t="str">
        <f t="shared" si="119"/>
        <v>6</v>
      </c>
      <c r="AJ57" s="152" t="str">
        <f t="shared" si="119"/>
        <v>6</v>
      </c>
      <c r="AK57" s="152" t="str">
        <f t="shared" si="119"/>
        <v>6</v>
      </c>
      <c r="AL57" s="152" t="str">
        <f t="shared" si="119"/>
        <v>6</v>
      </c>
      <c r="AM57" s="152" t="str">
        <f t="shared" si="119"/>
        <v>6</v>
      </c>
      <c r="AN57" s="152" t="str">
        <f t="shared" si="119"/>
        <v>6</v>
      </c>
      <c r="AO57" s="152" t="str">
        <f t="shared" si="119"/>
        <v>6</v>
      </c>
      <c r="AP57" s="152" t="str">
        <f t="shared" si="119"/>
        <v>6</v>
      </c>
      <c r="AQ57" s="152" t="str">
        <f t="shared" si="119"/>
        <v>6</v>
      </c>
      <c r="AR57" s="152"/>
      <c r="AS57" s="152"/>
      <c r="AT57" s="152"/>
      <c r="AU57" s="152"/>
      <c r="AV57" s="152"/>
      <c r="AW57" s="152"/>
      <c r="AX57" s="152"/>
      <c r="AY57" s="152"/>
      <c r="AZ57" s="152"/>
      <c r="BA57" s="152"/>
    </row>
    <row r="58" spans="1:53" ht="15.75" customHeight="1">
      <c r="A58" s="8">
        <f>+VSTUP!A63</f>
        <v>54</v>
      </c>
      <c r="B58" s="8">
        <f>+VSTUP!B63</f>
        <v>0</v>
      </c>
      <c r="C58" s="8" t="str">
        <f>IF(VSTUP!C63="","",VSTUP!C63)</f>
        <v/>
      </c>
      <c r="D58" s="8">
        <f>+VSTUP!G63</f>
        <v>0</v>
      </c>
      <c r="E58" s="8" t="str">
        <f>+VSTUP!H63</f>
        <v>-</v>
      </c>
      <c r="F58" s="8" t="str">
        <f t="shared" si="8"/>
        <v/>
      </c>
      <c r="G58" s="8" t="str">
        <f t="shared" ref="G58:O58" si="120">+IF($D58&gt;=G$2,IF($E58=0,"",$E58),IF($D58+1=G$2,IF(EXACT(LEFT($E58,LEN($E$3)),$E$3),$E$3,IF(LEN($E$3)=2,IF(LEFT($E58,1)="O","O",IF(LEFT(D58,1)="S","S","")),IF(LEN($E$3)=3,D58,""))),""))</f>
        <v/>
      </c>
      <c r="H58" s="8" t="str">
        <f t="shared" si="120"/>
        <v/>
      </c>
      <c r="I58" s="8" t="str">
        <f t="shared" si="120"/>
        <v/>
      </c>
      <c r="J58" s="8" t="str">
        <f t="shared" si="120"/>
        <v/>
      </c>
      <c r="K58" s="8" t="str">
        <f t="shared" si="120"/>
        <v/>
      </c>
      <c r="L58" s="8" t="str">
        <f t="shared" si="120"/>
        <v/>
      </c>
      <c r="M58" s="8" t="str">
        <f t="shared" si="120"/>
        <v/>
      </c>
      <c r="N58" s="8" t="str">
        <f t="shared" si="120"/>
        <v/>
      </c>
      <c r="O58" s="8" t="str">
        <f t="shared" si="120"/>
        <v/>
      </c>
      <c r="P58" s="8" t="str">
        <f t="shared" si="10"/>
        <v>--------------</v>
      </c>
      <c r="Q58" s="8" t="str">
        <f t="shared" si="11"/>
        <v/>
      </c>
      <c r="R58" s="8" t="str">
        <f t="shared" si="12"/>
        <v/>
      </c>
      <c r="S58" s="8">
        <f t="shared" si="13"/>
        <v>0</v>
      </c>
      <c r="T58" s="8">
        <f>+IF($C58&lt;='Ceník STRAVA'!$B$16,5,IF($C58&lt;='Ceník STRAVA'!$B$15,4,IF($C58&lt;='Ceník STRAVA'!$B$14,3,IF($C58&lt;='Ceník STRAVA'!$B$13,2,IF($C58&lt;='Ceník STRAVA'!$B$12,1,6)))))</f>
        <v>6</v>
      </c>
      <c r="U58" s="33">
        <f t="shared" si="14"/>
        <v>0</v>
      </c>
      <c r="V58" s="32">
        <f t="array" ref="V58">INDEX('Ceník STRAVA'!$C$12:$J$17,$T58,IF(R58="",8,HLOOKUP(R58,'Ceník STRAVA'!$C$10:$J$11,2,0)))</f>
        <v>0</v>
      </c>
      <c r="W58" s="32">
        <f t="array" ref="W58">INDEX('Ceník STRAVA'!$C$12:$J$17,$T58,IF(G58="",8,HLOOKUP(G58,'Ceník STRAVA'!$C$10:$J$11,2,0)))*IF($S58=W$2,0,1)</f>
        <v>0</v>
      </c>
      <c r="X58" s="32">
        <f t="array" ref="X58">INDEX('Ceník STRAVA'!$C$12:$J$17,$T58,IF(H58="",8,HLOOKUP(H58,'Ceník STRAVA'!$C$10:$J$11,2,0)))*IF($S58=X$2,0,1)</f>
        <v>0</v>
      </c>
      <c r="Y58" s="32">
        <f t="array" ref="Y58">INDEX('Ceník STRAVA'!$C$12:$J$17,$T58,IF(I58="",8,HLOOKUP(I58,'Ceník STRAVA'!$C$10:$J$11,2,0)))*IF($S58=Y$2,0,1)</f>
        <v>0</v>
      </c>
      <c r="Z58" s="32">
        <f t="array" ref="Z58">INDEX('Ceník STRAVA'!$C$12:$J$17,$T58,IF(J58="",8,HLOOKUP(J58,'Ceník STRAVA'!$C$10:$J$11,2,0)))*IF($S58=Z$2,0,1)</f>
        <v>0</v>
      </c>
      <c r="AA58" s="32">
        <f t="array" ref="AA58">INDEX('Ceník STRAVA'!$C$12:$J$17,$T58,IF(K58="",8,HLOOKUP(K58,'Ceník STRAVA'!$C$10:$J$11,2,0)))*IF($S58=AA$2,0,1)</f>
        <v>0</v>
      </c>
      <c r="AB58" s="32">
        <f t="array" ref="AB58">INDEX('Ceník STRAVA'!$C$12:$J$17,$T58,IF(L58="",8,HLOOKUP(L58,'Ceník STRAVA'!$C$10:$J$11,2,0)))*IF($S58=AB$2,0,1)</f>
        <v>0</v>
      </c>
      <c r="AC58" s="32">
        <f t="array" ref="AC58">INDEX('Ceník STRAVA'!$C$12:$J$17,$T58,IF(M58="",8,HLOOKUP(M58,'Ceník STRAVA'!$C$10:$J$11,2,0)))*IF($S58=AC$2,0,1)</f>
        <v>0</v>
      </c>
      <c r="AD58" s="32">
        <f t="array" ref="AD58">INDEX('Ceník STRAVA'!$C$12:$J$17,$T58,IF(N58="",8,HLOOKUP(N58,'Ceník STRAVA'!$C$10:$J$11,2,0)))*IF($S58=AD$2,0,1)</f>
        <v>0</v>
      </c>
      <c r="AE58" s="32">
        <f t="array" ref="AE58">INDEX('Ceník STRAVA'!$C$12:$J$17,$T58,IF(O58="",8,HLOOKUP(O58,'Ceník STRAVA'!$C$10:$J$11,2,0)))*IF($S58=AE$2,0,1)</f>
        <v>0</v>
      </c>
      <c r="AF58" s="8"/>
      <c r="AG58" s="8"/>
      <c r="AH58" s="8" t="str">
        <f t="shared" ref="AH58:AQ58" si="121">$T58&amp;F58</f>
        <v>6</v>
      </c>
      <c r="AI58" s="8" t="str">
        <f t="shared" si="121"/>
        <v>6</v>
      </c>
      <c r="AJ58" s="8" t="str">
        <f t="shared" si="121"/>
        <v>6</v>
      </c>
      <c r="AK58" s="8" t="str">
        <f t="shared" si="121"/>
        <v>6</v>
      </c>
      <c r="AL58" s="8" t="str">
        <f t="shared" si="121"/>
        <v>6</v>
      </c>
      <c r="AM58" s="8" t="str">
        <f t="shared" si="121"/>
        <v>6</v>
      </c>
      <c r="AN58" s="8" t="str">
        <f t="shared" si="121"/>
        <v>6</v>
      </c>
      <c r="AO58" s="8" t="str">
        <f t="shared" si="121"/>
        <v>6</v>
      </c>
      <c r="AP58" s="8" t="str">
        <f t="shared" si="121"/>
        <v>6</v>
      </c>
      <c r="AQ58" s="8" t="str">
        <f t="shared" si="121"/>
        <v>6</v>
      </c>
      <c r="AR58" s="8"/>
      <c r="AS58" s="8"/>
      <c r="AT58" s="8"/>
      <c r="AU58" s="8"/>
      <c r="AV58" s="8"/>
      <c r="AW58" s="8"/>
      <c r="AX58" s="8"/>
      <c r="AY58" s="8"/>
      <c r="AZ58" s="8"/>
      <c r="BA58" s="8"/>
    </row>
    <row r="59" spans="1:53" s="151" customFormat="1" ht="15.75" customHeight="1">
      <c r="A59" s="152">
        <f>+VSTUP!A64</f>
        <v>55</v>
      </c>
      <c r="B59" s="152">
        <f>+VSTUP!B64</f>
        <v>0</v>
      </c>
      <c r="C59" s="152" t="str">
        <f>IF(VSTUP!C64="","",VSTUP!C64)</f>
        <v/>
      </c>
      <c r="D59" s="152">
        <f>+VSTUP!G64</f>
        <v>0</v>
      </c>
      <c r="E59" s="152" t="str">
        <f>+VSTUP!H64</f>
        <v>-</v>
      </c>
      <c r="F59" s="152" t="str">
        <f t="shared" si="8"/>
        <v/>
      </c>
      <c r="G59" s="152" t="str">
        <f t="shared" ref="G59:O59" si="122">+IF($D59&gt;=G$2,IF($E59=0,"",$E59),IF($D59+1=G$2,IF(EXACT(LEFT($E59,LEN($E$3)),$E$3),$E$3,IF(LEN($E$3)=2,IF(LEFT($E59,1)="O","O",IF(LEFT(D59,1)="S","S","")),IF(LEN($E$3)=3,D59,""))),""))</f>
        <v/>
      </c>
      <c r="H59" s="152" t="str">
        <f t="shared" si="122"/>
        <v/>
      </c>
      <c r="I59" s="152" t="str">
        <f t="shared" si="122"/>
        <v/>
      </c>
      <c r="J59" s="152" t="str">
        <f t="shared" si="122"/>
        <v/>
      </c>
      <c r="K59" s="152" t="str">
        <f t="shared" si="122"/>
        <v/>
      </c>
      <c r="L59" s="152" t="str">
        <f t="shared" si="122"/>
        <v/>
      </c>
      <c r="M59" s="152" t="str">
        <f t="shared" si="122"/>
        <v/>
      </c>
      <c r="N59" s="152" t="str">
        <f t="shared" si="122"/>
        <v/>
      </c>
      <c r="O59" s="152" t="str">
        <f t="shared" si="122"/>
        <v/>
      </c>
      <c r="P59" s="152" t="str">
        <f t="shared" si="10"/>
        <v>--------------</v>
      </c>
      <c r="Q59" s="152" t="str">
        <f t="shared" si="11"/>
        <v/>
      </c>
      <c r="R59" s="152" t="str">
        <f t="shared" si="12"/>
        <v/>
      </c>
      <c r="S59" s="152">
        <f t="shared" si="13"/>
        <v>0</v>
      </c>
      <c r="T59" s="152">
        <f>+IF($C59&lt;='Ceník STRAVA'!$B$16,5,IF($C59&lt;='Ceník STRAVA'!$B$15,4,IF($C59&lt;='Ceník STRAVA'!$B$14,3,IF($C59&lt;='Ceník STRAVA'!$B$13,2,IF($C59&lt;='Ceník STRAVA'!$B$12,1,6)))))</f>
        <v>6</v>
      </c>
      <c r="U59" s="33">
        <f t="shared" si="14"/>
        <v>0</v>
      </c>
      <c r="V59" s="153">
        <f t="array" ref="V59">INDEX('Ceník STRAVA'!$C$12:$J$17,$T59,IF(R59="",8,HLOOKUP(R59,'Ceník STRAVA'!$C$10:$J$11,2,0)))</f>
        <v>0</v>
      </c>
      <c r="W59" s="153">
        <f t="array" ref="W59">INDEX('Ceník STRAVA'!$C$12:$J$17,$T59,IF(G59="",8,HLOOKUP(G59,'Ceník STRAVA'!$C$10:$J$11,2,0)))*IF($S59=W$2,0,1)</f>
        <v>0</v>
      </c>
      <c r="X59" s="153">
        <f t="array" ref="X59">INDEX('Ceník STRAVA'!$C$12:$J$17,$T59,IF(H59="",8,HLOOKUP(H59,'Ceník STRAVA'!$C$10:$J$11,2,0)))*IF($S59=X$2,0,1)</f>
        <v>0</v>
      </c>
      <c r="Y59" s="153">
        <f t="array" ref="Y59">INDEX('Ceník STRAVA'!$C$12:$J$17,$T59,IF(I59="",8,HLOOKUP(I59,'Ceník STRAVA'!$C$10:$J$11,2,0)))*IF($S59=Y$2,0,1)</f>
        <v>0</v>
      </c>
      <c r="Z59" s="153">
        <f t="array" ref="Z59">INDEX('Ceník STRAVA'!$C$12:$J$17,$T59,IF(J59="",8,HLOOKUP(J59,'Ceník STRAVA'!$C$10:$J$11,2,0)))*IF($S59=Z$2,0,1)</f>
        <v>0</v>
      </c>
      <c r="AA59" s="153">
        <f t="array" ref="AA59">INDEX('Ceník STRAVA'!$C$12:$J$17,$T59,IF(K59="",8,HLOOKUP(K59,'Ceník STRAVA'!$C$10:$J$11,2,0)))*IF($S59=AA$2,0,1)</f>
        <v>0</v>
      </c>
      <c r="AB59" s="153">
        <f t="array" ref="AB59">INDEX('Ceník STRAVA'!$C$12:$J$17,$T59,IF(L59="",8,HLOOKUP(L59,'Ceník STRAVA'!$C$10:$J$11,2,0)))*IF($S59=AB$2,0,1)</f>
        <v>0</v>
      </c>
      <c r="AC59" s="153">
        <f t="array" ref="AC59">INDEX('Ceník STRAVA'!$C$12:$J$17,$T59,IF(M59="",8,HLOOKUP(M59,'Ceník STRAVA'!$C$10:$J$11,2,0)))*IF($S59=AC$2,0,1)</f>
        <v>0</v>
      </c>
      <c r="AD59" s="153">
        <f t="array" ref="AD59">INDEX('Ceník STRAVA'!$C$12:$J$17,$T59,IF(N59="",8,HLOOKUP(N59,'Ceník STRAVA'!$C$10:$J$11,2,0)))*IF($S59=AD$2,0,1)</f>
        <v>0</v>
      </c>
      <c r="AE59" s="153">
        <f t="array" ref="AE59">INDEX('Ceník STRAVA'!$C$12:$J$17,$T59,IF(O59="",8,HLOOKUP(O59,'Ceník STRAVA'!$C$10:$J$11,2,0)))*IF($S59=AE$2,0,1)</f>
        <v>0</v>
      </c>
      <c r="AF59" s="152"/>
      <c r="AG59" s="152"/>
      <c r="AH59" s="152" t="str">
        <f t="shared" ref="AH59:AQ59" si="123">$T59&amp;F59</f>
        <v>6</v>
      </c>
      <c r="AI59" s="152" t="str">
        <f t="shared" si="123"/>
        <v>6</v>
      </c>
      <c r="AJ59" s="152" t="str">
        <f t="shared" si="123"/>
        <v>6</v>
      </c>
      <c r="AK59" s="152" t="str">
        <f t="shared" si="123"/>
        <v>6</v>
      </c>
      <c r="AL59" s="152" t="str">
        <f t="shared" si="123"/>
        <v>6</v>
      </c>
      <c r="AM59" s="152" t="str">
        <f t="shared" si="123"/>
        <v>6</v>
      </c>
      <c r="AN59" s="152" t="str">
        <f t="shared" si="123"/>
        <v>6</v>
      </c>
      <c r="AO59" s="152" t="str">
        <f t="shared" si="123"/>
        <v>6</v>
      </c>
      <c r="AP59" s="152" t="str">
        <f t="shared" si="123"/>
        <v>6</v>
      </c>
      <c r="AQ59" s="152" t="str">
        <f t="shared" si="123"/>
        <v>6</v>
      </c>
      <c r="AR59" s="152"/>
      <c r="AS59" s="152"/>
      <c r="AT59" s="152"/>
      <c r="AU59" s="152"/>
      <c r="AV59" s="152"/>
      <c r="AW59" s="152"/>
      <c r="AX59" s="152"/>
      <c r="AY59" s="152"/>
      <c r="AZ59" s="152"/>
      <c r="BA59" s="152"/>
    </row>
    <row r="60" spans="1:53" ht="15.75" customHeight="1">
      <c r="A60" s="8">
        <f>+VSTUP!A65</f>
        <v>56</v>
      </c>
      <c r="B60" s="8">
        <f>+VSTUP!B65</f>
        <v>0</v>
      </c>
      <c r="C60" s="8" t="str">
        <f>IF(VSTUP!C65="","",VSTUP!C65)</f>
        <v/>
      </c>
      <c r="D60" s="8">
        <f>+VSTUP!G65</f>
        <v>0</v>
      </c>
      <c r="E60" s="8" t="str">
        <f>+VSTUP!H65</f>
        <v>-</v>
      </c>
      <c r="F60" s="8" t="str">
        <f t="shared" si="8"/>
        <v/>
      </c>
      <c r="G60" s="8" t="str">
        <f t="shared" ref="G60:O60" si="124">+IF($D60&gt;=G$2,IF($E60=0,"",$E60),IF($D60+1=G$2,IF(EXACT(LEFT($E60,LEN($E$3)),$E$3),$E$3,IF(LEN($E$3)=2,IF(LEFT($E60,1)="O","O",IF(LEFT(D60,1)="S","S","")),IF(LEN($E$3)=3,D60,""))),""))</f>
        <v/>
      </c>
      <c r="H60" s="8" t="str">
        <f t="shared" si="124"/>
        <v/>
      </c>
      <c r="I60" s="8" t="str">
        <f t="shared" si="124"/>
        <v/>
      </c>
      <c r="J60" s="8" t="str">
        <f t="shared" si="124"/>
        <v/>
      </c>
      <c r="K60" s="8" t="str">
        <f t="shared" si="124"/>
        <v/>
      </c>
      <c r="L60" s="8" t="str">
        <f t="shared" si="124"/>
        <v/>
      </c>
      <c r="M60" s="8" t="str">
        <f t="shared" si="124"/>
        <v/>
      </c>
      <c r="N60" s="8" t="str">
        <f t="shared" si="124"/>
        <v/>
      </c>
      <c r="O60" s="8" t="str">
        <f t="shared" si="124"/>
        <v/>
      </c>
      <c r="P60" s="8" t="str">
        <f t="shared" si="10"/>
        <v>--------------</v>
      </c>
      <c r="Q60" s="8" t="str">
        <f t="shared" si="11"/>
        <v/>
      </c>
      <c r="R60" s="8" t="str">
        <f t="shared" si="12"/>
        <v/>
      </c>
      <c r="S60" s="8">
        <f t="shared" si="13"/>
        <v>0</v>
      </c>
      <c r="T60" s="8">
        <f>+IF($C60&lt;='Ceník STRAVA'!$B$16,5,IF($C60&lt;='Ceník STRAVA'!$B$15,4,IF($C60&lt;='Ceník STRAVA'!$B$14,3,IF($C60&lt;='Ceník STRAVA'!$B$13,2,IF($C60&lt;='Ceník STRAVA'!$B$12,1,6)))))</f>
        <v>6</v>
      </c>
      <c r="U60" s="33">
        <f t="shared" ref="U60:U123" si="125">SUM(V60:AC60)</f>
        <v>0</v>
      </c>
      <c r="V60" s="32">
        <f t="array" ref="V60">INDEX('Ceník STRAVA'!$C$12:$J$17,$T60,IF(R60="",8,HLOOKUP(R60,'Ceník STRAVA'!$C$10:$J$11,2,0)))</f>
        <v>0</v>
      </c>
      <c r="W60" s="32">
        <f t="array" ref="W60">INDEX('Ceník STRAVA'!$C$12:$J$17,$T60,IF(G60="",8,HLOOKUP(G60,'Ceník STRAVA'!$C$10:$J$11,2,0)))*IF($S60=W$2,0,1)</f>
        <v>0</v>
      </c>
      <c r="X60" s="32">
        <f t="array" ref="X60">INDEX('Ceník STRAVA'!$C$12:$J$17,$T60,IF(H60="",8,HLOOKUP(H60,'Ceník STRAVA'!$C$10:$J$11,2,0)))*IF($S60=X$2,0,1)</f>
        <v>0</v>
      </c>
      <c r="Y60" s="32">
        <f t="array" ref="Y60">INDEX('Ceník STRAVA'!$C$12:$J$17,$T60,IF(I60="",8,HLOOKUP(I60,'Ceník STRAVA'!$C$10:$J$11,2,0)))*IF($S60=Y$2,0,1)</f>
        <v>0</v>
      </c>
      <c r="Z60" s="32">
        <f t="array" ref="Z60">INDEX('Ceník STRAVA'!$C$12:$J$17,$T60,IF(J60="",8,HLOOKUP(J60,'Ceník STRAVA'!$C$10:$J$11,2,0)))*IF($S60=Z$2,0,1)</f>
        <v>0</v>
      </c>
      <c r="AA60" s="32">
        <f t="array" ref="AA60">INDEX('Ceník STRAVA'!$C$12:$J$17,$T60,IF(K60="",8,HLOOKUP(K60,'Ceník STRAVA'!$C$10:$J$11,2,0)))*IF($S60=AA$2,0,1)</f>
        <v>0</v>
      </c>
      <c r="AB60" s="32">
        <f t="array" ref="AB60">INDEX('Ceník STRAVA'!$C$12:$J$17,$T60,IF(L60="",8,HLOOKUP(L60,'Ceník STRAVA'!$C$10:$J$11,2,0)))*IF($S60=AB$2,0,1)</f>
        <v>0</v>
      </c>
      <c r="AC60" s="32">
        <f t="array" ref="AC60">INDEX('Ceník STRAVA'!$C$12:$J$17,$T60,IF(M60="",8,HLOOKUP(M60,'Ceník STRAVA'!$C$10:$J$11,2,0)))*IF($S60=AC$2,0,1)</f>
        <v>0</v>
      </c>
      <c r="AD60" s="32">
        <f t="array" ref="AD60">INDEX('Ceník STRAVA'!$C$12:$J$17,$T60,IF(N60="",8,HLOOKUP(N60,'Ceník STRAVA'!$C$10:$J$11,2,0)))*IF($S60=AD$2,0,1)</f>
        <v>0</v>
      </c>
      <c r="AE60" s="32">
        <f t="array" ref="AE60">INDEX('Ceník STRAVA'!$C$12:$J$17,$T60,IF(O60="",8,HLOOKUP(O60,'Ceník STRAVA'!$C$10:$J$11,2,0)))*IF($S60=AE$2,0,1)</f>
        <v>0</v>
      </c>
      <c r="AF60" s="8"/>
      <c r="AG60" s="8"/>
      <c r="AH60" s="8" t="str">
        <f t="shared" ref="AH60:AQ60" si="126">$T60&amp;F60</f>
        <v>6</v>
      </c>
      <c r="AI60" s="8" t="str">
        <f t="shared" si="126"/>
        <v>6</v>
      </c>
      <c r="AJ60" s="8" t="str">
        <f t="shared" si="126"/>
        <v>6</v>
      </c>
      <c r="AK60" s="8" t="str">
        <f t="shared" si="126"/>
        <v>6</v>
      </c>
      <c r="AL60" s="8" t="str">
        <f t="shared" si="126"/>
        <v>6</v>
      </c>
      <c r="AM60" s="8" t="str">
        <f t="shared" si="126"/>
        <v>6</v>
      </c>
      <c r="AN60" s="8" t="str">
        <f t="shared" si="126"/>
        <v>6</v>
      </c>
      <c r="AO60" s="8" t="str">
        <f t="shared" si="126"/>
        <v>6</v>
      </c>
      <c r="AP60" s="8" t="str">
        <f t="shared" si="126"/>
        <v>6</v>
      </c>
      <c r="AQ60" s="8" t="str">
        <f t="shared" si="126"/>
        <v>6</v>
      </c>
      <c r="AR60" s="8"/>
      <c r="AS60" s="8"/>
      <c r="AT60" s="8"/>
      <c r="AU60" s="8"/>
      <c r="AV60" s="8"/>
      <c r="AW60" s="8"/>
      <c r="AX60" s="8"/>
      <c r="AY60" s="8"/>
      <c r="AZ60" s="8"/>
      <c r="BA60" s="8"/>
    </row>
    <row r="61" spans="1:53" s="151" customFormat="1" ht="15.75" customHeight="1">
      <c r="A61" s="152">
        <f>+VSTUP!A66</f>
        <v>57</v>
      </c>
      <c r="B61" s="152">
        <f>+VSTUP!B66</f>
        <v>0</v>
      </c>
      <c r="C61" s="152" t="str">
        <f>IF(VSTUP!C66="","",VSTUP!C66)</f>
        <v/>
      </c>
      <c r="D61" s="152">
        <f>+VSTUP!G66</f>
        <v>0</v>
      </c>
      <c r="E61" s="152" t="str">
        <f>+VSTUP!H66</f>
        <v>-</v>
      </c>
      <c r="F61" s="152" t="str">
        <f t="shared" si="8"/>
        <v/>
      </c>
      <c r="G61" s="152" t="str">
        <f t="shared" ref="G61:O61" si="127">+IF($D61&gt;=G$2,IF($E61=0,"",$E61),IF($D61+1=G$2,IF(EXACT(LEFT($E61,LEN($E$3)),$E$3),$E$3,IF(LEN($E$3)=2,IF(LEFT($E61,1)="O","O",IF(LEFT(D61,1)="S","S","")),IF(LEN($E$3)=3,D61,""))),""))</f>
        <v/>
      </c>
      <c r="H61" s="152" t="str">
        <f t="shared" si="127"/>
        <v/>
      </c>
      <c r="I61" s="152" t="str">
        <f t="shared" si="127"/>
        <v/>
      </c>
      <c r="J61" s="152" t="str">
        <f t="shared" si="127"/>
        <v/>
      </c>
      <c r="K61" s="152" t="str">
        <f t="shared" si="127"/>
        <v/>
      </c>
      <c r="L61" s="152" t="str">
        <f t="shared" si="127"/>
        <v/>
      </c>
      <c r="M61" s="152" t="str">
        <f t="shared" si="127"/>
        <v/>
      </c>
      <c r="N61" s="152" t="str">
        <f t="shared" si="127"/>
        <v/>
      </c>
      <c r="O61" s="152" t="str">
        <f t="shared" si="127"/>
        <v/>
      </c>
      <c r="P61" s="152" t="str">
        <f t="shared" si="10"/>
        <v>--------------</v>
      </c>
      <c r="Q61" s="152" t="str">
        <f t="shared" si="11"/>
        <v/>
      </c>
      <c r="R61" s="152" t="str">
        <f t="shared" si="12"/>
        <v/>
      </c>
      <c r="S61" s="152">
        <f t="shared" si="13"/>
        <v>0</v>
      </c>
      <c r="T61" s="152">
        <f>+IF($C61&lt;='Ceník STRAVA'!$B$16,5,IF($C61&lt;='Ceník STRAVA'!$B$15,4,IF($C61&lt;='Ceník STRAVA'!$B$14,3,IF($C61&lt;='Ceník STRAVA'!$B$13,2,IF($C61&lt;='Ceník STRAVA'!$B$12,1,6)))))</f>
        <v>6</v>
      </c>
      <c r="U61" s="33">
        <f t="shared" si="125"/>
        <v>0</v>
      </c>
      <c r="V61" s="153">
        <f t="array" ref="V61">INDEX('Ceník STRAVA'!$C$12:$J$17,$T61,IF(R61="",8,HLOOKUP(R61,'Ceník STRAVA'!$C$10:$J$11,2,0)))</f>
        <v>0</v>
      </c>
      <c r="W61" s="153">
        <f t="array" ref="W61">INDEX('Ceník STRAVA'!$C$12:$J$17,$T61,IF(G61="",8,HLOOKUP(G61,'Ceník STRAVA'!$C$10:$J$11,2,0)))*IF($S61=W$2,0,1)</f>
        <v>0</v>
      </c>
      <c r="X61" s="153">
        <f t="array" ref="X61">INDEX('Ceník STRAVA'!$C$12:$J$17,$T61,IF(H61="",8,HLOOKUP(H61,'Ceník STRAVA'!$C$10:$J$11,2,0)))*IF($S61=X$2,0,1)</f>
        <v>0</v>
      </c>
      <c r="Y61" s="153">
        <f t="array" ref="Y61">INDEX('Ceník STRAVA'!$C$12:$J$17,$T61,IF(I61="",8,HLOOKUP(I61,'Ceník STRAVA'!$C$10:$J$11,2,0)))*IF($S61=Y$2,0,1)</f>
        <v>0</v>
      </c>
      <c r="Z61" s="153">
        <f t="array" ref="Z61">INDEX('Ceník STRAVA'!$C$12:$J$17,$T61,IF(J61="",8,HLOOKUP(J61,'Ceník STRAVA'!$C$10:$J$11,2,0)))*IF($S61=Z$2,0,1)</f>
        <v>0</v>
      </c>
      <c r="AA61" s="153">
        <f t="array" ref="AA61">INDEX('Ceník STRAVA'!$C$12:$J$17,$T61,IF(K61="",8,HLOOKUP(K61,'Ceník STRAVA'!$C$10:$J$11,2,0)))*IF($S61=AA$2,0,1)</f>
        <v>0</v>
      </c>
      <c r="AB61" s="153">
        <f t="array" ref="AB61">INDEX('Ceník STRAVA'!$C$12:$J$17,$T61,IF(L61="",8,HLOOKUP(L61,'Ceník STRAVA'!$C$10:$J$11,2,0)))*IF($S61=AB$2,0,1)</f>
        <v>0</v>
      </c>
      <c r="AC61" s="153">
        <f t="array" ref="AC61">INDEX('Ceník STRAVA'!$C$12:$J$17,$T61,IF(M61="",8,HLOOKUP(M61,'Ceník STRAVA'!$C$10:$J$11,2,0)))*IF($S61=AC$2,0,1)</f>
        <v>0</v>
      </c>
      <c r="AD61" s="153">
        <f t="array" ref="AD61">INDEX('Ceník STRAVA'!$C$12:$J$17,$T61,IF(N61="",8,HLOOKUP(N61,'Ceník STRAVA'!$C$10:$J$11,2,0)))*IF($S61=AD$2,0,1)</f>
        <v>0</v>
      </c>
      <c r="AE61" s="153">
        <f t="array" ref="AE61">INDEX('Ceník STRAVA'!$C$12:$J$17,$T61,IF(O61="",8,HLOOKUP(O61,'Ceník STRAVA'!$C$10:$J$11,2,0)))*IF($S61=AE$2,0,1)</f>
        <v>0</v>
      </c>
      <c r="AF61" s="152"/>
      <c r="AG61" s="152"/>
      <c r="AH61" s="152" t="str">
        <f t="shared" ref="AH61:AQ61" si="128">$T61&amp;F61</f>
        <v>6</v>
      </c>
      <c r="AI61" s="152" t="str">
        <f t="shared" si="128"/>
        <v>6</v>
      </c>
      <c r="AJ61" s="152" t="str">
        <f t="shared" si="128"/>
        <v>6</v>
      </c>
      <c r="AK61" s="152" t="str">
        <f t="shared" si="128"/>
        <v>6</v>
      </c>
      <c r="AL61" s="152" t="str">
        <f t="shared" si="128"/>
        <v>6</v>
      </c>
      <c r="AM61" s="152" t="str">
        <f t="shared" si="128"/>
        <v>6</v>
      </c>
      <c r="AN61" s="152" t="str">
        <f t="shared" si="128"/>
        <v>6</v>
      </c>
      <c r="AO61" s="152" t="str">
        <f t="shared" si="128"/>
        <v>6</v>
      </c>
      <c r="AP61" s="152" t="str">
        <f t="shared" si="128"/>
        <v>6</v>
      </c>
      <c r="AQ61" s="152" t="str">
        <f t="shared" si="128"/>
        <v>6</v>
      </c>
      <c r="AR61" s="152"/>
      <c r="AS61" s="152"/>
      <c r="AT61" s="152"/>
      <c r="AU61" s="152"/>
      <c r="AV61" s="152"/>
      <c r="AW61" s="152"/>
      <c r="AX61" s="152"/>
      <c r="AY61" s="152"/>
      <c r="AZ61" s="152"/>
      <c r="BA61" s="152"/>
    </row>
    <row r="62" spans="1:53" ht="15.75" customHeight="1">
      <c r="A62" s="8">
        <f>+VSTUP!A67</f>
        <v>58</v>
      </c>
      <c r="B62" s="8">
        <f>+VSTUP!B67</f>
        <v>0</v>
      </c>
      <c r="C62" s="8" t="str">
        <f>IF(VSTUP!C67="","",VSTUP!C67)</f>
        <v/>
      </c>
      <c r="D62" s="8">
        <f>+VSTUP!G67</f>
        <v>0</v>
      </c>
      <c r="E62" s="8" t="str">
        <f>+VSTUP!H67</f>
        <v>-</v>
      </c>
      <c r="F62" s="8" t="str">
        <f t="shared" si="8"/>
        <v/>
      </c>
      <c r="G62" s="8" t="str">
        <f t="shared" ref="G62:O62" si="129">+IF($D62&gt;=G$2,IF($E62=0,"",$E62),IF($D62+1=G$2,IF(EXACT(LEFT($E62,LEN($E$3)),$E$3),$E$3,IF(LEN($E$3)=2,IF(LEFT($E62,1)="O","O",IF(LEFT(D62,1)="S","S","")),IF(LEN($E$3)=3,D62,""))),""))</f>
        <v/>
      </c>
      <c r="H62" s="8" t="str">
        <f t="shared" si="129"/>
        <v/>
      </c>
      <c r="I62" s="8" t="str">
        <f t="shared" si="129"/>
        <v/>
      </c>
      <c r="J62" s="8" t="str">
        <f t="shared" si="129"/>
        <v/>
      </c>
      <c r="K62" s="8" t="str">
        <f t="shared" si="129"/>
        <v/>
      </c>
      <c r="L62" s="8" t="str">
        <f t="shared" si="129"/>
        <v/>
      </c>
      <c r="M62" s="8" t="str">
        <f t="shared" si="129"/>
        <v/>
      </c>
      <c r="N62" s="8" t="str">
        <f t="shared" si="129"/>
        <v/>
      </c>
      <c r="O62" s="8" t="str">
        <f t="shared" si="129"/>
        <v/>
      </c>
      <c r="P62" s="8" t="str">
        <f t="shared" si="10"/>
        <v>--------------</v>
      </c>
      <c r="Q62" s="8" t="str">
        <f t="shared" si="11"/>
        <v/>
      </c>
      <c r="R62" s="8" t="str">
        <f t="shared" si="12"/>
        <v/>
      </c>
      <c r="S62" s="8">
        <f t="shared" si="13"/>
        <v>0</v>
      </c>
      <c r="T62" s="8">
        <f>+IF($C62&lt;='Ceník STRAVA'!$B$16,5,IF($C62&lt;='Ceník STRAVA'!$B$15,4,IF($C62&lt;='Ceník STRAVA'!$B$14,3,IF($C62&lt;='Ceník STRAVA'!$B$13,2,IF($C62&lt;='Ceník STRAVA'!$B$12,1,6)))))</f>
        <v>6</v>
      </c>
      <c r="U62" s="33">
        <f t="shared" si="125"/>
        <v>0</v>
      </c>
      <c r="V62" s="32">
        <f t="array" ref="V62">INDEX('Ceník STRAVA'!$C$12:$J$17,$T62,IF(R62="",8,HLOOKUP(R62,'Ceník STRAVA'!$C$10:$J$11,2,0)))</f>
        <v>0</v>
      </c>
      <c r="W62" s="32">
        <f t="array" ref="W62">INDEX('Ceník STRAVA'!$C$12:$J$17,$T62,IF(G62="",8,HLOOKUP(G62,'Ceník STRAVA'!$C$10:$J$11,2,0)))*IF($S62=W$2,0,1)</f>
        <v>0</v>
      </c>
      <c r="X62" s="32">
        <f t="array" ref="X62">INDEX('Ceník STRAVA'!$C$12:$J$17,$T62,IF(H62="",8,HLOOKUP(H62,'Ceník STRAVA'!$C$10:$J$11,2,0)))*IF($S62=X$2,0,1)</f>
        <v>0</v>
      </c>
      <c r="Y62" s="32">
        <f t="array" ref="Y62">INDEX('Ceník STRAVA'!$C$12:$J$17,$T62,IF(I62="",8,HLOOKUP(I62,'Ceník STRAVA'!$C$10:$J$11,2,0)))*IF($S62=Y$2,0,1)</f>
        <v>0</v>
      </c>
      <c r="Z62" s="32">
        <f t="array" ref="Z62">INDEX('Ceník STRAVA'!$C$12:$J$17,$T62,IF(J62="",8,HLOOKUP(J62,'Ceník STRAVA'!$C$10:$J$11,2,0)))*IF($S62=Z$2,0,1)</f>
        <v>0</v>
      </c>
      <c r="AA62" s="32">
        <f t="array" ref="AA62">INDEX('Ceník STRAVA'!$C$12:$J$17,$T62,IF(K62="",8,HLOOKUP(K62,'Ceník STRAVA'!$C$10:$J$11,2,0)))*IF($S62=AA$2,0,1)</f>
        <v>0</v>
      </c>
      <c r="AB62" s="32">
        <f t="array" ref="AB62">INDEX('Ceník STRAVA'!$C$12:$J$17,$T62,IF(L62="",8,HLOOKUP(L62,'Ceník STRAVA'!$C$10:$J$11,2,0)))*IF($S62=AB$2,0,1)</f>
        <v>0</v>
      </c>
      <c r="AC62" s="32">
        <f t="array" ref="AC62">INDEX('Ceník STRAVA'!$C$12:$J$17,$T62,IF(M62="",8,HLOOKUP(M62,'Ceník STRAVA'!$C$10:$J$11,2,0)))*IF($S62=AC$2,0,1)</f>
        <v>0</v>
      </c>
      <c r="AD62" s="32">
        <f t="array" ref="AD62">INDEX('Ceník STRAVA'!$C$12:$J$17,$T62,IF(N62="",8,HLOOKUP(N62,'Ceník STRAVA'!$C$10:$J$11,2,0)))*IF($S62=AD$2,0,1)</f>
        <v>0</v>
      </c>
      <c r="AE62" s="32">
        <f t="array" ref="AE62">INDEX('Ceník STRAVA'!$C$12:$J$17,$T62,IF(O62="",8,HLOOKUP(O62,'Ceník STRAVA'!$C$10:$J$11,2,0)))*IF($S62=AE$2,0,1)</f>
        <v>0</v>
      </c>
      <c r="AF62" s="8"/>
      <c r="AG62" s="8"/>
      <c r="AH62" s="8" t="str">
        <f t="shared" ref="AH62:AQ62" si="130">$T62&amp;F62</f>
        <v>6</v>
      </c>
      <c r="AI62" s="8" t="str">
        <f t="shared" si="130"/>
        <v>6</v>
      </c>
      <c r="AJ62" s="8" t="str">
        <f t="shared" si="130"/>
        <v>6</v>
      </c>
      <c r="AK62" s="8" t="str">
        <f t="shared" si="130"/>
        <v>6</v>
      </c>
      <c r="AL62" s="8" t="str">
        <f t="shared" si="130"/>
        <v>6</v>
      </c>
      <c r="AM62" s="8" t="str">
        <f t="shared" si="130"/>
        <v>6</v>
      </c>
      <c r="AN62" s="8" t="str">
        <f t="shared" si="130"/>
        <v>6</v>
      </c>
      <c r="AO62" s="8" t="str">
        <f t="shared" si="130"/>
        <v>6</v>
      </c>
      <c r="AP62" s="8" t="str">
        <f t="shared" si="130"/>
        <v>6</v>
      </c>
      <c r="AQ62" s="8" t="str">
        <f t="shared" si="130"/>
        <v>6</v>
      </c>
      <c r="AR62" s="8"/>
      <c r="AS62" s="8"/>
      <c r="AT62" s="8"/>
      <c r="AU62" s="8"/>
      <c r="AV62" s="8"/>
      <c r="AW62" s="8"/>
      <c r="AX62" s="8"/>
      <c r="AY62" s="8"/>
      <c r="AZ62" s="8"/>
      <c r="BA62" s="8"/>
    </row>
    <row r="63" spans="1:53" s="151" customFormat="1" ht="15.75" customHeight="1">
      <c r="A63" s="152">
        <f>+VSTUP!A68</f>
        <v>59</v>
      </c>
      <c r="B63" s="152">
        <f>+VSTUP!B68</f>
        <v>0</v>
      </c>
      <c r="C63" s="152" t="str">
        <f>IF(VSTUP!C68="","",VSTUP!C68)</f>
        <v/>
      </c>
      <c r="D63" s="152">
        <f>+VSTUP!G68</f>
        <v>0</v>
      </c>
      <c r="E63" s="152" t="str">
        <f>+VSTUP!H68</f>
        <v>-</v>
      </c>
      <c r="F63" s="152" t="str">
        <f t="shared" si="8"/>
        <v/>
      </c>
      <c r="G63" s="152" t="str">
        <f t="shared" ref="G63:O63" si="131">+IF($D63&gt;=G$2,IF($E63=0,"",$E63),IF($D63+1=G$2,IF(EXACT(LEFT($E63,LEN($E$3)),$E$3),$E$3,IF(LEN($E$3)=2,IF(LEFT($E63,1)="O","O",IF(LEFT(D63,1)="S","S","")),IF(LEN($E$3)=3,D63,""))),""))</f>
        <v/>
      </c>
      <c r="H63" s="152" t="str">
        <f t="shared" si="131"/>
        <v/>
      </c>
      <c r="I63" s="152" t="str">
        <f t="shared" si="131"/>
        <v/>
      </c>
      <c r="J63" s="152" t="str">
        <f t="shared" si="131"/>
        <v/>
      </c>
      <c r="K63" s="152" t="str">
        <f t="shared" si="131"/>
        <v/>
      </c>
      <c r="L63" s="152" t="str">
        <f t="shared" si="131"/>
        <v/>
      </c>
      <c r="M63" s="152" t="str">
        <f t="shared" si="131"/>
        <v/>
      </c>
      <c r="N63" s="152" t="str">
        <f t="shared" si="131"/>
        <v/>
      </c>
      <c r="O63" s="152" t="str">
        <f t="shared" si="131"/>
        <v/>
      </c>
      <c r="P63" s="152" t="str">
        <f t="shared" si="10"/>
        <v>--------------</v>
      </c>
      <c r="Q63" s="152" t="str">
        <f t="shared" si="11"/>
        <v/>
      </c>
      <c r="R63" s="152" t="str">
        <f t="shared" si="12"/>
        <v/>
      </c>
      <c r="S63" s="152">
        <f t="shared" si="13"/>
        <v>0</v>
      </c>
      <c r="T63" s="152">
        <f>+IF($C63&lt;='Ceník STRAVA'!$B$16,5,IF($C63&lt;='Ceník STRAVA'!$B$15,4,IF($C63&lt;='Ceník STRAVA'!$B$14,3,IF($C63&lt;='Ceník STRAVA'!$B$13,2,IF($C63&lt;='Ceník STRAVA'!$B$12,1,6)))))</f>
        <v>6</v>
      </c>
      <c r="U63" s="33">
        <f t="shared" si="125"/>
        <v>0</v>
      </c>
      <c r="V63" s="153">
        <f t="array" ref="V63">INDEX('Ceník STRAVA'!$C$12:$J$17,$T63,IF(R63="",8,HLOOKUP(R63,'Ceník STRAVA'!$C$10:$J$11,2,0)))</f>
        <v>0</v>
      </c>
      <c r="W63" s="153">
        <f t="array" ref="W63">INDEX('Ceník STRAVA'!$C$12:$J$17,$T63,IF(G63="",8,HLOOKUP(G63,'Ceník STRAVA'!$C$10:$J$11,2,0)))*IF($S63=W$2,0,1)</f>
        <v>0</v>
      </c>
      <c r="X63" s="153">
        <f t="array" ref="X63">INDEX('Ceník STRAVA'!$C$12:$J$17,$T63,IF(H63="",8,HLOOKUP(H63,'Ceník STRAVA'!$C$10:$J$11,2,0)))*IF($S63=X$2,0,1)</f>
        <v>0</v>
      </c>
      <c r="Y63" s="153">
        <f t="array" ref="Y63">INDEX('Ceník STRAVA'!$C$12:$J$17,$T63,IF(I63="",8,HLOOKUP(I63,'Ceník STRAVA'!$C$10:$J$11,2,0)))*IF($S63=Y$2,0,1)</f>
        <v>0</v>
      </c>
      <c r="Z63" s="153">
        <f t="array" ref="Z63">INDEX('Ceník STRAVA'!$C$12:$J$17,$T63,IF(J63="",8,HLOOKUP(J63,'Ceník STRAVA'!$C$10:$J$11,2,0)))*IF($S63=Z$2,0,1)</f>
        <v>0</v>
      </c>
      <c r="AA63" s="153">
        <f t="array" ref="AA63">INDEX('Ceník STRAVA'!$C$12:$J$17,$T63,IF(K63="",8,HLOOKUP(K63,'Ceník STRAVA'!$C$10:$J$11,2,0)))*IF($S63=AA$2,0,1)</f>
        <v>0</v>
      </c>
      <c r="AB63" s="153">
        <f t="array" ref="AB63">INDEX('Ceník STRAVA'!$C$12:$J$17,$T63,IF(L63="",8,HLOOKUP(L63,'Ceník STRAVA'!$C$10:$J$11,2,0)))*IF($S63=AB$2,0,1)</f>
        <v>0</v>
      </c>
      <c r="AC63" s="153">
        <f t="array" ref="AC63">INDEX('Ceník STRAVA'!$C$12:$J$17,$T63,IF(M63="",8,HLOOKUP(M63,'Ceník STRAVA'!$C$10:$J$11,2,0)))*IF($S63=AC$2,0,1)</f>
        <v>0</v>
      </c>
      <c r="AD63" s="153">
        <f t="array" ref="AD63">INDEX('Ceník STRAVA'!$C$12:$J$17,$T63,IF(N63="",8,HLOOKUP(N63,'Ceník STRAVA'!$C$10:$J$11,2,0)))*IF($S63=AD$2,0,1)</f>
        <v>0</v>
      </c>
      <c r="AE63" s="153">
        <f t="array" ref="AE63">INDEX('Ceník STRAVA'!$C$12:$J$17,$T63,IF(O63="",8,HLOOKUP(O63,'Ceník STRAVA'!$C$10:$J$11,2,0)))*IF($S63=AE$2,0,1)</f>
        <v>0</v>
      </c>
      <c r="AF63" s="152"/>
      <c r="AG63" s="152"/>
      <c r="AH63" s="152" t="str">
        <f t="shared" ref="AH63:AQ63" si="132">$T63&amp;F63</f>
        <v>6</v>
      </c>
      <c r="AI63" s="152" t="str">
        <f t="shared" si="132"/>
        <v>6</v>
      </c>
      <c r="AJ63" s="152" t="str">
        <f t="shared" si="132"/>
        <v>6</v>
      </c>
      <c r="AK63" s="152" t="str">
        <f t="shared" si="132"/>
        <v>6</v>
      </c>
      <c r="AL63" s="152" t="str">
        <f t="shared" si="132"/>
        <v>6</v>
      </c>
      <c r="AM63" s="152" t="str">
        <f t="shared" si="132"/>
        <v>6</v>
      </c>
      <c r="AN63" s="152" t="str">
        <f t="shared" si="132"/>
        <v>6</v>
      </c>
      <c r="AO63" s="152" t="str">
        <f t="shared" si="132"/>
        <v>6</v>
      </c>
      <c r="AP63" s="152" t="str">
        <f t="shared" si="132"/>
        <v>6</v>
      </c>
      <c r="AQ63" s="152" t="str">
        <f t="shared" si="132"/>
        <v>6</v>
      </c>
      <c r="AR63" s="152"/>
      <c r="AS63" s="152"/>
      <c r="AT63" s="152"/>
      <c r="AU63" s="152"/>
      <c r="AV63" s="152"/>
      <c r="AW63" s="152"/>
      <c r="AX63" s="152"/>
      <c r="AY63" s="152"/>
      <c r="AZ63" s="152"/>
      <c r="BA63" s="152"/>
    </row>
    <row r="64" spans="1:53" ht="15.75" customHeight="1">
      <c r="A64" s="8">
        <f>+VSTUP!A69</f>
        <v>60</v>
      </c>
      <c r="B64" s="8">
        <f>+VSTUP!B69</f>
        <v>0</v>
      </c>
      <c r="C64" s="8" t="str">
        <f>IF(VSTUP!C69="","",VSTUP!C69)</f>
        <v/>
      </c>
      <c r="D64" s="8">
        <f>+VSTUP!G69</f>
        <v>0</v>
      </c>
      <c r="E64" s="8" t="str">
        <f>+VSTUP!H69</f>
        <v>-</v>
      </c>
      <c r="F64" s="8" t="str">
        <f t="shared" si="8"/>
        <v/>
      </c>
      <c r="G64" s="8" t="str">
        <f t="shared" ref="G64:O64" si="133">+IF($D64&gt;=G$2,IF($E64=0,"",$E64),IF($D64+1=G$2,IF(EXACT(LEFT($E64,LEN($E$3)),$E$3),$E$3,IF(LEN($E$3)=2,IF(LEFT($E64,1)="O","O",IF(LEFT(D64,1)="S","S","")),IF(LEN($E$3)=3,D64,""))),""))</f>
        <v/>
      </c>
      <c r="H64" s="8" t="str">
        <f t="shared" si="133"/>
        <v/>
      </c>
      <c r="I64" s="8" t="str">
        <f t="shared" si="133"/>
        <v/>
      </c>
      <c r="J64" s="8" t="str">
        <f t="shared" si="133"/>
        <v/>
      </c>
      <c r="K64" s="8" t="str">
        <f t="shared" si="133"/>
        <v/>
      </c>
      <c r="L64" s="8" t="str">
        <f t="shared" si="133"/>
        <v/>
      </c>
      <c r="M64" s="8" t="str">
        <f t="shared" si="133"/>
        <v/>
      </c>
      <c r="N64" s="8" t="str">
        <f t="shared" si="133"/>
        <v/>
      </c>
      <c r="O64" s="8" t="str">
        <f t="shared" si="133"/>
        <v/>
      </c>
      <c r="P64" s="8" t="str">
        <f t="shared" si="10"/>
        <v>--------------</v>
      </c>
      <c r="Q64" s="8" t="str">
        <f t="shared" si="11"/>
        <v/>
      </c>
      <c r="R64" s="8" t="str">
        <f t="shared" si="12"/>
        <v/>
      </c>
      <c r="S64" s="8">
        <f t="shared" si="13"/>
        <v>0</v>
      </c>
      <c r="T64" s="8">
        <f>+IF($C64&lt;='Ceník STRAVA'!$B$16,5,IF($C64&lt;='Ceník STRAVA'!$B$15,4,IF($C64&lt;='Ceník STRAVA'!$B$14,3,IF($C64&lt;='Ceník STRAVA'!$B$13,2,IF($C64&lt;='Ceník STRAVA'!$B$12,1,6)))))</f>
        <v>6</v>
      </c>
      <c r="U64" s="33">
        <f t="shared" si="125"/>
        <v>0</v>
      </c>
      <c r="V64" s="32">
        <f t="array" ref="V64">INDEX('Ceník STRAVA'!$C$12:$J$17,$T64,IF(R64="",8,HLOOKUP(R64,'Ceník STRAVA'!$C$10:$J$11,2,0)))</f>
        <v>0</v>
      </c>
      <c r="W64" s="32">
        <f t="array" ref="W64">INDEX('Ceník STRAVA'!$C$12:$J$17,$T64,IF(G64="",8,HLOOKUP(G64,'Ceník STRAVA'!$C$10:$J$11,2,0)))*IF($S64=W$2,0,1)</f>
        <v>0</v>
      </c>
      <c r="X64" s="32">
        <f t="array" ref="X64">INDEX('Ceník STRAVA'!$C$12:$J$17,$T64,IF(H64="",8,HLOOKUP(H64,'Ceník STRAVA'!$C$10:$J$11,2,0)))*IF($S64=X$2,0,1)</f>
        <v>0</v>
      </c>
      <c r="Y64" s="32">
        <f t="array" ref="Y64">INDEX('Ceník STRAVA'!$C$12:$J$17,$T64,IF(I64="",8,HLOOKUP(I64,'Ceník STRAVA'!$C$10:$J$11,2,0)))*IF($S64=Y$2,0,1)</f>
        <v>0</v>
      </c>
      <c r="Z64" s="32">
        <f t="array" ref="Z64">INDEX('Ceník STRAVA'!$C$12:$J$17,$T64,IF(J64="",8,HLOOKUP(J64,'Ceník STRAVA'!$C$10:$J$11,2,0)))*IF($S64=Z$2,0,1)</f>
        <v>0</v>
      </c>
      <c r="AA64" s="32">
        <f t="array" ref="AA64">INDEX('Ceník STRAVA'!$C$12:$J$17,$T64,IF(K64="",8,HLOOKUP(K64,'Ceník STRAVA'!$C$10:$J$11,2,0)))*IF($S64=AA$2,0,1)</f>
        <v>0</v>
      </c>
      <c r="AB64" s="32">
        <f t="array" ref="AB64">INDEX('Ceník STRAVA'!$C$12:$J$17,$T64,IF(L64="",8,HLOOKUP(L64,'Ceník STRAVA'!$C$10:$J$11,2,0)))*IF($S64=AB$2,0,1)</f>
        <v>0</v>
      </c>
      <c r="AC64" s="32">
        <f t="array" ref="AC64">INDEX('Ceník STRAVA'!$C$12:$J$17,$T64,IF(M64="",8,HLOOKUP(M64,'Ceník STRAVA'!$C$10:$J$11,2,0)))*IF($S64=AC$2,0,1)</f>
        <v>0</v>
      </c>
      <c r="AD64" s="32">
        <f t="array" ref="AD64">INDEX('Ceník STRAVA'!$C$12:$J$17,$T64,IF(N64="",8,HLOOKUP(N64,'Ceník STRAVA'!$C$10:$J$11,2,0)))*IF($S64=AD$2,0,1)</f>
        <v>0</v>
      </c>
      <c r="AE64" s="32">
        <f t="array" ref="AE64">INDEX('Ceník STRAVA'!$C$12:$J$17,$T64,IF(O64="",8,HLOOKUP(O64,'Ceník STRAVA'!$C$10:$J$11,2,0)))*IF($S64=AE$2,0,1)</f>
        <v>0</v>
      </c>
      <c r="AF64" s="8"/>
      <c r="AG64" s="8"/>
      <c r="AH64" s="8" t="str">
        <f t="shared" ref="AH64:AQ64" si="134">$T64&amp;F64</f>
        <v>6</v>
      </c>
      <c r="AI64" s="8" t="str">
        <f t="shared" si="134"/>
        <v>6</v>
      </c>
      <c r="AJ64" s="8" t="str">
        <f t="shared" si="134"/>
        <v>6</v>
      </c>
      <c r="AK64" s="8" t="str">
        <f t="shared" si="134"/>
        <v>6</v>
      </c>
      <c r="AL64" s="8" t="str">
        <f t="shared" si="134"/>
        <v>6</v>
      </c>
      <c r="AM64" s="8" t="str">
        <f t="shared" si="134"/>
        <v>6</v>
      </c>
      <c r="AN64" s="8" t="str">
        <f t="shared" si="134"/>
        <v>6</v>
      </c>
      <c r="AO64" s="8" t="str">
        <f t="shared" si="134"/>
        <v>6</v>
      </c>
      <c r="AP64" s="8" t="str">
        <f t="shared" si="134"/>
        <v>6</v>
      </c>
      <c r="AQ64" s="8" t="str">
        <f t="shared" si="134"/>
        <v>6</v>
      </c>
      <c r="AR64" s="8"/>
      <c r="AS64" s="8"/>
      <c r="AT64" s="8"/>
      <c r="AU64" s="8"/>
      <c r="AV64" s="8"/>
      <c r="AW64" s="8"/>
      <c r="AX64" s="8"/>
      <c r="AY64" s="8"/>
      <c r="AZ64" s="8"/>
      <c r="BA64" s="8"/>
    </row>
    <row r="65" spans="1:53" s="151" customFormat="1" ht="15.75" customHeight="1">
      <c r="A65" s="152">
        <f>+VSTUP!A70</f>
        <v>61</v>
      </c>
      <c r="B65" s="152">
        <f>+VSTUP!B70</f>
        <v>0</v>
      </c>
      <c r="C65" s="152" t="str">
        <f>IF(VSTUP!C70="","",VSTUP!C70)</f>
        <v/>
      </c>
      <c r="D65" s="152">
        <f>+VSTUP!G70</f>
        <v>0</v>
      </c>
      <c r="E65" s="152" t="str">
        <f>+VSTUP!H70</f>
        <v>-</v>
      </c>
      <c r="F65" s="152" t="str">
        <f t="shared" si="8"/>
        <v/>
      </c>
      <c r="G65" s="152" t="str">
        <f t="shared" ref="G65:O65" si="135">+IF($D65&gt;=G$2,IF($E65=0,"",$E65),IF($D65+1=G$2,IF(EXACT(LEFT($E65,LEN($E$3)),$E$3),$E$3,IF(LEN($E$3)=2,IF(LEFT($E65,1)="O","O",IF(LEFT(D65,1)="S","S","")),IF(LEN($E$3)=3,D65,""))),""))</f>
        <v/>
      </c>
      <c r="H65" s="152" t="str">
        <f t="shared" si="135"/>
        <v/>
      </c>
      <c r="I65" s="152" t="str">
        <f t="shared" si="135"/>
        <v/>
      </c>
      <c r="J65" s="152" t="str">
        <f t="shared" si="135"/>
        <v/>
      </c>
      <c r="K65" s="152" t="str">
        <f t="shared" si="135"/>
        <v/>
      </c>
      <c r="L65" s="152" t="str">
        <f t="shared" si="135"/>
        <v/>
      </c>
      <c r="M65" s="152" t="str">
        <f t="shared" si="135"/>
        <v/>
      </c>
      <c r="N65" s="152" t="str">
        <f t="shared" si="135"/>
        <v/>
      </c>
      <c r="O65" s="152" t="str">
        <f t="shared" si="135"/>
        <v/>
      </c>
      <c r="P65" s="152" t="str">
        <f t="shared" si="10"/>
        <v>--------------</v>
      </c>
      <c r="Q65" s="152" t="str">
        <f t="shared" si="11"/>
        <v/>
      </c>
      <c r="R65" s="152" t="str">
        <f t="shared" si="12"/>
        <v/>
      </c>
      <c r="S65" s="152">
        <f t="shared" si="13"/>
        <v>0</v>
      </c>
      <c r="T65" s="152">
        <f>+IF($C65&lt;='Ceník STRAVA'!$B$16,5,IF($C65&lt;='Ceník STRAVA'!$B$15,4,IF($C65&lt;='Ceník STRAVA'!$B$14,3,IF($C65&lt;='Ceník STRAVA'!$B$13,2,IF($C65&lt;='Ceník STRAVA'!$B$12,1,6)))))</f>
        <v>6</v>
      </c>
      <c r="U65" s="33">
        <f t="shared" si="125"/>
        <v>0</v>
      </c>
      <c r="V65" s="153">
        <f t="array" ref="V65">INDEX('Ceník STRAVA'!$C$12:$J$17,$T65,IF(R65="",8,HLOOKUP(R65,'Ceník STRAVA'!$C$10:$J$11,2,0)))</f>
        <v>0</v>
      </c>
      <c r="W65" s="153">
        <f t="array" ref="W65">INDEX('Ceník STRAVA'!$C$12:$J$17,$T65,IF(G65="",8,HLOOKUP(G65,'Ceník STRAVA'!$C$10:$J$11,2,0)))*IF($S65=W$2,0,1)</f>
        <v>0</v>
      </c>
      <c r="X65" s="153">
        <f t="array" ref="X65">INDEX('Ceník STRAVA'!$C$12:$J$17,$T65,IF(H65="",8,HLOOKUP(H65,'Ceník STRAVA'!$C$10:$J$11,2,0)))*IF($S65=X$2,0,1)</f>
        <v>0</v>
      </c>
      <c r="Y65" s="153">
        <f t="array" ref="Y65">INDEX('Ceník STRAVA'!$C$12:$J$17,$T65,IF(I65="",8,HLOOKUP(I65,'Ceník STRAVA'!$C$10:$J$11,2,0)))*IF($S65=Y$2,0,1)</f>
        <v>0</v>
      </c>
      <c r="Z65" s="153">
        <f t="array" ref="Z65">INDEX('Ceník STRAVA'!$C$12:$J$17,$T65,IF(J65="",8,HLOOKUP(J65,'Ceník STRAVA'!$C$10:$J$11,2,0)))*IF($S65=Z$2,0,1)</f>
        <v>0</v>
      </c>
      <c r="AA65" s="153">
        <f t="array" ref="AA65">INDEX('Ceník STRAVA'!$C$12:$J$17,$T65,IF(K65="",8,HLOOKUP(K65,'Ceník STRAVA'!$C$10:$J$11,2,0)))*IF($S65=AA$2,0,1)</f>
        <v>0</v>
      </c>
      <c r="AB65" s="153">
        <f t="array" ref="AB65">INDEX('Ceník STRAVA'!$C$12:$J$17,$T65,IF(L65="",8,HLOOKUP(L65,'Ceník STRAVA'!$C$10:$J$11,2,0)))*IF($S65=AB$2,0,1)</f>
        <v>0</v>
      </c>
      <c r="AC65" s="153">
        <f t="array" ref="AC65">INDEX('Ceník STRAVA'!$C$12:$J$17,$T65,IF(M65="",8,HLOOKUP(M65,'Ceník STRAVA'!$C$10:$J$11,2,0)))*IF($S65=AC$2,0,1)</f>
        <v>0</v>
      </c>
      <c r="AD65" s="153">
        <f t="array" ref="AD65">INDEX('Ceník STRAVA'!$C$12:$J$17,$T65,IF(N65="",8,HLOOKUP(N65,'Ceník STRAVA'!$C$10:$J$11,2,0)))*IF($S65=AD$2,0,1)</f>
        <v>0</v>
      </c>
      <c r="AE65" s="153">
        <f t="array" ref="AE65">INDEX('Ceník STRAVA'!$C$12:$J$17,$T65,IF(O65="",8,HLOOKUP(O65,'Ceník STRAVA'!$C$10:$J$11,2,0)))*IF($S65=AE$2,0,1)</f>
        <v>0</v>
      </c>
      <c r="AF65" s="152"/>
      <c r="AG65" s="152"/>
      <c r="AH65" s="152" t="str">
        <f t="shared" ref="AH65:AQ65" si="136">$T65&amp;F65</f>
        <v>6</v>
      </c>
      <c r="AI65" s="152" t="str">
        <f t="shared" si="136"/>
        <v>6</v>
      </c>
      <c r="AJ65" s="152" t="str">
        <f t="shared" si="136"/>
        <v>6</v>
      </c>
      <c r="AK65" s="152" t="str">
        <f t="shared" si="136"/>
        <v>6</v>
      </c>
      <c r="AL65" s="152" t="str">
        <f t="shared" si="136"/>
        <v>6</v>
      </c>
      <c r="AM65" s="152" t="str">
        <f t="shared" si="136"/>
        <v>6</v>
      </c>
      <c r="AN65" s="152" t="str">
        <f t="shared" si="136"/>
        <v>6</v>
      </c>
      <c r="AO65" s="152" t="str">
        <f t="shared" si="136"/>
        <v>6</v>
      </c>
      <c r="AP65" s="152" t="str">
        <f t="shared" si="136"/>
        <v>6</v>
      </c>
      <c r="AQ65" s="152" t="str">
        <f t="shared" si="136"/>
        <v>6</v>
      </c>
      <c r="AR65" s="152"/>
      <c r="AS65" s="152"/>
      <c r="AT65" s="152"/>
      <c r="AU65" s="152"/>
      <c r="AV65" s="152"/>
      <c r="AW65" s="152"/>
      <c r="AX65" s="152"/>
      <c r="AY65" s="152"/>
      <c r="AZ65" s="152"/>
      <c r="BA65" s="152"/>
    </row>
    <row r="66" spans="1:53" ht="15.75" customHeight="1">
      <c r="A66" s="8">
        <f>+VSTUP!A71</f>
        <v>62</v>
      </c>
      <c r="B66" s="8">
        <f>+VSTUP!B71</f>
        <v>0</v>
      </c>
      <c r="C66" s="8" t="str">
        <f>IF(VSTUP!C71="","",VSTUP!C71)</f>
        <v/>
      </c>
      <c r="D66" s="8">
        <f>+VSTUP!G71</f>
        <v>0</v>
      </c>
      <c r="E66" s="8" t="str">
        <f>+VSTUP!H71</f>
        <v>-</v>
      </c>
      <c r="F66" s="8" t="str">
        <f t="shared" si="8"/>
        <v/>
      </c>
      <c r="G66" s="8" t="str">
        <f t="shared" ref="G66:O66" si="137">+IF($D66&gt;=G$2,IF($E66=0,"",$E66),IF($D66+1=G$2,IF(EXACT(LEFT($E66,LEN($E$3)),$E$3),$E$3,IF(LEN($E$3)=2,IF(LEFT($E66,1)="O","O",IF(LEFT(D66,1)="S","S","")),IF(LEN($E$3)=3,D66,""))),""))</f>
        <v/>
      </c>
      <c r="H66" s="8" t="str">
        <f t="shared" si="137"/>
        <v/>
      </c>
      <c r="I66" s="8" t="str">
        <f t="shared" si="137"/>
        <v/>
      </c>
      <c r="J66" s="8" t="str">
        <f t="shared" si="137"/>
        <v/>
      </c>
      <c r="K66" s="8" t="str">
        <f t="shared" si="137"/>
        <v/>
      </c>
      <c r="L66" s="8" t="str">
        <f t="shared" si="137"/>
        <v/>
      </c>
      <c r="M66" s="8" t="str">
        <f t="shared" si="137"/>
        <v/>
      </c>
      <c r="N66" s="8" t="str">
        <f t="shared" si="137"/>
        <v/>
      </c>
      <c r="O66" s="8" t="str">
        <f t="shared" si="137"/>
        <v/>
      </c>
      <c r="P66" s="8" t="str">
        <f t="shared" si="10"/>
        <v>--------------</v>
      </c>
      <c r="Q66" s="8" t="str">
        <f t="shared" si="11"/>
        <v/>
      </c>
      <c r="R66" s="8" t="str">
        <f t="shared" si="12"/>
        <v/>
      </c>
      <c r="S66" s="8">
        <f t="shared" si="13"/>
        <v>0</v>
      </c>
      <c r="T66" s="8">
        <f>+IF($C66&lt;='Ceník STRAVA'!$B$16,5,IF($C66&lt;='Ceník STRAVA'!$B$15,4,IF($C66&lt;='Ceník STRAVA'!$B$14,3,IF($C66&lt;='Ceník STRAVA'!$B$13,2,IF($C66&lt;='Ceník STRAVA'!$B$12,1,6)))))</f>
        <v>6</v>
      </c>
      <c r="U66" s="33">
        <f t="shared" si="125"/>
        <v>0</v>
      </c>
      <c r="V66" s="32">
        <f t="array" ref="V66">INDEX('Ceník STRAVA'!$C$12:$J$17,$T66,IF(R66="",8,HLOOKUP(R66,'Ceník STRAVA'!$C$10:$J$11,2,0)))</f>
        <v>0</v>
      </c>
      <c r="W66" s="32">
        <f t="array" ref="W66">INDEX('Ceník STRAVA'!$C$12:$J$17,$T66,IF(G66="",8,HLOOKUP(G66,'Ceník STRAVA'!$C$10:$J$11,2,0)))*IF($S66=W$2,0,1)</f>
        <v>0</v>
      </c>
      <c r="X66" s="32">
        <f t="array" ref="X66">INDEX('Ceník STRAVA'!$C$12:$J$17,$T66,IF(H66="",8,HLOOKUP(H66,'Ceník STRAVA'!$C$10:$J$11,2,0)))*IF($S66=X$2,0,1)</f>
        <v>0</v>
      </c>
      <c r="Y66" s="32">
        <f t="array" ref="Y66">INDEX('Ceník STRAVA'!$C$12:$J$17,$T66,IF(I66="",8,HLOOKUP(I66,'Ceník STRAVA'!$C$10:$J$11,2,0)))*IF($S66=Y$2,0,1)</f>
        <v>0</v>
      </c>
      <c r="Z66" s="32">
        <f t="array" ref="Z66">INDEX('Ceník STRAVA'!$C$12:$J$17,$T66,IF(J66="",8,HLOOKUP(J66,'Ceník STRAVA'!$C$10:$J$11,2,0)))*IF($S66=Z$2,0,1)</f>
        <v>0</v>
      </c>
      <c r="AA66" s="32">
        <f t="array" ref="AA66">INDEX('Ceník STRAVA'!$C$12:$J$17,$T66,IF(K66="",8,HLOOKUP(K66,'Ceník STRAVA'!$C$10:$J$11,2,0)))*IF($S66=AA$2,0,1)</f>
        <v>0</v>
      </c>
      <c r="AB66" s="32">
        <f t="array" ref="AB66">INDEX('Ceník STRAVA'!$C$12:$J$17,$T66,IF(L66="",8,HLOOKUP(L66,'Ceník STRAVA'!$C$10:$J$11,2,0)))*IF($S66=AB$2,0,1)</f>
        <v>0</v>
      </c>
      <c r="AC66" s="32">
        <f t="array" ref="AC66">INDEX('Ceník STRAVA'!$C$12:$J$17,$T66,IF(M66="",8,HLOOKUP(M66,'Ceník STRAVA'!$C$10:$J$11,2,0)))*IF($S66=AC$2,0,1)</f>
        <v>0</v>
      </c>
      <c r="AD66" s="32">
        <f t="array" ref="AD66">INDEX('Ceník STRAVA'!$C$12:$J$17,$T66,IF(N66="",8,HLOOKUP(N66,'Ceník STRAVA'!$C$10:$J$11,2,0)))*IF($S66=AD$2,0,1)</f>
        <v>0</v>
      </c>
      <c r="AE66" s="32">
        <f t="array" ref="AE66">INDEX('Ceník STRAVA'!$C$12:$J$17,$T66,IF(O66="",8,HLOOKUP(O66,'Ceník STRAVA'!$C$10:$J$11,2,0)))*IF($S66=AE$2,0,1)</f>
        <v>0</v>
      </c>
      <c r="AF66" s="8"/>
      <c r="AG66" s="8"/>
      <c r="AH66" s="8" t="str">
        <f t="shared" ref="AH66:AQ66" si="138">$T66&amp;F66</f>
        <v>6</v>
      </c>
      <c r="AI66" s="8" t="str">
        <f t="shared" si="138"/>
        <v>6</v>
      </c>
      <c r="AJ66" s="8" t="str">
        <f t="shared" si="138"/>
        <v>6</v>
      </c>
      <c r="AK66" s="8" t="str">
        <f t="shared" si="138"/>
        <v>6</v>
      </c>
      <c r="AL66" s="8" t="str">
        <f t="shared" si="138"/>
        <v>6</v>
      </c>
      <c r="AM66" s="8" t="str">
        <f t="shared" si="138"/>
        <v>6</v>
      </c>
      <c r="AN66" s="8" t="str">
        <f t="shared" si="138"/>
        <v>6</v>
      </c>
      <c r="AO66" s="8" t="str">
        <f t="shared" si="138"/>
        <v>6</v>
      </c>
      <c r="AP66" s="8" t="str">
        <f t="shared" si="138"/>
        <v>6</v>
      </c>
      <c r="AQ66" s="8" t="str">
        <f t="shared" si="138"/>
        <v>6</v>
      </c>
      <c r="AR66" s="8"/>
      <c r="AS66" s="8"/>
      <c r="AT66" s="8"/>
      <c r="AU66" s="8"/>
      <c r="AV66" s="8"/>
      <c r="AW66" s="8"/>
      <c r="AX66" s="8"/>
      <c r="AY66" s="8"/>
      <c r="AZ66" s="8"/>
      <c r="BA66" s="8"/>
    </row>
    <row r="67" spans="1:53" s="151" customFormat="1" ht="15.75" customHeight="1">
      <c r="A67" s="152">
        <f>+VSTUP!A72</f>
        <v>63</v>
      </c>
      <c r="B67" s="152">
        <f>+VSTUP!B72</f>
        <v>0</v>
      </c>
      <c r="C67" s="152" t="str">
        <f>IF(VSTUP!C72="","",VSTUP!C72)</f>
        <v/>
      </c>
      <c r="D67" s="152">
        <f>+VSTUP!G72</f>
        <v>0</v>
      </c>
      <c r="E67" s="152" t="str">
        <f>+VSTUP!H72</f>
        <v>-</v>
      </c>
      <c r="F67" s="152" t="str">
        <f t="shared" si="8"/>
        <v/>
      </c>
      <c r="G67" s="152" t="str">
        <f t="shared" ref="G67:O67" si="139">+IF($D67&gt;=G$2,IF($E67=0,"",$E67),IF($D67+1=G$2,IF(EXACT(LEFT($E67,LEN($E$3)),$E$3),$E$3,IF(LEN($E$3)=2,IF(LEFT($E67,1)="O","O",IF(LEFT(D67,1)="S","S","")),IF(LEN($E$3)=3,D67,""))),""))</f>
        <v/>
      </c>
      <c r="H67" s="152" t="str">
        <f t="shared" si="139"/>
        <v/>
      </c>
      <c r="I67" s="152" t="str">
        <f t="shared" si="139"/>
        <v/>
      </c>
      <c r="J67" s="152" t="str">
        <f t="shared" si="139"/>
        <v/>
      </c>
      <c r="K67" s="152" t="str">
        <f t="shared" si="139"/>
        <v/>
      </c>
      <c r="L67" s="152" t="str">
        <f t="shared" si="139"/>
        <v/>
      </c>
      <c r="M67" s="152" t="str">
        <f t="shared" si="139"/>
        <v/>
      </c>
      <c r="N67" s="152" t="str">
        <f t="shared" si="139"/>
        <v/>
      </c>
      <c r="O67" s="152" t="str">
        <f t="shared" si="139"/>
        <v/>
      </c>
      <c r="P67" s="152" t="str">
        <f t="shared" si="10"/>
        <v>--------------</v>
      </c>
      <c r="Q67" s="152" t="str">
        <f t="shared" si="11"/>
        <v/>
      </c>
      <c r="R67" s="152" t="str">
        <f t="shared" si="12"/>
        <v/>
      </c>
      <c r="S67" s="152">
        <f t="shared" si="13"/>
        <v>0</v>
      </c>
      <c r="T67" s="152">
        <f>+IF($C67&lt;='Ceník STRAVA'!$B$16,5,IF($C67&lt;='Ceník STRAVA'!$B$15,4,IF($C67&lt;='Ceník STRAVA'!$B$14,3,IF($C67&lt;='Ceník STRAVA'!$B$13,2,IF($C67&lt;='Ceník STRAVA'!$B$12,1,6)))))</f>
        <v>6</v>
      </c>
      <c r="U67" s="33">
        <f t="shared" si="125"/>
        <v>0</v>
      </c>
      <c r="V67" s="153">
        <f t="array" ref="V67">INDEX('Ceník STRAVA'!$C$12:$J$17,$T67,IF(R67="",8,HLOOKUP(R67,'Ceník STRAVA'!$C$10:$J$11,2,0)))</f>
        <v>0</v>
      </c>
      <c r="W67" s="153">
        <f t="array" ref="W67">INDEX('Ceník STRAVA'!$C$12:$J$17,$T67,IF(G67="",8,HLOOKUP(G67,'Ceník STRAVA'!$C$10:$J$11,2,0)))*IF($S67=W$2,0,1)</f>
        <v>0</v>
      </c>
      <c r="X67" s="153">
        <f t="array" ref="X67">INDEX('Ceník STRAVA'!$C$12:$J$17,$T67,IF(H67="",8,HLOOKUP(H67,'Ceník STRAVA'!$C$10:$J$11,2,0)))*IF($S67=X$2,0,1)</f>
        <v>0</v>
      </c>
      <c r="Y67" s="153">
        <f t="array" ref="Y67">INDEX('Ceník STRAVA'!$C$12:$J$17,$T67,IF(I67="",8,HLOOKUP(I67,'Ceník STRAVA'!$C$10:$J$11,2,0)))*IF($S67=Y$2,0,1)</f>
        <v>0</v>
      </c>
      <c r="Z67" s="153">
        <f t="array" ref="Z67">INDEX('Ceník STRAVA'!$C$12:$J$17,$T67,IF(J67="",8,HLOOKUP(J67,'Ceník STRAVA'!$C$10:$J$11,2,0)))*IF($S67=Z$2,0,1)</f>
        <v>0</v>
      </c>
      <c r="AA67" s="153">
        <f t="array" ref="AA67">INDEX('Ceník STRAVA'!$C$12:$J$17,$T67,IF(K67="",8,HLOOKUP(K67,'Ceník STRAVA'!$C$10:$J$11,2,0)))*IF($S67=AA$2,0,1)</f>
        <v>0</v>
      </c>
      <c r="AB67" s="153">
        <f t="array" ref="AB67">INDEX('Ceník STRAVA'!$C$12:$J$17,$T67,IF(L67="",8,HLOOKUP(L67,'Ceník STRAVA'!$C$10:$J$11,2,0)))*IF($S67=AB$2,0,1)</f>
        <v>0</v>
      </c>
      <c r="AC67" s="153">
        <f t="array" ref="AC67">INDEX('Ceník STRAVA'!$C$12:$J$17,$T67,IF(M67="",8,HLOOKUP(M67,'Ceník STRAVA'!$C$10:$J$11,2,0)))*IF($S67=AC$2,0,1)</f>
        <v>0</v>
      </c>
      <c r="AD67" s="153">
        <f t="array" ref="AD67">INDEX('Ceník STRAVA'!$C$12:$J$17,$T67,IF(N67="",8,HLOOKUP(N67,'Ceník STRAVA'!$C$10:$J$11,2,0)))*IF($S67=AD$2,0,1)</f>
        <v>0</v>
      </c>
      <c r="AE67" s="153">
        <f t="array" ref="AE67">INDEX('Ceník STRAVA'!$C$12:$J$17,$T67,IF(O67="",8,HLOOKUP(O67,'Ceník STRAVA'!$C$10:$J$11,2,0)))*IF($S67=AE$2,0,1)</f>
        <v>0</v>
      </c>
      <c r="AF67" s="152"/>
      <c r="AG67" s="152"/>
      <c r="AH67" s="152" t="str">
        <f t="shared" ref="AH67:AQ67" si="140">$T67&amp;F67</f>
        <v>6</v>
      </c>
      <c r="AI67" s="152" t="str">
        <f t="shared" si="140"/>
        <v>6</v>
      </c>
      <c r="AJ67" s="152" t="str">
        <f t="shared" si="140"/>
        <v>6</v>
      </c>
      <c r="AK67" s="152" t="str">
        <f t="shared" si="140"/>
        <v>6</v>
      </c>
      <c r="AL67" s="152" t="str">
        <f t="shared" si="140"/>
        <v>6</v>
      </c>
      <c r="AM67" s="152" t="str">
        <f t="shared" si="140"/>
        <v>6</v>
      </c>
      <c r="AN67" s="152" t="str">
        <f t="shared" si="140"/>
        <v>6</v>
      </c>
      <c r="AO67" s="152" t="str">
        <f t="shared" si="140"/>
        <v>6</v>
      </c>
      <c r="AP67" s="152" t="str">
        <f t="shared" si="140"/>
        <v>6</v>
      </c>
      <c r="AQ67" s="152" t="str">
        <f t="shared" si="140"/>
        <v>6</v>
      </c>
      <c r="AR67" s="152"/>
      <c r="AS67" s="152"/>
      <c r="AT67" s="152"/>
      <c r="AU67" s="152"/>
      <c r="AV67" s="152"/>
      <c r="AW67" s="152"/>
      <c r="AX67" s="152"/>
      <c r="AY67" s="152"/>
      <c r="AZ67" s="152"/>
      <c r="BA67" s="152"/>
    </row>
    <row r="68" spans="1:53" ht="15.75" customHeight="1">
      <c r="A68" s="8">
        <f>+VSTUP!A73</f>
        <v>64</v>
      </c>
      <c r="B68" s="8">
        <f>+VSTUP!B73</f>
        <v>0</v>
      </c>
      <c r="C68" s="8" t="str">
        <f>IF(VSTUP!C73="","",VSTUP!C73)</f>
        <v/>
      </c>
      <c r="D68" s="8">
        <f>+VSTUP!G73</f>
        <v>0</v>
      </c>
      <c r="E68" s="8" t="str">
        <f>+VSTUP!H73</f>
        <v>-</v>
      </c>
      <c r="F68" s="8" t="str">
        <f t="shared" si="8"/>
        <v/>
      </c>
      <c r="G68" s="8" t="str">
        <f t="shared" ref="G68:O68" si="141">+IF($D68&gt;=G$2,IF($E68=0,"",$E68),IF($D68+1=G$2,IF(EXACT(LEFT($E68,LEN($E$3)),$E$3),$E$3,IF(LEN($E$3)=2,IF(LEFT($E68,1)="O","O",IF(LEFT(D68,1)="S","S","")),IF(LEN($E$3)=3,D68,""))),""))</f>
        <v/>
      </c>
      <c r="H68" s="8" t="str">
        <f t="shared" si="141"/>
        <v/>
      </c>
      <c r="I68" s="8" t="str">
        <f t="shared" si="141"/>
        <v/>
      </c>
      <c r="J68" s="8" t="str">
        <f t="shared" si="141"/>
        <v/>
      </c>
      <c r="K68" s="8" t="str">
        <f t="shared" si="141"/>
        <v/>
      </c>
      <c r="L68" s="8" t="str">
        <f t="shared" si="141"/>
        <v/>
      </c>
      <c r="M68" s="8" t="str">
        <f t="shared" si="141"/>
        <v/>
      </c>
      <c r="N68" s="8" t="str">
        <f t="shared" si="141"/>
        <v/>
      </c>
      <c r="O68" s="8" t="str">
        <f t="shared" si="141"/>
        <v/>
      </c>
      <c r="P68" s="8" t="str">
        <f t="shared" si="10"/>
        <v>--------------</v>
      </c>
      <c r="Q68" s="8" t="str">
        <f t="shared" si="11"/>
        <v/>
      </c>
      <c r="R68" s="8" t="str">
        <f t="shared" si="12"/>
        <v/>
      </c>
      <c r="S68" s="8">
        <f t="shared" si="13"/>
        <v>0</v>
      </c>
      <c r="T68" s="8">
        <f>+IF($C68&lt;='Ceník STRAVA'!$B$16,5,IF($C68&lt;='Ceník STRAVA'!$B$15,4,IF($C68&lt;='Ceník STRAVA'!$B$14,3,IF($C68&lt;='Ceník STRAVA'!$B$13,2,IF($C68&lt;='Ceník STRAVA'!$B$12,1,6)))))</f>
        <v>6</v>
      </c>
      <c r="U68" s="33">
        <f t="shared" si="125"/>
        <v>0</v>
      </c>
      <c r="V68" s="32">
        <f t="array" ref="V68">INDEX('Ceník STRAVA'!$C$12:$J$17,$T68,IF(R68="",8,HLOOKUP(R68,'Ceník STRAVA'!$C$10:$J$11,2,0)))</f>
        <v>0</v>
      </c>
      <c r="W68" s="32">
        <f t="array" ref="W68">INDEX('Ceník STRAVA'!$C$12:$J$17,$T68,IF(G68="",8,HLOOKUP(G68,'Ceník STRAVA'!$C$10:$J$11,2,0)))*IF($S68=W$2,0,1)</f>
        <v>0</v>
      </c>
      <c r="X68" s="32">
        <f t="array" ref="X68">INDEX('Ceník STRAVA'!$C$12:$J$17,$T68,IF(H68="",8,HLOOKUP(H68,'Ceník STRAVA'!$C$10:$J$11,2,0)))*IF($S68=X$2,0,1)</f>
        <v>0</v>
      </c>
      <c r="Y68" s="32">
        <f t="array" ref="Y68">INDEX('Ceník STRAVA'!$C$12:$J$17,$T68,IF(I68="",8,HLOOKUP(I68,'Ceník STRAVA'!$C$10:$J$11,2,0)))*IF($S68=Y$2,0,1)</f>
        <v>0</v>
      </c>
      <c r="Z68" s="32">
        <f t="array" ref="Z68">INDEX('Ceník STRAVA'!$C$12:$J$17,$T68,IF(J68="",8,HLOOKUP(J68,'Ceník STRAVA'!$C$10:$J$11,2,0)))*IF($S68=Z$2,0,1)</f>
        <v>0</v>
      </c>
      <c r="AA68" s="32">
        <f t="array" ref="AA68">INDEX('Ceník STRAVA'!$C$12:$J$17,$T68,IF(K68="",8,HLOOKUP(K68,'Ceník STRAVA'!$C$10:$J$11,2,0)))*IF($S68=AA$2,0,1)</f>
        <v>0</v>
      </c>
      <c r="AB68" s="32">
        <f t="array" ref="AB68">INDEX('Ceník STRAVA'!$C$12:$J$17,$T68,IF(L68="",8,HLOOKUP(L68,'Ceník STRAVA'!$C$10:$J$11,2,0)))*IF($S68=AB$2,0,1)</f>
        <v>0</v>
      </c>
      <c r="AC68" s="32">
        <f t="array" ref="AC68">INDEX('Ceník STRAVA'!$C$12:$J$17,$T68,IF(M68="",8,HLOOKUP(M68,'Ceník STRAVA'!$C$10:$J$11,2,0)))*IF($S68=AC$2,0,1)</f>
        <v>0</v>
      </c>
      <c r="AD68" s="32">
        <f t="array" ref="AD68">INDEX('Ceník STRAVA'!$C$12:$J$17,$T68,IF(N68="",8,HLOOKUP(N68,'Ceník STRAVA'!$C$10:$J$11,2,0)))*IF($S68=AD$2,0,1)</f>
        <v>0</v>
      </c>
      <c r="AE68" s="32">
        <f t="array" ref="AE68">INDEX('Ceník STRAVA'!$C$12:$J$17,$T68,IF(O68="",8,HLOOKUP(O68,'Ceník STRAVA'!$C$10:$J$11,2,0)))*IF($S68=AE$2,0,1)</f>
        <v>0</v>
      </c>
      <c r="AF68" s="8"/>
      <c r="AG68" s="8"/>
      <c r="AH68" s="8" t="str">
        <f t="shared" ref="AH68:AQ68" si="142">$T68&amp;F68</f>
        <v>6</v>
      </c>
      <c r="AI68" s="8" t="str">
        <f t="shared" si="142"/>
        <v>6</v>
      </c>
      <c r="AJ68" s="8" t="str">
        <f t="shared" si="142"/>
        <v>6</v>
      </c>
      <c r="AK68" s="8" t="str">
        <f t="shared" si="142"/>
        <v>6</v>
      </c>
      <c r="AL68" s="8" t="str">
        <f t="shared" si="142"/>
        <v>6</v>
      </c>
      <c r="AM68" s="8" t="str">
        <f t="shared" si="142"/>
        <v>6</v>
      </c>
      <c r="AN68" s="8" t="str">
        <f t="shared" si="142"/>
        <v>6</v>
      </c>
      <c r="AO68" s="8" t="str">
        <f t="shared" si="142"/>
        <v>6</v>
      </c>
      <c r="AP68" s="8" t="str">
        <f t="shared" si="142"/>
        <v>6</v>
      </c>
      <c r="AQ68" s="8" t="str">
        <f t="shared" si="142"/>
        <v>6</v>
      </c>
      <c r="AR68" s="8"/>
      <c r="AS68" s="8"/>
      <c r="AT68" s="8"/>
      <c r="AU68" s="8"/>
      <c r="AV68" s="8"/>
      <c r="AW68" s="8"/>
      <c r="AX68" s="8"/>
      <c r="AY68" s="8"/>
      <c r="AZ68" s="8"/>
      <c r="BA68" s="8"/>
    </row>
    <row r="69" spans="1:53" s="151" customFormat="1" ht="15.75" customHeight="1">
      <c r="A69" s="152">
        <f>+VSTUP!A74</f>
        <v>65</v>
      </c>
      <c r="B69" s="152">
        <f>+VSTUP!B74</f>
        <v>0</v>
      </c>
      <c r="C69" s="152" t="str">
        <f>IF(VSTUP!C74="","",VSTUP!C74)</f>
        <v/>
      </c>
      <c r="D69" s="152">
        <f>+VSTUP!G74</f>
        <v>0</v>
      </c>
      <c r="E69" s="152" t="str">
        <f>+VSTUP!H74</f>
        <v>-</v>
      </c>
      <c r="F69" s="152" t="str">
        <f t="shared" si="8"/>
        <v/>
      </c>
      <c r="G69" s="152" t="str">
        <f t="shared" ref="G69:O69" si="143">+IF($D69&gt;=G$2,IF($E69=0,"",$E69),IF($D69+1=G$2,IF(EXACT(LEFT($E69,LEN($E$3)),$E$3),$E$3,IF(LEN($E$3)=2,IF(LEFT($E69,1)="O","O",IF(LEFT(D69,1)="S","S","")),IF(LEN($E$3)=3,D69,""))),""))</f>
        <v/>
      </c>
      <c r="H69" s="152" t="str">
        <f t="shared" si="143"/>
        <v/>
      </c>
      <c r="I69" s="152" t="str">
        <f t="shared" si="143"/>
        <v/>
      </c>
      <c r="J69" s="152" t="str">
        <f t="shared" si="143"/>
        <v/>
      </c>
      <c r="K69" s="152" t="str">
        <f t="shared" si="143"/>
        <v/>
      </c>
      <c r="L69" s="152" t="str">
        <f t="shared" si="143"/>
        <v/>
      </c>
      <c r="M69" s="152" t="str">
        <f t="shared" si="143"/>
        <v/>
      </c>
      <c r="N69" s="152" t="str">
        <f t="shared" si="143"/>
        <v/>
      </c>
      <c r="O69" s="152" t="str">
        <f t="shared" si="143"/>
        <v/>
      </c>
      <c r="P69" s="152" t="str">
        <f t="shared" si="10"/>
        <v>--------------</v>
      </c>
      <c r="Q69" s="152" t="str">
        <f t="shared" si="11"/>
        <v/>
      </c>
      <c r="R69" s="152" t="str">
        <f t="shared" si="12"/>
        <v/>
      </c>
      <c r="S69" s="152">
        <f t="shared" si="13"/>
        <v>0</v>
      </c>
      <c r="T69" s="152">
        <f>+IF($C69&lt;='Ceník STRAVA'!$B$16,5,IF($C69&lt;='Ceník STRAVA'!$B$15,4,IF($C69&lt;='Ceník STRAVA'!$B$14,3,IF($C69&lt;='Ceník STRAVA'!$B$13,2,IF($C69&lt;='Ceník STRAVA'!$B$12,1,6)))))</f>
        <v>6</v>
      </c>
      <c r="U69" s="33">
        <f t="shared" si="125"/>
        <v>0</v>
      </c>
      <c r="V69" s="153">
        <f t="array" ref="V69">INDEX('Ceník STRAVA'!$C$12:$J$17,$T69,IF(R69="",8,HLOOKUP(R69,'Ceník STRAVA'!$C$10:$J$11,2,0)))</f>
        <v>0</v>
      </c>
      <c r="W69" s="153">
        <f t="array" ref="W69">INDEX('Ceník STRAVA'!$C$12:$J$17,$T69,IF(G69="",8,HLOOKUP(G69,'Ceník STRAVA'!$C$10:$J$11,2,0)))*IF($S69=W$2,0,1)</f>
        <v>0</v>
      </c>
      <c r="X69" s="153">
        <f t="array" ref="X69">INDEX('Ceník STRAVA'!$C$12:$J$17,$T69,IF(H69="",8,HLOOKUP(H69,'Ceník STRAVA'!$C$10:$J$11,2,0)))*IF($S69=X$2,0,1)</f>
        <v>0</v>
      </c>
      <c r="Y69" s="153">
        <f t="array" ref="Y69">INDEX('Ceník STRAVA'!$C$12:$J$17,$T69,IF(I69="",8,HLOOKUP(I69,'Ceník STRAVA'!$C$10:$J$11,2,0)))*IF($S69=Y$2,0,1)</f>
        <v>0</v>
      </c>
      <c r="Z69" s="153">
        <f t="array" ref="Z69">INDEX('Ceník STRAVA'!$C$12:$J$17,$T69,IF(J69="",8,HLOOKUP(J69,'Ceník STRAVA'!$C$10:$J$11,2,0)))*IF($S69=Z$2,0,1)</f>
        <v>0</v>
      </c>
      <c r="AA69" s="153">
        <f t="array" ref="AA69">INDEX('Ceník STRAVA'!$C$12:$J$17,$T69,IF(K69="",8,HLOOKUP(K69,'Ceník STRAVA'!$C$10:$J$11,2,0)))*IF($S69=AA$2,0,1)</f>
        <v>0</v>
      </c>
      <c r="AB69" s="153">
        <f t="array" ref="AB69">INDEX('Ceník STRAVA'!$C$12:$J$17,$T69,IF(L69="",8,HLOOKUP(L69,'Ceník STRAVA'!$C$10:$J$11,2,0)))*IF($S69=AB$2,0,1)</f>
        <v>0</v>
      </c>
      <c r="AC69" s="153">
        <f t="array" ref="AC69">INDEX('Ceník STRAVA'!$C$12:$J$17,$T69,IF(M69="",8,HLOOKUP(M69,'Ceník STRAVA'!$C$10:$J$11,2,0)))*IF($S69=AC$2,0,1)</f>
        <v>0</v>
      </c>
      <c r="AD69" s="153">
        <f t="array" ref="AD69">INDEX('Ceník STRAVA'!$C$12:$J$17,$T69,IF(N69="",8,HLOOKUP(N69,'Ceník STRAVA'!$C$10:$J$11,2,0)))*IF($S69=AD$2,0,1)</f>
        <v>0</v>
      </c>
      <c r="AE69" s="153">
        <f t="array" ref="AE69">INDEX('Ceník STRAVA'!$C$12:$J$17,$T69,IF(O69="",8,HLOOKUP(O69,'Ceník STRAVA'!$C$10:$J$11,2,0)))*IF($S69=AE$2,0,1)</f>
        <v>0</v>
      </c>
      <c r="AF69" s="152"/>
      <c r="AG69" s="152"/>
      <c r="AH69" s="152" t="str">
        <f t="shared" ref="AH69:AQ69" si="144">$T69&amp;F69</f>
        <v>6</v>
      </c>
      <c r="AI69" s="152" t="str">
        <f t="shared" si="144"/>
        <v>6</v>
      </c>
      <c r="AJ69" s="152" t="str">
        <f t="shared" si="144"/>
        <v>6</v>
      </c>
      <c r="AK69" s="152" t="str">
        <f t="shared" si="144"/>
        <v>6</v>
      </c>
      <c r="AL69" s="152" t="str">
        <f t="shared" si="144"/>
        <v>6</v>
      </c>
      <c r="AM69" s="152" t="str">
        <f t="shared" si="144"/>
        <v>6</v>
      </c>
      <c r="AN69" s="152" t="str">
        <f t="shared" si="144"/>
        <v>6</v>
      </c>
      <c r="AO69" s="152" t="str">
        <f t="shared" si="144"/>
        <v>6</v>
      </c>
      <c r="AP69" s="152" t="str">
        <f t="shared" si="144"/>
        <v>6</v>
      </c>
      <c r="AQ69" s="152" t="str">
        <f t="shared" si="144"/>
        <v>6</v>
      </c>
      <c r="AR69" s="152"/>
      <c r="AS69" s="152"/>
      <c r="AT69" s="152"/>
      <c r="AU69" s="152"/>
      <c r="AV69" s="152"/>
      <c r="AW69" s="152"/>
      <c r="AX69" s="152"/>
      <c r="AY69" s="152"/>
      <c r="AZ69" s="152"/>
      <c r="BA69" s="152"/>
    </row>
    <row r="70" spans="1:53" ht="15.75" customHeight="1">
      <c r="A70" s="8">
        <f>+VSTUP!A75</f>
        <v>66</v>
      </c>
      <c r="B70" s="8">
        <f>+VSTUP!B75</f>
        <v>0</v>
      </c>
      <c r="C70" s="8" t="str">
        <f>IF(VSTUP!C75="","",VSTUP!C75)</f>
        <v/>
      </c>
      <c r="D70" s="8">
        <f>+VSTUP!G75</f>
        <v>0</v>
      </c>
      <c r="E70" s="8" t="str">
        <f>+VSTUP!H75</f>
        <v>-</v>
      </c>
      <c r="F70" s="8" t="str">
        <f t="shared" si="8"/>
        <v/>
      </c>
      <c r="G70" s="8" t="str">
        <f t="shared" ref="G70:O70" si="145">+IF($D70&gt;=G$2,IF($E70=0,"",$E70),IF($D70+1=G$2,IF(EXACT(LEFT($E70,LEN($E$3)),$E$3),$E$3,IF(LEN($E$3)=2,IF(LEFT($E70,1)="O","O",IF(LEFT(D70,1)="S","S","")),IF(LEN($E$3)=3,D70,""))),""))</f>
        <v/>
      </c>
      <c r="H70" s="8" t="str">
        <f t="shared" si="145"/>
        <v/>
      </c>
      <c r="I70" s="8" t="str">
        <f t="shared" si="145"/>
        <v/>
      </c>
      <c r="J70" s="8" t="str">
        <f t="shared" si="145"/>
        <v/>
      </c>
      <c r="K70" s="8" t="str">
        <f t="shared" si="145"/>
        <v/>
      </c>
      <c r="L70" s="8" t="str">
        <f t="shared" si="145"/>
        <v/>
      </c>
      <c r="M70" s="8" t="str">
        <f t="shared" si="145"/>
        <v/>
      </c>
      <c r="N70" s="8" t="str">
        <f t="shared" si="145"/>
        <v/>
      </c>
      <c r="O70" s="8" t="str">
        <f t="shared" si="145"/>
        <v/>
      </c>
      <c r="P70" s="8" t="str">
        <f t="shared" si="10"/>
        <v>--------------</v>
      </c>
      <c r="Q70" s="8" t="str">
        <f t="shared" si="11"/>
        <v/>
      </c>
      <c r="R70" s="8" t="str">
        <f t="shared" si="12"/>
        <v/>
      </c>
      <c r="S70" s="8">
        <f t="shared" si="13"/>
        <v>0</v>
      </c>
      <c r="T70" s="8">
        <f>+IF($C70&lt;='Ceník STRAVA'!$B$16,5,IF($C70&lt;='Ceník STRAVA'!$B$15,4,IF($C70&lt;='Ceník STRAVA'!$B$14,3,IF($C70&lt;='Ceník STRAVA'!$B$13,2,IF($C70&lt;='Ceník STRAVA'!$B$12,1,6)))))</f>
        <v>6</v>
      </c>
      <c r="U70" s="33">
        <f t="shared" si="125"/>
        <v>0</v>
      </c>
      <c r="V70" s="32">
        <f t="array" ref="V70">INDEX('Ceník STRAVA'!$C$12:$J$17,$T70,IF(R70="",8,HLOOKUP(R70,'Ceník STRAVA'!$C$10:$J$11,2,0)))</f>
        <v>0</v>
      </c>
      <c r="W70" s="32">
        <f t="array" ref="W70">INDEX('Ceník STRAVA'!$C$12:$J$17,$T70,IF(G70="",8,HLOOKUP(G70,'Ceník STRAVA'!$C$10:$J$11,2,0)))*IF($S70=W$2,0,1)</f>
        <v>0</v>
      </c>
      <c r="X70" s="32">
        <f t="array" ref="X70">INDEX('Ceník STRAVA'!$C$12:$J$17,$T70,IF(H70="",8,HLOOKUP(H70,'Ceník STRAVA'!$C$10:$J$11,2,0)))*IF($S70=X$2,0,1)</f>
        <v>0</v>
      </c>
      <c r="Y70" s="32">
        <f t="array" ref="Y70">INDEX('Ceník STRAVA'!$C$12:$J$17,$T70,IF(I70="",8,HLOOKUP(I70,'Ceník STRAVA'!$C$10:$J$11,2,0)))*IF($S70=Y$2,0,1)</f>
        <v>0</v>
      </c>
      <c r="Z70" s="32">
        <f t="array" ref="Z70">INDEX('Ceník STRAVA'!$C$12:$J$17,$T70,IF(J70="",8,HLOOKUP(J70,'Ceník STRAVA'!$C$10:$J$11,2,0)))*IF($S70=Z$2,0,1)</f>
        <v>0</v>
      </c>
      <c r="AA70" s="32">
        <f t="array" ref="AA70">INDEX('Ceník STRAVA'!$C$12:$J$17,$T70,IF(K70="",8,HLOOKUP(K70,'Ceník STRAVA'!$C$10:$J$11,2,0)))*IF($S70=AA$2,0,1)</f>
        <v>0</v>
      </c>
      <c r="AB70" s="32">
        <f t="array" ref="AB70">INDEX('Ceník STRAVA'!$C$12:$J$17,$T70,IF(L70="",8,HLOOKUP(L70,'Ceník STRAVA'!$C$10:$J$11,2,0)))*IF($S70=AB$2,0,1)</f>
        <v>0</v>
      </c>
      <c r="AC70" s="32">
        <f t="array" ref="AC70">INDEX('Ceník STRAVA'!$C$12:$J$17,$T70,IF(M70="",8,HLOOKUP(M70,'Ceník STRAVA'!$C$10:$J$11,2,0)))*IF($S70=AC$2,0,1)</f>
        <v>0</v>
      </c>
      <c r="AD70" s="32">
        <f t="array" ref="AD70">INDEX('Ceník STRAVA'!$C$12:$J$17,$T70,IF(N70="",8,HLOOKUP(N70,'Ceník STRAVA'!$C$10:$J$11,2,0)))*IF($S70=AD$2,0,1)</f>
        <v>0</v>
      </c>
      <c r="AE70" s="32">
        <f t="array" ref="AE70">INDEX('Ceník STRAVA'!$C$12:$J$17,$T70,IF(O70="",8,HLOOKUP(O70,'Ceník STRAVA'!$C$10:$J$11,2,0)))*IF($S70=AE$2,0,1)</f>
        <v>0</v>
      </c>
      <c r="AF70" s="8"/>
      <c r="AG70" s="8"/>
      <c r="AH70" s="8" t="str">
        <f t="shared" ref="AH70:AQ70" si="146">$T70&amp;F70</f>
        <v>6</v>
      </c>
      <c r="AI70" s="8" t="str">
        <f t="shared" si="146"/>
        <v>6</v>
      </c>
      <c r="AJ70" s="8" t="str">
        <f t="shared" si="146"/>
        <v>6</v>
      </c>
      <c r="AK70" s="8" t="str">
        <f t="shared" si="146"/>
        <v>6</v>
      </c>
      <c r="AL70" s="8" t="str">
        <f t="shared" si="146"/>
        <v>6</v>
      </c>
      <c r="AM70" s="8" t="str">
        <f t="shared" si="146"/>
        <v>6</v>
      </c>
      <c r="AN70" s="8" t="str">
        <f t="shared" si="146"/>
        <v>6</v>
      </c>
      <c r="AO70" s="8" t="str">
        <f t="shared" si="146"/>
        <v>6</v>
      </c>
      <c r="AP70" s="8" t="str">
        <f t="shared" si="146"/>
        <v>6</v>
      </c>
      <c r="AQ70" s="8" t="str">
        <f t="shared" si="146"/>
        <v>6</v>
      </c>
      <c r="AR70" s="8"/>
      <c r="AS70" s="8"/>
      <c r="AT70" s="8"/>
      <c r="AU70" s="8"/>
      <c r="AV70" s="8"/>
      <c r="AW70" s="8"/>
      <c r="AX70" s="8"/>
      <c r="AY70" s="8"/>
      <c r="AZ70" s="8"/>
      <c r="BA70" s="8"/>
    </row>
    <row r="71" spans="1:53" s="151" customFormat="1" ht="15.75" customHeight="1">
      <c r="A71" s="152">
        <f>+VSTUP!A76</f>
        <v>67</v>
      </c>
      <c r="B71" s="152">
        <f>+VSTUP!B76</f>
        <v>0</v>
      </c>
      <c r="C71" s="152" t="str">
        <f>IF(VSTUP!C76="","",VSTUP!C76)</f>
        <v/>
      </c>
      <c r="D71" s="152">
        <f>+VSTUP!G76</f>
        <v>0</v>
      </c>
      <c r="E71" s="152" t="str">
        <f>+VSTUP!H76</f>
        <v>-</v>
      </c>
      <c r="F71" s="152" t="str">
        <f t="shared" si="8"/>
        <v/>
      </c>
      <c r="G71" s="152" t="str">
        <f t="shared" ref="G71:O71" si="147">+IF($D71&gt;=G$2,IF($E71=0,"",$E71),IF($D71+1=G$2,IF(EXACT(LEFT($E71,LEN($E$3)),$E$3),$E$3,IF(LEN($E$3)=2,IF(LEFT($E71,1)="O","O",IF(LEFT(D71,1)="S","S","")),IF(LEN($E$3)=3,D71,""))),""))</f>
        <v/>
      </c>
      <c r="H71" s="152" t="str">
        <f t="shared" si="147"/>
        <v/>
      </c>
      <c r="I71" s="152" t="str">
        <f t="shared" si="147"/>
        <v/>
      </c>
      <c r="J71" s="152" t="str">
        <f t="shared" si="147"/>
        <v/>
      </c>
      <c r="K71" s="152" t="str">
        <f t="shared" si="147"/>
        <v/>
      </c>
      <c r="L71" s="152" t="str">
        <f t="shared" si="147"/>
        <v/>
      </c>
      <c r="M71" s="152" t="str">
        <f t="shared" si="147"/>
        <v/>
      </c>
      <c r="N71" s="152" t="str">
        <f t="shared" si="147"/>
        <v/>
      </c>
      <c r="O71" s="152" t="str">
        <f t="shared" si="147"/>
        <v/>
      </c>
      <c r="P71" s="152" t="str">
        <f t="shared" si="10"/>
        <v>--------------</v>
      </c>
      <c r="Q71" s="152" t="str">
        <f t="shared" si="11"/>
        <v/>
      </c>
      <c r="R71" s="152" t="str">
        <f t="shared" si="12"/>
        <v/>
      </c>
      <c r="S71" s="152">
        <f t="shared" si="13"/>
        <v>0</v>
      </c>
      <c r="T71" s="152">
        <f>+IF($C71&lt;='Ceník STRAVA'!$B$16,5,IF($C71&lt;='Ceník STRAVA'!$B$15,4,IF($C71&lt;='Ceník STRAVA'!$B$14,3,IF($C71&lt;='Ceník STRAVA'!$B$13,2,IF($C71&lt;='Ceník STRAVA'!$B$12,1,6)))))</f>
        <v>6</v>
      </c>
      <c r="U71" s="33">
        <f t="shared" si="125"/>
        <v>0</v>
      </c>
      <c r="V71" s="153">
        <f t="array" ref="V71">INDEX('Ceník STRAVA'!$C$12:$J$17,$T71,IF(R71="",8,HLOOKUP(R71,'Ceník STRAVA'!$C$10:$J$11,2,0)))</f>
        <v>0</v>
      </c>
      <c r="W71" s="153">
        <f t="array" ref="W71">INDEX('Ceník STRAVA'!$C$12:$J$17,$T71,IF(G71="",8,HLOOKUP(G71,'Ceník STRAVA'!$C$10:$J$11,2,0)))*IF($S71=W$2,0,1)</f>
        <v>0</v>
      </c>
      <c r="X71" s="153">
        <f t="array" ref="X71">INDEX('Ceník STRAVA'!$C$12:$J$17,$T71,IF(H71="",8,HLOOKUP(H71,'Ceník STRAVA'!$C$10:$J$11,2,0)))*IF($S71=X$2,0,1)</f>
        <v>0</v>
      </c>
      <c r="Y71" s="153">
        <f t="array" ref="Y71">INDEX('Ceník STRAVA'!$C$12:$J$17,$T71,IF(I71="",8,HLOOKUP(I71,'Ceník STRAVA'!$C$10:$J$11,2,0)))*IF($S71=Y$2,0,1)</f>
        <v>0</v>
      </c>
      <c r="Z71" s="153">
        <f t="array" ref="Z71">INDEX('Ceník STRAVA'!$C$12:$J$17,$T71,IF(J71="",8,HLOOKUP(J71,'Ceník STRAVA'!$C$10:$J$11,2,0)))*IF($S71=Z$2,0,1)</f>
        <v>0</v>
      </c>
      <c r="AA71" s="153">
        <f t="array" ref="AA71">INDEX('Ceník STRAVA'!$C$12:$J$17,$T71,IF(K71="",8,HLOOKUP(K71,'Ceník STRAVA'!$C$10:$J$11,2,0)))*IF($S71=AA$2,0,1)</f>
        <v>0</v>
      </c>
      <c r="AB71" s="153">
        <f t="array" ref="AB71">INDEX('Ceník STRAVA'!$C$12:$J$17,$T71,IF(L71="",8,HLOOKUP(L71,'Ceník STRAVA'!$C$10:$J$11,2,0)))*IF($S71=AB$2,0,1)</f>
        <v>0</v>
      </c>
      <c r="AC71" s="153">
        <f t="array" ref="AC71">INDEX('Ceník STRAVA'!$C$12:$J$17,$T71,IF(M71="",8,HLOOKUP(M71,'Ceník STRAVA'!$C$10:$J$11,2,0)))*IF($S71=AC$2,0,1)</f>
        <v>0</v>
      </c>
      <c r="AD71" s="153">
        <f t="array" ref="AD71">INDEX('Ceník STRAVA'!$C$12:$J$17,$T71,IF(N71="",8,HLOOKUP(N71,'Ceník STRAVA'!$C$10:$J$11,2,0)))*IF($S71=AD$2,0,1)</f>
        <v>0</v>
      </c>
      <c r="AE71" s="153">
        <f t="array" ref="AE71">INDEX('Ceník STRAVA'!$C$12:$J$17,$T71,IF(O71="",8,HLOOKUP(O71,'Ceník STRAVA'!$C$10:$J$11,2,0)))*IF($S71=AE$2,0,1)</f>
        <v>0</v>
      </c>
      <c r="AF71" s="152"/>
      <c r="AG71" s="152"/>
      <c r="AH71" s="152" t="str">
        <f t="shared" ref="AH71:AQ71" si="148">$T71&amp;F71</f>
        <v>6</v>
      </c>
      <c r="AI71" s="152" t="str">
        <f t="shared" si="148"/>
        <v>6</v>
      </c>
      <c r="AJ71" s="152" t="str">
        <f t="shared" si="148"/>
        <v>6</v>
      </c>
      <c r="AK71" s="152" t="str">
        <f t="shared" si="148"/>
        <v>6</v>
      </c>
      <c r="AL71" s="152" t="str">
        <f t="shared" si="148"/>
        <v>6</v>
      </c>
      <c r="AM71" s="152" t="str">
        <f t="shared" si="148"/>
        <v>6</v>
      </c>
      <c r="AN71" s="152" t="str">
        <f t="shared" si="148"/>
        <v>6</v>
      </c>
      <c r="AO71" s="152" t="str">
        <f t="shared" si="148"/>
        <v>6</v>
      </c>
      <c r="AP71" s="152" t="str">
        <f t="shared" si="148"/>
        <v>6</v>
      </c>
      <c r="AQ71" s="152" t="str">
        <f t="shared" si="148"/>
        <v>6</v>
      </c>
      <c r="AR71" s="152"/>
      <c r="AS71" s="152"/>
      <c r="AT71" s="152"/>
      <c r="AU71" s="152"/>
      <c r="AV71" s="152"/>
      <c r="AW71" s="152"/>
      <c r="AX71" s="152"/>
      <c r="AY71" s="152"/>
      <c r="AZ71" s="152"/>
      <c r="BA71" s="152"/>
    </row>
    <row r="72" spans="1:53" ht="15.75" customHeight="1">
      <c r="A72" s="8">
        <f>+VSTUP!A77</f>
        <v>68</v>
      </c>
      <c r="B72" s="8">
        <f>+VSTUP!B77</f>
        <v>0</v>
      </c>
      <c r="C72" s="8" t="str">
        <f>IF(VSTUP!C77="","",VSTUP!C77)</f>
        <v/>
      </c>
      <c r="D72" s="8">
        <f>+VSTUP!G77</f>
        <v>0</v>
      </c>
      <c r="E72" s="8" t="str">
        <f>+VSTUP!H77</f>
        <v>-</v>
      </c>
      <c r="F72" s="8" t="str">
        <f t="shared" si="8"/>
        <v/>
      </c>
      <c r="G72" s="8" t="str">
        <f t="shared" ref="G72:O72" si="149">+IF($D72&gt;=G$2,IF($E72=0,"",$E72),IF($D72+1=G$2,IF(EXACT(LEFT($E72,LEN($E$3)),$E$3),$E$3,IF(LEN($E$3)=2,IF(LEFT($E72,1)="O","O",IF(LEFT(D72,1)="S","S","")),IF(LEN($E$3)=3,D72,""))),""))</f>
        <v/>
      </c>
      <c r="H72" s="8" t="str">
        <f t="shared" si="149"/>
        <v/>
      </c>
      <c r="I72" s="8" t="str">
        <f t="shared" si="149"/>
        <v/>
      </c>
      <c r="J72" s="8" t="str">
        <f t="shared" si="149"/>
        <v/>
      </c>
      <c r="K72" s="8" t="str">
        <f t="shared" si="149"/>
        <v/>
      </c>
      <c r="L72" s="8" t="str">
        <f t="shared" si="149"/>
        <v/>
      </c>
      <c r="M72" s="8" t="str">
        <f t="shared" si="149"/>
        <v/>
      </c>
      <c r="N72" s="8" t="str">
        <f t="shared" si="149"/>
        <v/>
      </c>
      <c r="O72" s="8" t="str">
        <f t="shared" si="149"/>
        <v/>
      </c>
      <c r="P72" s="8" t="str">
        <f t="shared" si="10"/>
        <v>--------------</v>
      </c>
      <c r="Q72" s="8" t="str">
        <f t="shared" si="11"/>
        <v/>
      </c>
      <c r="R72" s="8" t="str">
        <f t="shared" si="12"/>
        <v/>
      </c>
      <c r="S72" s="8">
        <f t="shared" si="13"/>
        <v>0</v>
      </c>
      <c r="T72" s="8">
        <f>+IF($C72&lt;='Ceník STRAVA'!$B$16,5,IF($C72&lt;='Ceník STRAVA'!$B$15,4,IF($C72&lt;='Ceník STRAVA'!$B$14,3,IF($C72&lt;='Ceník STRAVA'!$B$13,2,IF($C72&lt;='Ceník STRAVA'!$B$12,1,6)))))</f>
        <v>6</v>
      </c>
      <c r="U72" s="33">
        <f t="shared" si="125"/>
        <v>0</v>
      </c>
      <c r="V72" s="32">
        <f t="array" ref="V72">INDEX('Ceník STRAVA'!$C$12:$J$17,$T72,IF(R72="",8,HLOOKUP(R72,'Ceník STRAVA'!$C$10:$J$11,2,0)))</f>
        <v>0</v>
      </c>
      <c r="W72" s="32">
        <f t="array" ref="W72">INDEX('Ceník STRAVA'!$C$12:$J$17,$T72,IF(G72="",8,HLOOKUP(G72,'Ceník STRAVA'!$C$10:$J$11,2,0)))*IF($S72=W$2,0,1)</f>
        <v>0</v>
      </c>
      <c r="X72" s="32">
        <f t="array" ref="X72">INDEX('Ceník STRAVA'!$C$12:$J$17,$T72,IF(H72="",8,HLOOKUP(H72,'Ceník STRAVA'!$C$10:$J$11,2,0)))*IF($S72=X$2,0,1)</f>
        <v>0</v>
      </c>
      <c r="Y72" s="32">
        <f t="array" ref="Y72">INDEX('Ceník STRAVA'!$C$12:$J$17,$T72,IF(I72="",8,HLOOKUP(I72,'Ceník STRAVA'!$C$10:$J$11,2,0)))*IF($S72=Y$2,0,1)</f>
        <v>0</v>
      </c>
      <c r="Z72" s="32">
        <f t="array" ref="Z72">INDEX('Ceník STRAVA'!$C$12:$J$17,$T72,IF(J72="",8,HLOOKUP(J72,'Ceník STRAVA'!$C$10:$J$11,2,0)))*IF($S72=Z$2,0,1)</f>
        <v>0</v>
      </c>
      <c r="AA72" s="32">
        <f t="array" ref="AA72">INDEX('Ceník STRAVA'!$C$12:$J$17,$T72,IF(K72="",8,HLOOKUP(K72,'Ceník STRAVA'!$C$10:$J$11,2,0)))*IF($S72=AA$2,0,1)</f>
        <v>0</v>
      </c>
      <c r="AB72" s="32">
        <f t="array" ref="AB72">INDEX('Ceník STRAVA'!$C$12:$J$17,$T72,IF(L72="",8,HLOOKUP(L72,'Ceník STRAVA'!$C$10:$J$11,2,0)))*IF($S72=AB$2,0,1)</f>
        <v>0</v>
      </c>
      <c r="AC72" s="32">
        <f t="array" ref="AC72">INDEX('Ceník STRAVA'!$C$12:$J$17,$T72,IF(M72="",8,HLOOKUP(M72,'Ceník STRAVA'!$C$10:$J$11,2,0)))*IF($S72=AC$2,0,1)</f>
        <v>0</v>
      </c>
      <c r="AD72" s="32">
        <f t="array" ref="AD72">INDEX('Ceník STRAVA'!$C$12:$J$17,$T72,IF(N72="",8,HLOOKUP(N72,'Ceník STRAVA'!$C$10:$J$11,2,0)))*IF($S72=AD$2,0,1)</f>
        <v>0</v>
      </c>
      <c r="AE72" s="32">
        <f t="array" ref="AE72">INDEX('Ceník STRAVA'!$C$12:$J$17,$T72,IF(O72="",8,HLOOKUP(O72,'Ceník STRAVA'!$C$10:$J$11,2,0)))*IF($S72=AE$2,0,1)</f>
        <v>0</v>
      </c>
      <c r="AF72" s="8"/>
      <c r="AG72" s="8"/>
      <c r="AH72" s="8" t="str">
        <f t="shared" ref="AH72:AQ72" si="150">$T72&amp;F72</f>
        <v>6</v>
      </c>
      <c r="AI72" s="8" t="str">
        <f t="shared" si="150"/>
        <v>6</v>
      </c>
      <c r="AJ72" s="8" t="str">
        <f t="shared" si="150"/>
        <v>6</v>
      </c>
      <c r="AK72" s="8" t="str">
        <f t="shared" si="150"/>
        <v>6</v>
      </c>
      <c r="AL72" s="8" t="str">
        <f t="shared" si="150"/>
        <v>6</v>
      </c>
      <c r="AM72" s="8" t="str">
        <f t="shared" si="150"/>
        <v>6</v>
      </c>
      <c r="AN72" s="8" t="str">
        <f t="shared" si="150"/>
        <v>6</v>
      </c>
      <c r="AO72" s="8" t="str">
        <f t="shared" si="150"/>
        <v>6</v>
      </c>
      <c r="AP72" s="8" t="str">
        <f t="shared" si="150"/>
        <v>6</v>
      </c>
      <c r="AQ72" s="8" t="str">
        <f t="shared" si="150"/>
        <v>6</v>
      </c>
      <c r="AR72" s="8"/>
      <c r="AS72" s="8"/>
      <c r="AT72" s="8"/>
      <c r="AU72" s="8"/>
      <c r="AV72" s="8"/>
      <c r="AW72" s="8"/>
      <c r="AX72" s="8"/>
      <c r="AY72" s="8"/>
      <c r="AZ72" s="8"/>
      <c r="BA72" s="8"/>
    </row>
    <row r="73" spans="1:53" s="151" customFormat="1" ht="15.75" customHeight="1">
      <c r="A73" s="152">
        <f>+VSTUP!A78</f>
        <v>69</v>
      </c>
      <c r="B73" s="152">
        <f>+VSTUP!B78</f>
        <v>0</v>
      </c>
      <c r="C73" s="152" t="str">
        <f>IF(VSTUP!C78="","",VSTUP!C78)</f>
        <v/>
      </c>
      <c r="D73" s="152">
        <f>+VSTUP!G78</f>
        <v>0</v>
      </c>
      <c r="E73" s="152" t="str">
        <f>+VSTUP!H78</f>
        <v>-</v>
      </c>
      <c r="F73" s="152" t="str">
        <f t="shared" si="8"/>
        <v/>
      </c>
      <c r="G73" s="152" t="str">
        <f t="shared" ref="G73:O73" si="151">+IF($D73&gt;=G$2,IF($E73=0,"",$E73),IF($D73+1=G$2,IF(EXACT(LEFT($E73,LEN($E$3)),$E$3),$E$3,IF(LEN($E$3)=2,IF(LEFT($E73,1)="O","O",IF(LEFT(D73,1)="S","S","")),IF(LEN($E$3)=3,D73,""))),""))</f>
        <v/>
      </c>
      <c r="H73" s="152" t="str">
        <f t="shared" si="151"/>
        <v/>
      </c>
      <c r="I73" s="152" t="str">
        <f t="shared" si="151"/>
        <v/>
      </c>
      <c r="J73" s="152" t="str">
        <f t="shared" si="151"/>
        <v/>
      </c>
      <c r="K73" s="152" t="str">
        <f t="shared" si="151"/>
        <v/>
      </c>
      <c r="L73" s="152" t="str">
        <f t="shared" si="151"/>
        <v/>
      </c>
      <c r="M73" s="152" t="str">
        <f t="shared" si="151"/>
        <v/>
      </c>
      <c r="N73" s="152" t="str">
        <f t="shared" si="151"/>
        <v/>
      </c>
      <c r="O73" s="152" t="str">
        <f t="shared" si="151"/>
        <v/>
      </c>
      <c r="P73" s="152" t="str">
        <f t="shared" si="10"/>
        <v>--------------</v>
      </c>
      <c r="Q73" s="152" t="str">
        <f t="shared" si="11"/>
        <v/>
      </c>
      <c r="R73" s="152" t="str">
        <f t="shared" si="12"/>
        <v/>
      </c>
      <c r="S73" s="152">
        <f t="shared" si="13"/>
        <v>0</v>
      </c>
      <c r="T73" s="152">
        <f>+IF($C73&lt;='Ceník STRAVA'!$B$16,5,IF($C73&lt;='Ceník STRAVA'!$B$15,4,IF($C73&lt;='Ceník STRAVA'!$B$14,3,IF($C73&lt;='Ceník STRAVA'!$B$13,2,IF($C73&lt;='Ceník STRAVA'!$B$12,1,6)))))</f>
        <v>6</v>
      </c>
      <c r="U73" s="33">
        <f t="shared" si="125"/>
        <v>0</v>
      </c>
      <c r="V73" s="153">
        <f t="array" ref="V73">INDEX('Ceník STRAVA'!$C$12:$J$17,$T73,IF(R73="",8,HLOOKUP(R73,'Ceník STRAVA'!$C$10:$J$11,2,0)))</f>
        <v>0</v>
      </c>
      <c r="W73" s="153">
        <f t="array" ref="W73">INDEX('Ceník STRAVA'!$C$12:$J$17,$T73,IF(G73="",8,HLOOKUP(G73,'Ceník STRAVA'!$C$10:$J$11,2,0)))*IF($S73=W$2,0,1)</f>
        <v>0</v>
      </c>
      <c r="X73" s="153">
        <f t="array" ref="X73">INDEX('Ceník STRAVA'!$C$12:$J$17,$T73,IF(H73="",8,HLOOKUP(H73,'Ceník STRAVA'!$C$10:$J$11,2,0)))*IF($S73=X$2,0,1)</f>
        <v>0</v>
      </c>
      <c r="Y73" s="153">
        <f t="array" ref="Y73">INDEX('Ceník STRAVA'!$C$12:$J$17,$T73,IF(I73="",8,HLOOKUP(I73,'Ceník STRAVA'!$C$10:$J$11,2,0)))*IF($S73=Y$2,0,1)</f>
        <v>0</v>
      </c>
      <c r="Z73" s="153">
        <f t="array" ref="Z73">INDEX('Ceník STRAVA'!$C$12:$J$17,$T73,IF(J73="",8,HLOOKUP(J73,'Ceník STRAVA'!$C$10:$J$11,2,0)))*IF($S73=Z$2,0,1)</f>
        <v>0</v>
      </c>
      <c r="AA73" s="153">
        <f t="array" ref="AA73">INDEX('Ceník STRAVA'!$C$12:$J$17,$T73,IF(K73="",8,HLOOKUP(K73,'Ceník STRAVA'!$C$10:$J$11,2,0)))*IF($S73=AA$2,0,1)</f>
        <v>0</v>
      </c>
      <c r="AB73" s="153">
        <f t="array" ref="AB73">INDEX('Ceník STRAVA'!$C$12:$J$17,$T73,IF(L73="",8,HLOOKUP(L73,'Ceník STRAVA'!$C$10:$J$11,2,0)))*IF($S73=AB$2,0,1)</f>
        <v>0</v>
      </c>
      <c r="AC73" s="153">
        <f t="array" ref="AC73">INDEX('Ceník STRAVA'!$C$12:$J$17,$T73,IF(M73="",8,HLOOKUP(M73,'Ceník STRAVA'!$C$10:$J$11,2,0)))*IF($S73=AC$2,0,1)</f>
        <v>0</v>
      </c>
      <c r="AD73" s="153">
        <f t="array" ref="AD73">INDEX('Ceník STRAVA'!$C$12:$J$17,$T73,IF(N73="",8,HLOOKUP(N73,'Ceník STRAVA'!$C$10:$J$11,2,0)))*IF($S73=AD$2,0,1)</f>
        <v>0</v>
      </c>
      <c r="AE73" s="153">
        <f t="array" ref="AE73">INDEX('Ceník STRAVA'!$C$12:$J$17,$T73,IF(O73="",8,HLOOKUP(O73,'Ceník STRAVA'!$C$10:$J$11,2,0)))*IF($S73=AE$2,0,1)</f>
        <v>0</v>
      </c>
      <c r="AF73" s="152"/>
      <c r="AG73" s="152"/>
      <c r="AH73" s="152" t="str">
        <f t="shared" ref="AH73:AQ73" si="152">$T73&amp;F73</f>
        <v>6</v>
      </c>
      <c r="AI73" s="152" t="str">
        <f t="shared" si="152"/>
        <v>6</v>
      </c>
      <c r="AJ73" s="152" t="str">
        <f t="shared" si="152"/>
        <v>6</v>
      </c>
      <c r="AK73" s="152" t="str">
        <f t="shared" si="152"/>
        <v>6</v>
      </c>
      <c r="AL73" s="152" t="str">
        <f t="shared" si="152"/>
        <v>6</v>
      </c>
      <c r="AM73" s="152" t="str">
        <f t="shared" si="152"/>
        <v>6</v>
      </c>
      <c r="AN73" s="152" t="str">
        <f t="shared" si="152"/>
        <v>6</v>
      </c>
      <c r="AO73" s="152" t="str">
        <f t="shared" si="152"/>
        <v>6</v>
      </c>
      <c r="AP73" s="152" t="str">
        <f t="shared" si="152"/>
        <v>6</v>
      </c>
      <c r="AQ73" s="152" t="str">
        <f t="shared" si="152"/>
        <v>6</v>
      </c>
      <c r="AR73" s="152"/>
      <c r="AS73" s="152"/>
      <c r="AT73" s="152"/>
      <c r="AU73" s="152"/>
      <c r="AV73" s="152"/>
      <c r="AW73" s="152"/>
      <c r="AX73" s="152"/>
      <c r="AY73" s="152"/>
      <c r="AZ73" s="152"/>
      <c r="BA73" s="152"/>
    </row>
    <row r="74" spans="1:53" ht="15.75" customHeight="1">
      <c r="A74" s="8">
        <f>+VSTUP!A79</f>
        <v>70</v>
      </c>
      <c r="B74" s="8">
        <f>+VSTUP!B79</f>
        <v>0</v>
      </c>
      <c r="C74" s="8" t="str">
        <f>IF(VSTUP!C79="","",VSTUP!C79)</f>
        <v/>
      </c>
      <c r="D74" s="8">
        <f>+VSTUP!G79</f>
        <v>0</v>
      </c>
      <c r="E74" s="8" t="str">
        <f>+VSTUP!H79</f>
        <v>-</v>
      </c>
      <c r="F74" s="8" t="str">
        <f t="shared" si="8"/>
        <v/>
      </c>
      <c r="G74" s="8" t="str">
        <f t="shared" ref="G74:O74" si="153">+IF($D74&gt;=G$2,IF($E74=0,"",$E74),IF($D74+1=G$2,IF(EXACT(LEFT($E74,LEN($E$3)),$E$3),$E$3,IF(LEN($E$3)=2,IF(LEFT($E74,1)="O","O",IF(LEFT(D74,1)="S","S","")),IF(LEN($E$3)=3,D74,""))),""))</f>
        <v/>
      </c>
      <c r="H74" s="8" t="str">
        <f t="shared" si="153"/>
        <v/>
      </c>
      <c r="I74" s="8" t="str">
        <f t="shared" si="153"/>
        <v/>
      </c>
      <c r="J74" s="8" t="str">
        <f t="shared" si="153"/>
        <v/>
      </c>
      <c r="K74" s="8" t="str">
        <f t="shared" si="153"/>
        <v/>
      </c>
      <c r="L74" s="8" t="str">
        <f t="shared" si="153"/>
        <v/>
      </c>
      <c r="M74" s="8" t="str">
        <f t="shared" si="153"/>
        <v/>
      </c>
      <c r="N74" s="8" t="str">
        <f t="shared" si="153"/>
        <v/>
      </c>
      <c r="O74" s="8" t="str">
        <f t="shared" si="153"/>
        <v/>
      </c>
      <c r="P74" s="8" t="str">
        <f t="shared" si="10"/>
        <v>--------------</v>
      </c>
      <c r="Q74" s="8" t="str">
        <f t="shared" si="11"/>
        <v/>
      </c>
      <c r="R74" s="8" t="str">
        <f t="shared" si="12"/>
        <v/>
      </c>
      <c r="S74" s="8">
        <f t="shared" si="13"/>
        <v>0</v>
      </c>
      <c r="T74" s="8">
        <f>+IF($C74&lt;='Ceník STRAVA'!$B$16,5,IF($C74&lt;='Ceník STRAVA'!$B$15,4,IF($C74&lt;='Ceník STRAVA'!$B$14,3,IF($C74&lt;='Ceník STRAVA'!$B$13,2,IF($C74&lt;='Ceník STRAVA'!$B$12,1,6)))))</f>
        <v>6</v>
      </c>
      <c r="U74" s="33">
        <f t="shared" si="125"/>
        <v>0</v>
      </c>
      <c r="V74" s="32">
        <f t="array" ref="V74">INDEX('Ceník STRAVA'!$C$12:$J$17,$T74,IF(R74="",8,HLOOKUP(R74,'Ceník STRAVA'!$C$10:$J$11,2,0)))</f>
        <v>0</v>
      </c>
      <c r="W74" s="32">
        <f t="array" ref="W74">INDEX('Ceník STRAVA'!$C$12:$J$17,$T74,IF(G74="",8,HLOOKUP(G74,'Ceník STRAVA'!$C$10:$J$11,2,0)))*IF($S74=W$2,0,1)</f>
        <v>0</v>
      </c>
      <c r="X74" s="32">
        <f t="array" ref="X74">INDEX('Ceník STRAVA'!$C$12:$J$17,$T74,IF(H74="",8,HLOOKUP(H74,'Ceník STRAVA'!$C$10:$J$11,2,0)))*IF($S74=X$2,0,1)</f>
        <v>0</v>
      </c>
      <c r="Y74" s="32">
        <f t="array" ref="Y74">INDEX('Ceník STRAVA'!$C$12:$J$17,$T74,IF(I74="",8,HLOOKUP(I74,'Ceník STRAVA'!$C$10:$J$11,2,0)))*IF($S74=Y$2,0,1)</f>
        <v>0</v>
      </c>
      <c r="Z74" s="32">
        <f t="array" ref="Z74">INDEX('Ceník STRAVA'!$C$12:$J$17,$T74,IF(J74="",8,HLOOKUP(J74,'Ceník STRAVA'!$C$10:$J$11,2,0)))*IF($S74=Z$2,0,1)</f>
        <v>0</v>
      </c>
      <c r="AA74" s="32">
        <f t="array" ref="AA74">INDEX('Ceník STRAVA'!$C$12:$J$17,$T74,IF(K74="",8,HLOOKUP(K74,'Ceník STRAVA'!$C$10:$J$11,2,0)))*IF($S74=AA$2,0,1)</f>
        <v>0</v>
      </c>
      <c r="AB74" s="32">
        <f t="array" ref="AB74">INDEX('Ceník STRAVA'!$C$12:$J$17,$T74,IF(L74="",8,HLOOKUP(L74,'Ceník STRAVA'!$C$10:$J$11,2,0)))*IF($S74=AB$2,0,1)</f>
        <v>0</v>
      </c>
      <c r="AC74" s="32">
        <f t="array" ref="AC74">INDEX('Ceník STRAVA'!$C$12:$J$17,$T74,IF(M74="",8,HLOOKUP(M74,'Ceník STRAVA'!$C$10:$J$11,2,0)))*IF($S74=AC$2,0,1)</f>
        <v>0</v>
      </c>
      <c r="AD74" s="32">
        <f t="array" ref="AD74">INDEX('Ceník STRAVA'!$C$12:$J$17,$T74,IF(N74="",8,HLOOKUP(N74,'Ceník STRAVA'!$C$10:$J$11,2,0)))*IF($S74=AD$2,0,1)</f>
        <v>0</v>
      </c>
      <c r="AE74" s="32">
        <f t="array" ref="AE74">INDEX('Ceník STRAVA'!$C$12:$J$17,$T74,IF(O74="",8,HLOOKUP(O74,'Ceník STRAVA'!$C$10:$J$11,2,0)))*IF($S74=AE$2,0,1)</f>
        <v>0</v>
      </c>
      <c r="AF74" s="8"/>
      <c r="AG74" s="8"/>
      <c r="AH74" s="8" t="str">
        <f t="shared" ref="AH74:AQ74" si="154">$T74&amp;F74</f>
        <v>6</v>
      </c>
      <c r="AI74" s="8" t="str">
        <f t="shared" si="154"/>
        <v>6</v>
      </c>
      <c r="AJ74" s="8" t="str">
        <f t="shared" si="154"/>
        <v>6</v>
      </c>
      <c r="AK74" s="8" t="str">
        <f t="shared" si="154"/>
        <v>6</v>
      </c>
      <c r="AL74" s="8" t="str">
        <f t="shared" si="154"/>
        <v>6</v>
      </c>
      <c r="AM74" s="8" t="str">
        <f t="shared" si="154"/>
        <v>6</v>
      </c>
      <c r="AN74" s="8" t="str">
        <f t="shared" si="154"/>
        <v>6</v>
      </c>
      <c r="AO74" s="8" t="str">
        <f t="shared" si="154"/>
        <v>6</v>
      </c>
      <c r="AP74" s="8" t="str">
        <f t="shared" si="154"/>
        <v>6</v>
      </c>
      <c r="AQ74" s="8" t="str">
        <f t="shared" si="154"/>
        <v>6</v>
      </c>
      <c r="AR74" s="8"/>
      <c r="AS74" s="8"/>
      <c r="AT74" s="8"/>
      <c r="AU74" s="8"/>
      <c r="AV74" s="8"/>
      <c r="AW74" s="8"/>
      <c r="AX74" s="8"/>
      <c r="AY74" s="8"/>
      <c r="AZ74" s="8"/>
      <c r="BA74" s="8"/>
    </row>
    <row r="75" spans="1:53" s="151" customFormat="1" ht="15.75" customHeight="1">
      <c r="A75" s="152">
        <f>+VSTUP!A80</f>
        <v>71</v>
      </c>
      <c r="B75" s="152">
        <f>+VSTUP!B80</f>
        <v>0</v>
      </c>
      <c r="C75" s="152" t="str">
        <f>IF(VSTUP!C80="","",VSTUP!C80)</f>
        <v/>
      </c>
      <c r="D75" s="152">
        <f>+VSTUP!G80</f>
        <v>0</v>
      </c>
      <c r="E75" s="152" t="str">
        <f>+VSTUP!H80</f>
        <v>-</v>
      </c>
      <c r="F75" s="152" t="str">
        <f t="shared" si="8"/>
        <v/>
      </c>
      <c r="G75" s="152" t="str">
        <f t="shared" ref="G75:O75" si="155">+IF($D75&gt;=G$2,IF($E75=0,"",$E75),IF($D75+1=G$2,IF(EXACT(LEFT($E75,LEN($E$3)),$E$3),$E$3,IF(LEN($E$3)=2,IF(LEFT($E75,1)="O","O",IF(LEFT(D75,1)="S","S","")),IF(LEN($E$3)=3,D75,""))),""))</f>
        <v/>
      </c>
      <c r="H75" s="152" t="str">
        <f t="shared" si="155"/>
        <v/>
      </c>
      <c r="I75" s="152" t="str">
        <f t="shared" si="155"/>
        <v/>
      </c>
      <c r="J75" s="152" t="str">
        <f t="shared" si="155"/>
        <v/>
      </c>
      <c r="K75" s="152" t="str">
        <f t="shared" si="155"/>
        <v/>
      </c>
      <c r="L75" s="152" t="str">
        <f t="shared" si="155"/>
        <v/>
      </c>
      <c r="M75" s="152" t="str">
        <f t="shared" si="155"/>
        <v/>
      </c>
      <c r="N75" s="152" t="str">
        <f t="shared" si="155"/>
        <v/>
      </c>
      <c r="O75" s="152" t="str">
        <f t="shared" si="155"/>
        <v/>
      </c>
      <c r="P75" s="152" t="str">
        <f t="shared" si="10"/>
        <v>--------------</v>
      </c>
      <c r="Q75" s="152" t="str">
        <f t="shared" si="11"/>
        <v/>
      </c>
      <c r="R75" s="152" t="str">
        <f t="shared" si="12"/>
        <v/>
      </c>
      <c r="S75" s="152">
        <f t="shared" si="13"/>
        <v>0</v>
      </c>
      <c r="T75" s="152">
        <f>+IF($C75&lt;='Ceník STRAVA'!$B$16,5,IF($C75&lt;='Ceník STRAVA'!$B$15,4,IF($C75&lt;='Ceník STRAVA'!$B$14,3,IF($C75&lt;='Ceník STRAVA'!$B$13,2,IF($C75&lt;='Ceník STRAVA'!$B$12,1,6)))))</f>
        <v>6</v>
      </c>
      <c r="U75" s="33">
        <f t="shared" si="125"/>
        <v>0</v>
      </c>
      <c r="V75" s="153">
        <f t="array" ref="V75">INDEX('Ceník STRAVA'!$C$12:$J$17,$T75,IF(R75="",8,HLOOKUP(R75,'Ceník STRAVA'!$C$10:$J$11,2,0)))</f>
        <v>0</v>
      </c>
      <c r="W75" s="153">
        <f t="array" ref="W75">INDEX('Ceník STRAVA'!$C$12:$J$17,$T75,IF(G75="",8,HLOOKUP(G75,'Ceník STRAVA'!$C$10:$J$11,2,0)))*IF($S75=W$2,0,1)</f>
        <v>0</v>
      </c>
      <c r="X75" s="153">
        <f t="array" ref="X75">INDEX('Ceník STRAVA'!$C$12:$J$17,$T75,IF(H75="",8,HLOOKUP(H75,'Ceník STRAVA'!$C$10:$J$11,2,0)))*IF($S75=X$2,0,1)</f>
        <v>0</v>
      </c>
      <c r="Y75" s="153">
        <f t="array" ref="Y75">INDEX('Ceník STRAVA'!$C$12:$J$17,$T75,IF(I75="",8,HLOOKUP(I75,'Ceník STRAVA'!$C$10:$J$11,2,0)))*IF($S75=Y$2,0,1)</f>
        <v>0</v>
      </c>
      <c r="Z75" s="153">
        <f t="array" ref="Z75">INDEX('Ceník STRAVA'!$C$12:$J$17,$T75,IF(J75="",8,HLOOKUP(J75,'Ceník STRAVA'!$C$10:$J$11,2,0)))*IF($S75=Z$2,0,1)</f>
        <v>0</v>
      </c>
      <c r="AA75" s="153">
        <f t="array" ref="AA75">INDEX('Ceník STRAVA'!$C$12:$J$17,$T75,IF(K75="",8,HLOOKUP(K75,'Ceník STRAVA'!$C$10:$J$11,2,0)))*IF($S75=AA$2,0,1)</f>
        <v>0</v>
      </c>
      <c r="AB75" s="153">
        <f t="array" ref="AB75">INDEX('Ceník STRAVA'!$C$12:$J$17,$T75,IF(L75="",8,HLOOKUP(L75,'Ceník STRAVA'!$C$10:$J$11,2,0)))*IF($S75=AB$2,0,1)</f>
        <v>0</v>
      </c>
      <c r="AC75" s="153">
        <f t="array" ref="AC75">INDEX('Ceník STRAVA'!$C$12:$J$17,$T75,IF(M75="",8,HLOOKUP(M75,'Ceník STRAVA'!$C$10:$J$11,2,0)))*IF($S75=AC$2,0,1)</f>
        <v>0</v>
      </c>
      <c r="AD75" s="153">
        <f t="array" ref="AD75">INDEX('Ceník STRAVA'!$C$12:$J$17,$T75,IF(N75="",8,HLOOKUP(N75,'Ceník STRAVA'!$C$10:$J$11,2,0)))*IF($S75=AD$2,0,1)</f>
        <v>0</v>
      </c>
      <c r="AE75" s="153">
        <f t="array" ref="AE75">INDEX('Ceník STRAVA'!$C$12:$J$17,$T75,IF(O75="",8,HLOOKUP(O75,'Ceník STRAVA'!$C$10:$J$11,2,0)))*IF($S75=AE$2,0,1)</f>
        <v>0</v>
      </c>
      <c r="AF75" s="152"/>
      <c r="AG75" s="152"/>
      <c r="AH75" s="152" t="str">
        <f t="shared" ref="AH75:AQ75" si="156">$T75&amp;F75</f>
        <v>6</v>
      </c>
      <c r="AI75" s="152" t="str">
        <f t="shared" si="156"/>
        <v>6</v>
      </c>
      <c r="AJ75" s="152" t="str">
        <f t="shared" si="156"/>
        <v>6</v>
      </c>
      <c r="AK75" s="152" t="str">
        <f t="shared" si="156"/>
        <v>6</v>
      </c>
      <c r="AL75" s="152" t="str">
        <f t="shared" si="156"/>
        <v>6</v>
      </c>
      <c r="AM75" s="152" t="str">
        <f t="shared" si="156"/>
        <v>6</v>
      </c>
      <c r="AN75" s="152" t="str">
        <f t="shared" si="156"/>
        <v>6</v>
      </c>
      <c r="AO75" s="152" t="str">
        <f t="shared" si="156"/>
        <v>6</v>
      </c>
      <c r="AP75" s="152" t="str">
        <f t="shared" si="156"/>
        <v>6</v>
      </c>
      <c r="AQ75" s="152" t="str">
        <f t="shared" si="156"/>
        <v>6</v>
      </c>
      <c r="AR75" s="152"/>
      <c r="AS75" s="152"/>
      <c r="AT75" s="152"/>
      <c r="AU75" s="152"/>
      <c r="AV75" s="152"/>
      <c r="AW75" s="152"/>
      <c r="AX75" s="152"/>
      <c r="AY75" s="152"/>
      <c r="AZ75" s="152"/>
      <c r="BA75" s="152"/>
    </row>
    <row r="76" spans="1:53" ht="15.75" customHeight="1">
      <c r="A76" s="8">
        <f>+VSTUP!A81</f>
        <v>72</v>
      </c>
      <c r="B76" s="8">
        <f>+VSTUP!B81</f>
        <v>0</v>
      </c>
      <c r="C76" s="8" t="str">
        <f>IF(VSTUP!C81="","",VSTUP!C81)</f>
        <v/>
      </c>
      <c r="D76" s="8">
        <f>+VSTUP!G81</f>
        <v>0</v>
      </c>
      <c r="E76" s="8" t="str">
        <f>+VSTUP!H81</f>
        <v>-</v>
      </c>
      <c r="F76" s="8" t="str">
        <f t="shared" si="8"/>
        <v/>
      </c>
      <c r="G76" s="8" t="str">
        <f t="shared" ref="G76:O76" si="157">+IF($D76&gt;=G$2,IF($E76=0,"",$E76),IF($D76+1=G$2,IF(EXACT(LEFT($E76,LEN($E$3)),$E$3),$E$3,IF(LEN($E$3)=2,IF(LEFT($E76,1)="O","O",IF(LEFT(D76,1)="S","S","")),IF(LEN($E$3)=3,D76,""))),""))</f>
        <v/>
      </c>
      <c r="H76" s="8" t="str">
        <f t="shared" si="157"/>
        <v/>
      </c>
      <c r="I76" s="8" t="str">
        <f t="shared" si="157"/>
        <v/>
      </c>
      <c r="J76" s="8" t="str">
        <f t="shared" si="157"/>
        <v/>
      </c>
      <c r="K76" s="8" t="str">
        <f t="shared" si="157"/>
        <v/>
      </c>
      <c r="L76" s="8" t="str">
        <f t="shared" si="157"/>
        <v/>
      </c>
      <c r="M76" s="8" t="str">
        <f t="shared" si="157"/>
        <v/>
      </c>
      <c r="N76" s="8" t="str">
        <f t="shared" si="157"/>
        <v/>
      </c>
      <c r="O76" s="8" t="str">
        <f t="shared" si="157"/>
        <v/>
      </c>
      <c r="P76" s="8" t="str">
        <f t="shared" si="10"/>
        <v>--------------</v>
      </c>
      <c r="Q76" s="8" t="str">
        <f t="shared" si="11"/>
        <v/>
      </c>
      <c r="R76" s="8" t="str">
        <f t="shared" si="12"/>
        <v/>
      </c>
      <c r="S76" s="8">
        <f t="shared" si="13"/>
        <v>0</v>
      </c>
      <c r="T76" s="8">
        <f>+IF($C76&lt;='Ceník STRAVA'!$B$16,5,IF($C76&lt;='Ceník STRAVA'!$B$15,4,IF($C76&lt;='Ceník STRAVA'!$B$14,3,IF($C76&lt;='Ceník STRAVA'!$B$13,2,IF($C76&lt;='Ceník STRAVA'!$B$12,1,6)))))</f>
        <v>6</v>
      </c>
      <c r="U76" s="33">
        <f t="shared" si="125"/>
        <v>0</v>
      </c>
      <c r="V76" s="32">
        <f t="array" ref="V76">INDEX('Ceník STRAVA'!$C$12:$J$17,$T76,IF(R76="",8,HLOOKUP(R76,'Ceník STRAVA'!$C$10:$J$11,2,0)))</f>
        <v>0</v>
      </c>
      <c r="W76" s="32">
        <f t="array" ref="W76">INDEX('Ceník STRAVA'!$C$12:$J$17,$T76,IF(G76="",8,HLOOKUP(G76,'Ceník STRAVA'!$C$10:$J$11,2,0)))*IF($S76=W$2,0,1)</f>
        <v>0</v>
      </c>
      <c r="X76" s="32">
        <f t="array" ref="X76">INDEX('Ceník STRAVA'!$C$12:$J$17,$T76,IF(H76="",8,HLOOKUP(H76,'Ceník STRAVA'!$C$10:$J$11,2,0)))*IF($S76=X$2,0,1)</f>
        <v>0</v>
      </c>
      <c r="Y76" s="32">
        <f t="array" ref="Y76">INDEX('Ceník STRAVA'!$C$12:$J$17,$T76,IF(I76="",8,HLOOKUP(I76,'Ceník STRAVA'!$C$10:$J$11,2,0)))*IF($S76=Y$2,0,1)</f>
        <v>0</v>
      </c>
      <c r="Z76" s="32">
        <f t="array" ref="Z76">INDEX('Ceník STRAVA'!$C$12:$J$17,$T76,IF(J76="",8,HLOOKUP(J76,'Ceník STRAVA'!$C$10:$J$11,2,0)))*IF($S76=Z$2,0,1)</f>
        <v>0</v>
      </c>
      <c r="AA76" s="32">
        <f t="array" ref="AA76">INDEX('Ceník STRAVA'!$C$12:$J$17,$T76,IF(K76="",8,HLOOKUP(K76,'Ceník STRAVA'!$C$10:$J$11,2,0)))*IF($S76=AA$2,0,1)</f>
        <v>0</v>
      </c>
      <c r="AB76" s="32">
        <f t="array" ref="AB76">INDEX('Ceník STRAVA'!$C$12:$J$17,$T76,IF(L76="",8,HLOOKUP(L76,'Ceník STRAVA'!$C$10:$J$11,2,0)))*IF($S76=AB$2,0,1)</f>
        <v>0</v>
      </c>
      <c r="AC76" s="32">
        <f t="array" ref="AC76">INDEX('Ceník STRAVA'!$C$12:$J$17,$T76,IF(M76="",8,HLOOKUP(M76,'Ceník STRAVA'!$C$10:$J$11,2,0)))*IF($S76=AC$2,0,1)</f>
        <v>0</v>
      </c>
      <c r="AD76" s="32">
        <f t="array" ref="AD76">INDEX('Ceník STRAVA'!$C$12:$J$17,$T76,IF(N76="",8,HLOOKUP(N76,'Ceník STRAVA'!$C$10:$J$11,2,0)))*IF($S76=AD$2,0,1)</f>
        <v>0</v>
      </c>
      <c r="AE76" s="32">
        <f t="array" ref="AE76">INDEX('Ceník STRAVA'!$C$12:$J$17,$T76,IF(O76="",8,HLOOKUP(O76,'Ceník STRAVA'!$C$10:$J$11,2,0)))*IF($S76=AE$2,0,1)</f>
        <v>0</v>
      </c>
      <c r="AF76" s="8"/>
      <c r="AG76" s="8"/>
      <c r="AH76" s="8" t="str">
        <f t="shared" ref="AH76:AQ76" si="158">$T76&amp;F76</f>
        <v>6</v>
      </c>
      <c r="AI76" s="8" t="str">
        <f t="shared" si="158"/>
        <v>6</v>
      </c>
      <c r="AJ76" s="8" t="str">
        <f t="shared" si="158"/>
        <v>6</v>
      </c>
      <c r="AK76" s="8" t="str">
        <f t="shared" si="158"/>
        <v>6</v>
      </c>
      <c r="AL76" s="8" t="str">
        <f t="shared" si="158"/>
        <v>6</v>
      </c>
      <c r="AM76" s="8" t="str">
        <f t="shared" si="158"/>
        <v>6</v>
      </c>
      <c r="AN76" s="8" t="str">
        <f t="shared" si="158"/>
        <v>6</v>
      </c>
      <c r="AO76" s="8" t="str">
        <f t="shared" si="158"/>
        <v>6</v>
      </c>
      <c r="AP76" s="8" t="str">
        <f t="shared" si="158"/>
        <v>6</v>
      </c>
      <c r="AQ76" s="8" t="str">
        <f t="shared" si="158"/>
        <v>6</v>
      </c>
      <c r="AR76" s="8"/>
      <c r="AS76" s="8"/>
      <c r="AT76" s="8"/>
      <c r="AU76" s="8"/>
      <c r="AV76" s="8"/>
      <c r="AW76" s="8"/>
      <c r="AX76" s="8"/>
      <c r="AY76" s="8"/>
      <c r="AZ76" s="8"/>
      <c r="BA76" s="8"/>
    </row>
    <row r="77" spans="1:53" s="151" customFormat="1" ht="15.75" customHeight="1">
      <c r="A77" s="152">
        <f>+VSTUP!A82</f>
        <v>73</v>
      </c>
      <c r="B77" s="152">
        <f>+VSTUP!B82</f>
        <v>0</v>
      </c>
      <c r="C77" s="152" t="str">
        <f>IF(VSTUP!C82="","",VSTUP!C82)</f>
        <v/>
      </c>
      <c r="D77" s="152">
        <f>+VSTUP!G82</f>
        <v>0</v>
      </c>
      <c r="E77" s="152" t="str">
        <f>+VSTUP!H82</f>
        <v>-</v>
      </c>
      <c r="F77" s="152" t="str">
        <f t="shared" si="8"/>
        <v/>
      </c>
      <c r="G77" s="152" t="str">
        <f t="shared" ref="G77:O77" si="159">+IF($D77&gt;=G$2,IF($E77=0,"",$E77),IF($D77+1=G$2,IF(EXACT(LEFT($E77,LEN($E$3)),$E$3),$E$3,IF(LEN($E$3)=2,IF(LEFT($E77,1)="O","O",IF(LEFT(D77,1)="S","S","")),IF(LEN($E$3)=3,D77,""))),""))</f>
        <v/>
      </c>
      <c r="H77" s="152" t="str">
        <f t="shared" si="159"/>
        <v/>
      </c>
      <c r="I77" s="152" t="str">
        <f t="shared" si="159"/>
        <v/>
      </c>
      <c r="J77" s="152" t="str">
        <f t="shared" si="159"/>
        <v/>
      </c>
      <c r="K77" s="152" t="str">
        <f t="shared" si="159"/>
        <v/>
      </c>
      <c r="L77" s="152" t="str">
        <f t="shared" si="159"/>
        <v/>
      </c>
      <c r="M77" s="152" t="str">
        <f t="shared" si="159"/>
        <v/>
      </c>
      <c r="N77" s="152" t="str">
        <f t="shared" si="159"/>
        <v/>
      </c>
      <c r="O77" s="152" t="str">
        <f t="shared" si="159"/>
        <v/>
      </c>
      <c r="P77" s="152" t="str">
        <f t="shared" si="10"/>
        <v>--------------</v>
      </c>
      <c r="Q77" s="152" t="str">
        <f t="shared" si="11"/>
        <v/>
      </c>
      <c r="R77" s="152" t="str">
        <f t="shared" si="12"/>
        <v/>
      </c>
      <c r="S77" s="152">
        <f t="shared" si="13"/>
        <v>0</v>
      </c>
      <c r="T77" s="152">
        <f>+IF($C77&lt;='Ceník STRAVA'!$B$16,5,IF($C77&lt;='Ceník STRAVA'!$B$15,4,IF($C77&lt;='Ceník STRAVA'!$B$14,3,IF($C77&lt;='Ceník STRAVA'!$B$13,2,IF($C77&lt;='Ceník STRAVA'!$B$12,1,6)))))</f>
        <v>6</v>
      </c>
      <c r="U77" s="33">
        <f t="shared" si="125"/>
        <v>0</v>
      </c>
      <c r="V77" s="153">
        <f t="array" ref="V77">INDEX('Ceník STRAVA'!$C$12:$J$17,$T77,IF(R77="",8,HLOOKUP(R77,'Ceník STRAVA'!$C$10:$J$11,2,0)))</f>
        <v>0</v>
      </c>
      <c r="W77" s="153">
        <f t="array" ref="W77">INDEX('Ceník STRAVA'!$C$12:$J$17,$T77,IF(G77="",8,HLOOKUP(G77,'Ceník STRAVA'!$C$10:$J$11,2,0)))*IF($S77=W$2,0,1)</f>
        <v>0</v>
      </c>
      <c r="X77" s="153">
        <f t="array" ref="X77">INDEX('Ceník STRAVA'!$C$12:$J$17,$T77,IF(H77="",8,HLOOKUP(H77,'Ceník STRAVA'!$C$10:$J$11,2,0)))*IF($S77=X$2,0,1)</f>
        <v>0</v>
      </c>
      <c r="Y77" s="153">
        <f t="array" ref="Y77">INDEX('Ceník STRAVA'!$C$12:$J$17,$T77,IF(I77="",8,HLOOKUP(I77,'Ceník STRAVA'!$C$10:$J$11,2,0)))*IF($S77=Y$2,0,1)</f>
        <v>0</v>
      </c>
      <c r="Z77" s="153">
        <f t="array" ref="Z77">INDEX('Ceník STRAVA'!$C$12:$J$17,$T77,IF(J77="",8,HLOOKUP(J77,'Ceník STRAVA'!$C$10:$J$11,2,0)))*IF($S77=Z$2,0,1)</f>
        <v>0</v>
      </c>
      <c r="AA77" s="153">
        <f t="array" ref="AA77">INDEX('Ceník STRAVA'!$C$12:$J$17,$T77,IF(K77="",8,HLOOKUP(K77,'Ceník STRAVA'!$C$10:$J$11,2,0)))*IF($S77=AA$2,0,1)</f>
        <v>0</v>
      </c>
      <c r="AB77" s="153">
        <f t="array" ref="AB77">INDEX('Ceník STRAVA'!$C$12:$J$17,$T77,IF(L77="",8,HLOOKUP(L77,'Ceník STRAVA'!$C$10:$J$11,2,0)))*IF($S77=AB$2,0,1)</f>
        <v>0</v>
      </c>
      <c r="AC77" s="153">
        <f t="array" ref="AC77">INDEX('Ceník STRAVA'!$C$12:$J$17,$T77,IF(M77="",8,HLOOKUP(M77,'Ceník STRAVA'!$C$10:$J$11,2,0)))*IF($S77=AC$2,0,1)</f>
        <v>0</v>
      </c>
      <c r="AD77" s="153">
        <f t="array" ref="AD77">INDEX('Ceník STRAVA'!$C$12:$J$17,$T77,IF(N77="",8,HLOOKUP(N77,'Ceník STRAVA'!$C$10:$J$11,2,0)))*IF($S77=AD$2,0,1)</f>
        <v>0</v>
      </c>
      <c r="AE77" s="153">
        <f t="array" ref="AE77">INDEX('Ceník STRAVA'!$C$12:$J$17,$T77,IF(O77="",8,HLOOKUP(O77,'Ceník STRAVA'!$C$10:$J$11,2,0)))*IF($S77=AE$2,0,1)</f>
        <v>0</v>
      </c>
      <c r="AF77" s="152"/>
      <c r="AG77" s="152"/>
      <c r="AH77" s="152" t="str">
        <f t="shared" ref="AH77:AQ77" si="160">$T77&amp;F77</f>
        <v>6</v>
      </c>
      <c r="AI77" s="152" t="str">
        <f t="shared" si="160"/>
        <v>6</v>
      </c>
      <c r="AJ77" s="152" t="str">
        <f t="shared" si="160"/>
        <v>6</v>
      </c>
      <c r="AK77" s="152" t="str">
        <f t="shared" si="160"/>
        <v>6</v>
      </c>
      <c r="AL77" s="152" t="str">
        <f t="shared" si="160"/>
        <v>6</v>
      </c>
      <c r="AM77" s="152" t="str">
        <f t="shared" si="160"/>
        <v>6</v>
      </c>
      <c r="AN77" s="152" t="str">
        <f t="shared" si="160"/>
        <v>6</v>
      </c>
      <c r="AO77" s="152" t="str">
        <f t="shared" si="160"/>
        <v>6</v>
      </c>
      <c r="AP77" s="152" t="str">
        <f t="shared" si="160"/>
        <v>6</v>
      </c>
      <c r="AQ77" s="152" t="str">
        <f t="shared" si="160"/>
        <v>6</v>
      </c>
      <c r="AR77" s="152"/>
      <c r="AS77" s="152"/>
      <c r="AT77" s="152"/>
      <c r="AU77" s="152"/>
      <c r="AV77" s="152"/>
      <c r="AW77" s="152"/>
      <c r="AX77" s="152"/>
      <c r="AY77" s="152"/>
      <c r="AZ77" s="152"/>
      <c r="BA77" s="152"/>
    </row>
    <row r="78" spans="1:53" ht="15.75" customHeight="1">
      <c r="A78" s="8">
        <f>+VSTUP!A83</f>
        <v>74</v>
      </c>
      <c r="B78" s="8">
        <f>+VSTUP!B83</f>
        <v>0</v>
      </c>
      <c r="C78" s="8" t="str">
        <f>IF(VSTUP!C83="","",VSTUP!C83)</f>
        <v/>
      </c>
      <c r="D78" s="8">
        <f>+VSTUP!G83</f>
        <v>0</v>
      </c>
      <c r="E78" s="8" t="str">
        <f>+VSTUP!H83</f>
        <v>-</v>
      </c>
      <c r="F78" s="8" t="str">
        <f t="shared" si="8"/>
        <v/>
      </c>
      <c r="G78" s="8" t="str">
        <f t="shared" ref="G78:O78" si="161">+IF($D78&gt;=G$2,IF($E78=0,"",$E78),IF($D78+1=G$2,IF(EXACT(LEFT($E78,LEN($E$3)),$E$3),$E$3,IF(LEN($E$3)=2,IF(LEFT($E78,1)="O","O",IF(LEFT(D78,1)="S","S","")),IF(LEN($E$3)=3,D78,""))),""))</f>
        <v/>
      </c>
      <c r="H78" s="8" t="str">
        <f t="shared" si="161"/>
        <v/>
      </c>
      <c r="I78" s="8" t="str">
        <f t="shared" si="161"/>
        <v/>
      </c>
      <c r="J78" s="8" t="str">
        <f t="shared" si="161"/>
        <v/>
      </c>
      <c r="K78" s="8" t="str">
        <f t="shared" si="161"/>
        <v/>
      </c>
      <c r="L78" s="8" t="str">
        <f t="shared" si="161"/>
        <v/>
      </c>
      <c r="M78" s="8" t="str">
        <f t="shared" si="161"/>
        <v/>
      </c>
      <c r="N78" s="8" t="str">
        <f t="shared" si="161"/>
        <v/>
      </c>
      <c r="O78" s="8" t="str">
        <f t="shared" si="161"/>
        <v/>
      </c>
      <c r="P78" s="8" t="str">
        <f t="shared" si="10"/>
        <v>--------------</v>
      </c>
      <c r="Q78" s="8" t="str">
        <f t="shared" si="11"/>
        <v/>
      </c>
      <c r="R78" s="8" t="str">
        <f t="shared" si="12"/>
        <v/>
      </c>
      <c r="S78" s="8">
        <f t="shared" si="13"/>
        <v>0</v>
      </c>
      <c r="T78" s="8">
        <f>+IF($C78&lt;='Ceník STRAVA'!$B$16,5,IF($C78&lt;='Ceník STRAVA'!$B$15,4,IF($C78&lt;='Ceník STRAVA'!$B$14,3,IF($C78&lt;='Ceník STRAVA'!$B$13,2,IF($C78&lt;='Ceník STRAVA'!$B$12,1,6)))))</f>
        <v>6</v>
      </c>
      <c r="U78" s="33">
        <f t="shared" si="125"/>
        <v>0</v>
      </c>
      <c r="V78" s="32">
        <f t="array" ref="V78">INDEX('Ceník STRAVA'!$C$12:$J$17,$T78,IF(R78="",8,HLOOKUP(R78,'Ceník STRAVA'!$C$10:$J$11,2,0)))</f>
        <v>0</v>
      </c>
      <c r="W78" s="32">
        <f t="array" ref="W78">INDEX('Ceník STRAVA'!$C$12:$J$17,$T78,IF(G78="",8,HLOOKUP(G78,'Ceník STRAVA'!$C$10:$J$11,2,0)))*IF($S78=W$2,0,1)</f>
        <v>0</v>
      </c>
      <c r="X78" s="32">
        <f t="array" ref="X78">INDEX('Ceník STRAVA'!$C$12:$J$17,$T78,IF(H78="",8,HLOOKUP(H78,'Ceník STRAVA'!$C$10:$J$11,2,0)))*IF($S78=X$2,0,1)</f>
        <v>0</v>
      </c>
      <c r="Y78" s="32">
        <f t="array" ref="Y78">INDEX('Ceník STRAVA'!$C$12:$J$17,$T78,IF(I78="",8,HLOOKUP(I78,'Ceník STRAVA'!$C$10:$J$11,2,0)))*IF($S78=Y$2,0,1)</f>
        <v>0</v>
      </c>
      <c r="Z78" s="32">
        <f t="array" ref="Z78">INDEX('Ceník STRAVA'!$C$12:$J$17,$T78,IF(J78="",8,HLOOKUP(J78,'Ceník STRAVA'!$C$10:$J$11,2,0)))*IF($S78=Z$2,0,1)</f>
        <v>0</v>
      </c>
      <c r="AA78" s="32">
        <f t="array" ref="AA78">INDEX('Ceník STRAVA'!$C$12:$J$17,$T78,IF(K78="",8,HLOOKUP(K78,'Ceník STRAVA'!$C$10:$J$11,2,0)))*IF($S78=AA$2,0,1)</f>
        <v>0</v>
      </c>
      <c r="AB78" s="32">
        <f t="array" ref="AB78">INDEX('Ceník STRAVA'!$C$12:$J$17,$T78,IF(L78="",8,HLOOKUP(L78,'Ceník STRAVA'!$C$10:$J$11,2,0)))*IF($S78=AB$2,0,1)</f>
        <v>0</v>
      </c>
      <c r="AC78" s="32">
        <f t="array" ref="AC78">INDEX('Ceník STRAVA'!$C$12:$J$17,$T78,IF(M78="",8,HLOOKUP(M78,'Ceník STRAVA'!$C$10:$J$11,2,0)))*IF($S78=AC$2,0,1)</f>
        <v>0</v>
      </c>
      <c r="AD78" s="32">
        <f t="array" ref="AD78">INDEX('Ceník STRAVA'!$C$12:$J$17,$T78,IF(N78="",8,HLOOKUP(N78,'Ceník STRAVA'!$C$10:$J$11,2,0)))*IF($S78=AD$2,0,1)</f>
        <v>0</v>
      </c>
      <c r="AE78" s="32">
        <f t="array" ref="AE78">INDEX('Ceník STRAVA'!$C$12:$J$17,$T78,IF(O78="",8,HLOOKUP(O78,'Ceník STRAVA'!$C$10:$J$11,2,0)))*IF($S78=AE$2,0,1)</f>
        <v>0</v>
      </c>
      <c r="AF78" s="8"/>
      <c r="AG78" s="8"/>
      <c r="AH78" s="8" t="str">
        <f t="shared" ref="AH78:AQ78" si="162">$T78&amp;F78</f>
        <v>6</v>
      </c>
      <c r="AI78" s="8" t="str">
        <f t="shared" si="162"/>
        <v>6</v>
      </c>
      <c r="AJ78" s="8" t="str">
        <f t="shared" si="162"/>
        <v>6</v>
      </c>
      <c r="AK78" s="8" t="str">
        <f t="shared" si="162"/>
        <v>6</v>
      </c>
      <c r="AL78" s="8" t="str">
        <f t="shared" si="162"/>
        <v>6</v>
      </c>
      <c r="AM78" s="8" t="str">
        <f t="shared" si="162"/>
        <v>6</v>
      </c>
      <c r="AN78" s="8" t="str">
        <f t="shared" si="162"/>
        <v>6</v>
      </c>
      <c r="AO78" s="8" t="str">
        <f t="shared" si="162"/>
        <v>6</v>
      </c>
      <c r="AP78" s="8" t="str">
        <f t="shared" si="162"/>
        <v>6</v>
      </c>
      <c r="AQ78" s="8" t="str">
        <f t="shared" si="162"/>
        <v>6</v>
      </c>
      <c r="AR78" s="8"/>
      <c r="AS78" s="8"/>
      <c r="AT78" s="8"/>
      <c r="AU78" s="8"/>
      <c r="AV78" s="8"/>
      <c r="AW78" s="8"/>
      <c r="AX78" s="8"/>
      <c r="AY78" s="8"/>
      <c r="AZ78" s="8"/>
      <c r="BA78" s="8"/>
    </row>
    <row r="79" spans="1:53" s="151" customFormat="1" ht="15.75" customHeight="1">
      <c r="A79" s="152">
        <f>+VSTUP!A84</f>
        <v>75</v>
      </c>
      <c r="B79" s="152">
        <f>+VSTUP!B84</f>
        <v>0</v>
      </c>
      <c r="C79" s="152" t="str">
        <f>IF(VSTUP!C84="","",VSTUP!C84)</f>
        <v/>
      </c>
      <c r="D79" s="152">
        <f>+VSTUP!G84</f>
        <v>0</v>
      </c>
      <c r="E79" s="152" t="str">
        <f>+VSTUP!H84</f>
        <v>-</v>
      </c>
      <c r="F79" s="152" t="str">
        <f t="shared" si="8"/>
        <v/>
      </c>
      <c r="G79" s="152" t="str">
        <f t="shared" ref="G79:O79" si="163">+IF($D79&gt;=G$2,IF($E79=0,"",$E79),IF($D79+1=G$2,IF(EXACT(LEFT($E79,LEN($E$3)),$E$3),$E$3,IF(LEN($E$3)=2,IF(LEFT($E79,1)="O","O",IF(LEFT(D79,1)="S","S","")),IF(LEN($E$3)=3,D79,""))),""))</f>
        <v/>
      </c>
      <c r="H79" s="152" t="str">
        <f t="shared" si="163"/>
        <v/>
      </c>
      <c r="I79" s="152" t="str">
        <f t="shared" si="163"/>
        <v/>
      </c>
      <c r="J79" s="152" t="str">
        <f t="shared" si="163"/>
        <v/>
      </c>
      <c r="K79" s="152" t="str">
        <f t="shared" si="163"/>
        <v/>
      </c>
      <c r="L79" s="152" t="str">
        <f t="shared" si="163"/>
        <v/>
      </c>
      <c r="M79" s="152" t="str">
        <f t="shared" si="163"/>
        <v/>
      </c>
      <c r="N79" s="152" t="str">
        <f t="shared" si="163"/>
        <v/>
      </c>
      <c r="O79" s="152" t="str">
        <f t="shared" si="163"/>
        <v/>
      </c>
      <c r="P79" s="152" t="str">
        <f t="shared" si="10"/>
        <v>--------------</v>
      </c>
      <c r="Q79" s="152" t="str">
        <f t="shared" si="11"/>
        <v/>
      </c>
      <c r="R79" s="152" t="str">
        <f t="shared" si="12"/>
        <v/>
      </c>
      <c r="S79" s="152">
        <f t="shared" si="13"/>
        <v>0</v>
      </c>
      <c r="T79" s="152">
        <f>+IF($C79&lt;='Ceník STRAVA'!$B$16,5,IF($C79&lt;='Ceník STRAVA'!$B$15,4,IF($C79&lt;='Ceník STRAVA'!$B$14,3,IF($C79&lt;='Ceník STRAVA'!$B$13,2,IF($C79&lt;='Ceník STRAVA'!$B$12,1,6)))))</f>
        <v>6</v>
      </c>
      <c r="U79" s="33">
        <f t="shared" si="125"/>
        <v>0</v>
      </c>
      <c r="V79" s="153">
        <f t="array" ref="V79">INDEX('Ceník STRAVA'!$C$12:$J$17,$T79,IF(R79="",8,HLOOKUP(R79,'Ceník STRAVA'!$C$10:$J$11,2,0)))</f>
        <v>0</v>
      </c>
      <c r="W79" s="153">
        <f t="array" ref="W79">INDEX('Ceník STRAVA'!$C$12:$J$17,$T79,IF(G79="",8,HLOOKUP(G79,'Ceník STRAVA'!$C$10:$J$11,2,0)))*IF($S79=W$2,0,1)</f>
        <v>0</v>
      </c>
      <c r="X79" s="153">
        <f t="array" ref="X79">INDEX('Ceník STRAVA'!$C$12:$J$17,$T79,IF(H79="",8,HLOOKUP(H79,'Ceník STRAVA'!$C$10:$J$11,2,0)))*IF($S79=X$2,0,1)</f>
        <v>0</v>
      </c>
      <c r="Y79" s="153">
        <f t="array" ref="Y79">INDEX('Ceník STRAVA'!$C$12:$J$17,$T79,IF(I79="",8,HLOOKUP(I79,'Ceník STRAVA'!$C$10:$J$11,2,0)))*IF($S79=Y$2,0,1)</f>
        <v>0</v>
      </c>
      <c r="Z79" s="153">
        <f t="array" ref="Z79">INDEX('Ceník STRAVA'!$C$12:$J$17,$T79,IF(J79="",8,HLOOKUP(J79,'Ceník STRAVA'!$C$10:$J$11,2,0)))*IF($S79=Z$2,0,1)</f>
        <v>0</v>
      </c>
      <c r="AA79" s="153">
        <f t="array" ref="AA79">INDEX('Ceník STRAVA'!$C$12:$J$17,$T79,IF(K79="",8,HLOOKUP(K79,'Ceník STRAVA'!$C$10:$J$11,2,0)))*IF($S79=AA$2,0,1)</f>
        <v>0</v>
      </c>
      <c r="AB79" s="153">
        <f t="array" ref="AB79">INDEX('Ceník STRAVA'!$C$12:$J$17,$T79,IF(L79="",8,HLOOKUP(L79,'Ceník STRAVA'!$C$10:$J$11,2,0)))*IF($S79=AB$2,0,1)</f>
        <v>0</v>
      </c>
      <c r="AC79" s="153">
        <f t="array" ref="AC79">INDEX('Ceník STRAVA'!$C$12:$J$17,$T79,IF(M79="",8,HLOOKUP(M79,'Ceník STRAVA'!$C$10:$J$11,2,0)))*IF($S79=AC$2,0,1)</f>
        <v>0</v>
      </c>
      <c r="AD79" s="153">
        <f t="array" ref="AD79">INDEX('Ceník STRAVA'!$C$12:$J$17,$T79,IF(N79="",8,HLOOKUP(N79,'Ceník STRAVA'!$C$10:$J$11,2,0)))*IF($S79=AD$2,0,1)</f>
        <v>0</v>
      </c>
      <c r="AE79" s="153">
        <f t="array" ref="AE79">INDEX('Ceník STRAVA'!$C$12:$J$17,$T79,IF(O79="",8,HLOOKUP(O79,'Ceník STRAVA'!$C$10:$J$11,2,0)))*IF($S79=AE$2,0,1)</f>
        <v>0</v>
      </c>
      <c r="AF79" s="152"/>
      <c r="AG79" s="152"/>
      <c r="AH79" s="152" t="str">
        <f t="shared" ref="AH79:AQ79" si="164">$T79&amp;F79</f>
        <v>6</v>
      </c>
      <c r="AI79" s="152" t="str">
        <f t="shared" si="164"/>
        <v>6</v>
      </c>
      <c r="AJ79" s="152" t="str">
        <f t="shared" si="164"/>
        <v>6</v>
      </c>
      <c r="AK79" s="152" t="str">
        <f t="shared" si="164"/>
        <v>6</v>
      </c>
      <c r="AL79" s="152" t="str">
        <f t="shared" si="164"/>
        <v>6</v>
      </c>
      <c r="AM79" s="152" t="str">
        <f t="shared" si="164"/>
        <v>6</v>
      </c>
      <c r="AN79" s="152" t="str">
        <f t="shared" si="164"/>
        <v>6</v>
      </c>
      <c r="AO79" s="152" t="str">
        <f t="shared" si="164"/>
        <v>6</v>
      </c>
      <c r="AP79" s="152" t="str">
        <f t="shared" si="164"/>
        <v>6</v>
      </c>
      <c r="AQ79" s="152" t="str">
        <f t="shared" si="164"/>
        <v>6</v>
      </c>
      <c r="AR79" s="152"/>
      <c r="AS79" s="152"/>
      <c r="AT79" s="152"/>
      <c r="AU79" s="152"/>
      <c r="AV79" s="152"/>
      <c r="AW79" s="152"/>
      <c r="AX79" s="152"/>
      <c r="AY79" s="152"/>
      <c r="AZ79" s="152"/>
      <c r="BA79" s="152"/>
    </row>
    <row r="80" spans="1:53" ht="15.75" customHeight="1">
      <c r="A80" s="8">
        <f>+VSTUP!A85</f>
        <v>76</v>
      </c>
      <c r="B80" s="8">
        <f>+VSTUP!B85</f>
        <v>0</v>
      </c>
      <c r="C80" s="8" t="str">
        <f>IF(VSTUP!C85="","",VSTUP!C85)</f>
        <v/>
      </c>
      <c r="D80" s="8">
        <f>+VSTUP!G85</f>
        <v>0</v>
      </c>
      <c r="E80" s="8" t="str">
        <f>+VSTUP!H85</f>
        <v>-</v>
      </c>
      <c r="F80" s="8" t="str">
        <f t="shared" si="8"/>
        <v/>
      </c>
      <c r="G80" s="8" t="str">
        <f t="shared" ref="G80:O80" si="165">+IF($D80&gt;=G$2,IF($E80=0,"",$E80),IF($D80+1=G$2,IF(EXACT(LEFT($E80,LEN($E$3)),$E$3),$E$3,IF(LEN($E$3)=2,IF(LEFT($E80,1)="O","O",IF(LEFT(D80,1)="S","S","")),IF(LEN($E$3)=3,D80,""))),""))</f>
        <v/>
      </c>
      <c r="H80" s="8" t="str">
        <f t="shared" si="165"/>
        <v/>
      </c>
      <c r="I80" s="8" t="str">
        <f t="shared" si="165"/>
        <v/>
      </c>
      <c r="J80" s="8" t="str">
        <f t="shared" si="165"/>
        <v/>
      </c>
      <c r="K80" s="8" t="str">
        <f t="shared" si="165"/>
        <v/>
      </c>
      <c r="L80" s="8" t="str">
        <f t="shared" si="165"/>
        <v/>
      </c>
      <c r="M80" s="8" t="str">
        <f t="shared" si="165"/>
        <v/>
      </c>
      <c r="N80" s="8" t="str">
        <f t="shared" si="165"/>
        <v/>
      </c>
      <c r="O80" s="8" t="str">
        <f t="shared" si="165"/>
        <v/>
      </c>
      <c r="P80" s="8" t="str">
        <f t="shared" si="10"/>
        <v>--------------</v>
      </c>
      <c r="Q80" s="8" t="str">
        <f t="shared" si="11"/>
        <v/>
      </c>
      <c r="R80" s="8" t="str">
        <f t="shared" si="12"/>
        <v/>
      </c>
      <c r="S80" s="8">
        <f t="shared" si="13"/>
        <v>0</v>
      </c>
      <c r="T80" s="8">
        <f>+IF($C80&lt;='Ceník STRAVA'!$B$16,5,IF($C80&lt;='Ceník STRAVA'!$B$15,4,IF($C80&lt;='Ceník STRAVA'!$B$14,3,IF($C80&lt;='Ceník STRAVA'!$B$13,2,IF($C80&lt;='Ceník STRAVA'!$B$12,1,6)))))</f>
        <v>6</v>
      </c>
      <c r="U80" s="33">
        <f t="shared" si="125"/>
        <v>0</v>
      </c>
      <c r="V80" s="32">
        <f t="array" ref="V80">INDEX('Ceník STRAVA'!$C$12:$J$17,$T80,IF(R80="",8,HLOOKUP(R80,'Ceník STRAVA'!$C$10:$J$11,2,0)))</f>
        <v>0</v>
      </c>
      <c r="W80" s="32">
        <f t="array" ref="W80">INDEX('Ceník STRAVA'!$C$12:$J$17,$T80,IF(G80="",8,HLOOKUP(G80,'Ceník STRAVA'!$C$10:$J$11,2,0)))*IF($S80=W$2,0,1)</f>
        <v>0</v>
      </c>
      <c r="X80" s="32">
        <f t="array" ref="X80">INDEX('Ceník STRAVA'!$C$12:$J$17,$T80,IF(H80="",8,HLOOKUP(H80,'Ceník STRAVA'!$C$10:$J$11,2,0)))*IF($S80=X$2,0,1)</f>
        <v>0</v>
      </c>
      <c r="Y80" s="32">
        <f t="array" ref="Y80">INDEX('Ceník STRAVA'!$C$12:$J$17,$T80,IF(I80="",8,HLOOKUP(I80,'Ceník STRAVA'!$C$10:$J$11,2,0)))*IF($S80=Y$2,0,1)</f>
        <v>0</v>
      </c>
      <c r="Z80" s="32">
        <f t="array" ref="Z80">INDEX('Ceník STRAVA'!$C$12:$J$17,$T80,IF(J80="",8,HLOOKUP(J80,'Ceník STRAVA'!$C$10:$J$11,2,0)))*IF($S80=Z$2,0,1)</f>
        <v>0</v>
      </c>
      <c r="AA80" s="32">
        <f t="array" ref="AA80">INDEX('Ceník STRAVA'!$C$12:$J$17,$T80,IF(K80="",8,HLOOKUP(K80,'Ceník STRAVA'!$C$10:$J$11,2,0)))*IF($S80=AA$2,0,1)</f>
        <v>0</v>
      </c>
      <c r="AB80" s="32">
        <f t="array" ref="AB80">INDEX('Ceník STRAVA'!$C$12:$J$17,$T80,IF(L80="",8,HLOOKUP(L80,'Ceník STRAVA'!$C$10:$J$11,2,0)))*IF($S80=AB$2,0,1)</f>
        <v>0</v>
      </c>
      <c r="AC80" s="32">
        <f t="array" ref="AC80">INDEX('Ceník STRAVA'!$C$12:$J$17,$T80,IF(M80="",8,HLOOKUP(M80,'Ceník STRAVA'!$C$10:$J$11,2,0)))*IF($S80=AC$2,0,1)</f>
        <v>0</v>
      </c>
      <c r="AD80" s="32">
        <f t="array" ref="AD80">INDEX('Ceník STRAVA'!$C$12:$J$17,$T80,IF(N80="",8,HLOOKUP(N80,'Ceník STRAVA'!$C$10:$J$11,2,0)))*IF($S80=AD$2,0,1)</f>
        <v>0</v>
      </c>
      <c r="AE80" s="32">
        <f t="array" ref="AE80">INDEX('Ceník STRAVA'!$C$12:$J$17,$T80,IF(O80="",8,HLOOKUP(O80,'Ceník STRAVA'!$C$10:$J$11,2,0)))*IF($S80=AE$2,0,1)</f>
        <v>0</v>
      </c>
      <c r="AF80" s="8"/>
      <c r="AG80" s="8"/>
      <c r="AH80" s="8" t="str">
        <f t="shared" ref="AH80:AQ80" si="166">$T80&amp;F80</f>
        <v>6</v>
      </c>
      <c r="AI80" s="8" t="str">
        <f t="shared" si="166"/>
        <v>6</v>
      </c>
      <c r="AJ80" s="8" t="str">
        <f t="shared" si="166"/>
        <v>6</v>
      </c>
      <c r="AK80" s="8" t="str">
        <f t="shared" si="166"/>
        <v>6</v>
      </c>
      <c r="AL80" s="8" t="str">
        <f t="shared" si="166"/>
        <v>6</v>
      </c>
      <c r="AM80" s="8" t="str">
        <f t="shared" si="166"/>
        <v>6</v>
      </c>
      <c r="AN80" s="8" t="str">
        <f t="shared" si="166"/>
        <v>6</v>
      </c>
      <c r="AO80" s="8" t="str">
        <f t="shared" si="166"/>
        <v>6</v>
      </c>
      <c r="AP80" s="8" t="str">
        <f t="shared" si="166"/>
        <v>6</v>
      </c>
      <c r="AQ80" s="8" t="str">
        <f t="shared" si="166"/>
        <v>6</v>
      </c>
      <c r="AR80" s="8"/>
      <c r="AS80" s="8"/>
      <c r="AT80" s="8"/>
      <c r="AU80" s="8"/>
      <c r="AV80" s="8"/>
      <c r="AW80" s="8"/>
      <c r="AX80" s="8"/>
      <c r="AY80" s="8"/>
      <c r="AZ80" s="8"/>
      <c r="BA80" s="8"/>
    </row>
    <row r="81" spans="1:53" s="151" customFormat="1" ht="15.75" customHeight="1">
      <c r="A81" s="152">
        <f>+VSTUP!A86</f>
        <v>77</v>
      </c>
      <c r="B81" s="152">
        <f>+VSTUP!B86</f>
        <v>0</v>
      </c>
      <c r="C81" s="152" t="str">
        <f>IF(VSTUP!C86="","",VSTUP!C86)</f>
        <v/>
      </c>
      <c r="D81" s="152">
        <f>+VSTUP!G86</f>
        <v>0</v>
      </c>
      <c r="E81" s="152" t="str">
        <f>+VSTUP!H86</f>
        <v>-</v>
      </c>
      <c r="F81" s="152" t="str">
        <f t="shared" si="8"/>
        <v/>
      </c>
      <c r="G81" s="152" t="str">
        <f t="shared" ref="G81:O81" si="167">+IF($D81&gt;=G$2,IF($E81=0,"",$E81),IF($D81+1=G$2,IF(EXACT(LEFT($E81,LEN($E$3)),$E$3),$E$3,IF(LEN($E$3)=2,IF(LEFT($E81,1)="O","O",IF(LEFT(D81,1)="S","S","")),IF(LEN($E$3)=3,D81,""))),""))</f>
        <v/>
      </c>
      <c r="H81" s="152" t="str">
        <f t="shared" si="167"/>
        <v/>
      </c>
      <c r="I81" s="152" t="str">
        <f t="shared" si="167"/>
        <v/>
      </c>
      <c r="J81" s="152" t="str">
        <f t="shared" si="167"/>
        <v/>
      </c>
      <c r="K81" s="152" t="str">
        <f t="shared" si="167"/>
        <v/>
      </c>
      <c r="L81" s="152" t="str">
        <f t="shared" si="167"/>
        <v/>
      </c>
      <c r="M81" s="152" t="str">
        <f t="shared" si="167"/>
        <v/>
      </c>
      <c r="N81" s="152" t="str">
        <f t="shared" si="167"/>
        <v/>
      </c>
      <c r="O81" s="152" t="str">
        <f t="shared" si="167"/>
        <v/>
      </c>
      <c r="P81" s="152" t="str">
        <f t="shared" si="10"/>
        <v>--------------</v>
      </c>
      <c r="Q81" s="152" t="str">
        <f t="shared" si="11"/>
        <v/>
      </c>
      <c r="R81" s="152" t="str">
        <f t="shared" si="12"/>
        <v/>
      </c>
      <c r="S81" s="152">
        <f t="shared" si="13"/>
        <v>0</v>
      </c>
      <c r="T81" s="152">
        <f>+IF($C81&lt;='Ceník STRAVA'!$B$16,5,IF($C81&lt;='Ceník STRAVA'!$B$15,4,IF($C81&lt;='Ceník STRAVA'!$B$14,3,IF($C81&lt;='Ceník STRAVA'!$B$13,2,IF($C81&lt;='Ceník STRAVA'!$B$12,1,6)))))</f>
        <v>6</v>
      </c>
      <c r="U81" s="33">
        <f t="shared" si="125"/>
        <v>0</v>
      </c>
      <c r="V81" s="153">
        <f t="array" ref="V81">INDEX('Ceník STRAVA'!$C$12:$J$17,$T81,IF(R81="",8,HLOOKUP(R81,'Ceník STRAVA'!$C$10:$J$11,2,0)))</f>
        <v>0</v>
      </c>
      <c r="W81" s="153">
        <f t="array" ref="W81">INDEX('Ceník STRAVA'!$C$12:$J$17,$T81,IF(G81="",8,HLOOKUP(G81,'Ceník STRAVA'!$C$10:$J$11,2,0)))*IF($S81=W$2,0,1)</f>
        <v>0</v>
      </c>
      <c r="X81" s="153">
        <f t="array" ref="X81">INDEX('Ceník STRAVA'!$C$12:$J$17,$T81,IF(H81="",8,HLOOKUP(H81,'Ceník STRAVA'!$C$10:$J$11,2,0)))*IF($S81=X$2,0,1)</f>
        <v>0</v>
      </c>
      <c r="Y81" s="153">
        <f t="array" ref="Y81">INDEX('Ceník STRAVA'!$C$12:$J$17,$T81,IF(I81="",8,HLOOKUP(I81,'Ceník STRAVA'!$C$10:$J$11,2,0)))*IF($S81=Y$2,0,1)</f>
        <v>0</v>
      </c>
      <c r="Z81" s="153">
        <f t="array" ref="Z81">INDEX('Ceník STRAVA'!$C$12:$J$17,$T81,IF(J81="",8,HLOOKUP(J81,'Ceník STRAVA'!$C$10:$J$11,2,0)))*IF($S81=Z$2,0,1)</f>
        <v>0</v>
      </c>
      <c r="AA81" s="153">
        <f t="array" ref="AA81">INDEX('Ceník STRAVA'!$C$12:$J$17,$T81,IF(K81="",8,HLOOKUP(K81,'Ceník STRAVA'!$C$10:$J$11,2,0)))*IF($S81=AA$2,0,1)</f>
        <v>0</v>
      </c>
      <c r="AB81" s="153">
        <f t="array" ref="AB81">INDEX('Ceník STRAVA'!$C$12:$J$17,$T81,IF(L81="",8,HLOOKUP(L81,'Ceník STRAVA'!$C$10:$J$11,2,0)))*IF($S81=AB$2,0,1)</f>
        <v>0</v>
      </c>
      <c r="AC81" s="153">
        <f t="array" ref="AC81">INDEX('Ceník STRAVA'!$C$12:$J$17,$T81,IF(M81="",8,HLOOKUP(M81,'Ceník STRAVA'!$C$10:$J$11,2,0)))*IF($S81=AC$2,0,1)</f>
        <v>0</v>
      </c>
      <c r="AD81" s="153">
        <f t="array" ref="AD81">INDEX('Ceník STRAVA'!$C$12:$J$17,$T81,IF(N81="",8,HLOOKUP(N81,'Ceník STRAVA'!$C$10:$J$11,2,0)))*IF($S81=AD$2,0,1)</f>
        <v>0</v>
      </c>
      <c r="AE81" s="153">
        <f t="array" ref="AE81">INDEX('Ceník STRAVA'!$C$12:$J$17,$T81,IF(O81="",8,HLOOKUP(O81,'Ceník STRAVA'!$C$10:$J$11,2,0)))*IF($S81=AE$2,0,1)</f>
        <v>0</v>
      </c>
      <c r="AF81" s="152"/>
      <c r="AG81" s="152"/>
      <c r="AH81" s="152" t="str">
        <f t="shared" ref="AH81:AQ81" si="168">$T81&amp;F81</f>
        <v>6</v>
      </c>
      <c r="AI81" s="152" t="str">
        <f t="shared" si="168"/>
        <v>6</v>
      </c>
      <c r="AJ81" s="152" t="str">
        <f t="shared" si="168"/>
        <v>6</v>
      </c>
      <c r="AK81" s="152" t="str">
        <f t="shared" si="168"/>
        <v>6</v>
      </c>
      <c r="AL81" s="152" t="str">
        <f t="shared" si="168"/>
        <v>6</v>
      </c>
      <c r="AM81" s="152" t="str">
        <f t="shared" si="168"/>
        <v>6</v>
      </c>
      <c r="AN81" s="152" t="str">
        <f t="shared" si="168"/>
        <v>6</v>
      </c>
      <c r="AO81" s="152" t="str">
        <f t="shared" si="168"/>
        <v>6</v>
      </c>
      <c r="AP81" s="152" t="str">
        <f t="shared" si="168"/>
        <v>6</v>
      </c>
      <c r="AQ81" s="152" t="str">
        <f t="shared" si="168"/>
        <v>6</v>
      </c>
      <c r="AR81" s="152"/>
      <c r="AS81" s="152"/>
      <c r="AT81" s="152"/>
      <c r="AU81" s="152"/>
      <c r="AV81" s="152"/>
      <c r="AW81" s="152"/>
      <c r="AX81" s="152"/>
      <c r="AY81" s="152"/>
      <c r="AZ81" s="152"/>
      <c r="BA81" s="152"/>
    </row>
    <row r="82" spans="1:53" ht="15.75" customHeight="1">
      <c r="A82" s="8">
        <f>+VSTUP!A87</f>
        <v>78</v>
      </c>
      <c r="B82" s="8">
        <f>+VSTUP!B87</f>
        <v>0</v>
      </c>
      <c r="C82" s="8" t="str">
        <f>IF(VSTUP!C87="","",VSTUP!C87)</f>
        <v/>
      </c>
      <c r="D82" s="8">
        <f>+VSTUP!G87</f>
        <v>0</v>
      </c>
      <c r="E82" s="8" t="str">
        <f>+VSTUP!H87</f>
        <v>-</v>
      </c>
      <c r="F82" s="8" t="str">
        <f t="shared" si="8"/>
        <v/>
      </c>
      <c r="G82" s="8" t="str">
        <f t="shared" ref="G82:O82" si="169">+IF($D82&gt;=G$2,IF($E82=0,"",$E82),IF($D82+1=G$2,IF(EXACT(LEFT($E82,LEN($E$3)),$E$3),$E$3,IF(LEN($E$3)=2,IF(LEFT($E82,1)="O","O",IF(LEFT(D82,1)="S","S","")),IF(LEN($E$3)=3,D82,""))),""))</f>
        <v/>
      </c>
      <c r="H82" s="8" t="str">
        <f t="shared" si="169"/>
        <v/>
      </c>
      <c r="I82" s="8" t="str">
        <f t="shared" si="169"/>
        <v/>
      </c>
      <c r="J82" s="8" t="str">
        <f t="shared" si="169"/>
        <v/>
      </c>
      <c r="K82" s="8" t="str">
        <f t="shared" si="169"/>
        <v/>
      </c>
      <c r="L82" s="8" t="str">
        <f t="shared" si="169"/>
        <v/>
      </c>
      <c r="M82" s="8" t="str">
        <f t="shared" si="169"/>
        <v/>
      </c>
      <c r="N82" s="8" t="str">
        <f t="shared" si="169"/>
        <v/>
      </c>
      <c r="O82" s="8" t="str">
        <f t="shared" si="169"/>
        <v/>
      </c>
      <c r="P82" s="8" t="str">
        <f t="shared" si="10"/>
        <v>--------------</v>
      </c>
      <c r="Q82" s="8" t="str">
        <f t="shared" si="11"/>
        <v/>
      </c>
      <c r="R82" s="8" t="str">
        <f t="shared" si="12"/>
        <v/>
      </c>
      <c r="S82" s="8">
        <f t="shared" si="13"/>
        <v>0</v>
      </c>
      <c r="T82" s="8">
        <f>+IF($C82&lt;='Ceník STRAVA'!$B$16,5,IF($C82&lt;='Ceník STRAVA'!$B$15,4,IF($C82&lt;='Ceník STRAVA'!$B$14,3,IF($C82&lt;='Ceník STRAVA'!$B$13,2,IF($C82&lt;='Ceník STRAVA'!$B$12,1,6)))))</f>
        <v>6</v>
      </c>
      <c r="U82" s="33">
        <f t="shared" si="125"/>
        <v>0</v>
      </c>
      <c r="V82" s="32">
        <f t="array" ref="V82">INDEX('Ceník STRAVA'!$C$12:$J$17,$T82,IF(R82="",8,HLOOKUP(R82,'Ceník STRAVA'!$C$10:$J$11,2,0)))</f>
        <v>0</v>
      </c>
      <c r="W82" s="32">
        <f t="array" ref="W82">INDEX('Ceník STRAVA'!$C$12:$J$17,$T82,IF(G82="",8,HLOOKUP(G82,'Ceník STRAVA'!$C$10:$J$11,2,0)))*IF($S82=W$2,0,1)</f>
        <v>0</v>
      </c>
      <c r="X82" s="32">
        <f t="array" ref="X82">INDEX('Ceník STRAVA'!$C$12:$J$17,$T82,IF(H82="",8,HLOOKUP(H82,'Ceník STRAVA'!$C$10:$J$11,2,0)))*IF($S82=X$2,0,1)</f>
        <v>0</v>
      </c>
      <c r="Y82" s="32">
        <f t="array" ref="Y82">INDEX('Ceník STRAVA'!$C$12:$J$17,$T82,IF(I82="",8,HLOOKUP(I82,'Ceník STRAVA'!$C$10:$J$11,2,0)))*IF($S82=Y$2,0,1)</f>
        <v>0</v>
      </c>
      <c r="Z82" s="32">
        <f t="array" ref="Z82">INDEX('Ceník STRAVA'!$C$12:$J$17,$T82,IF(J82="",8,HLOOKUP(J82,'Ceník STRAVA'!$C$10:$J$11,2,0)))*IF($S82=Z$2,0,1)</f>
        <v>0</v>
      </c>
      <c r="AA82" s="32">
        <f t="array" ref="AA82">INDEX('Ceník STRAVA'!$C$12:$J$17,$T82,IF(K82="",8,HLOOKUP(K82,'Ceník STRAVA'!$C$10:$J$11,2,0)))*IF($S82=AA$2,0,1)</f>
        <v>0</v>
      </c>
      <c r="AB82" s="32">
        <f t="array" ref="AB82">INDEX('Ceník STRAVA'!$C$12:$J$17,$T82,IF(L82="",8,HLOOKUP(L82,'Ceník STRAVA'!$C$10:$J$11,2,0)))*IF($S82=AB$2,0,1)</f>
        <v>0</v>
      </c>
      <c r="AC82" s="32">
        <f t="array" ref="AC82">INDEX('Ceník STRAVA'!$C$12:$J$17,$T82,IF(M82="",8,HLOOKUP(M82,'Ceník STRAVA'!$C$10:$J$11,2,0)))*IF($S82=AC$2,0,1)</f>
        <v>0</v>
      </c>
      <c r="AD82" s="32">
        <f t="array" ref="AD82">INDEX('Ceník STRAVA'!$C$12:$J$17,$T82,IF(N82="",8,HLOOKUP(N82,'Ceník STRAVA'!$C$10:$J$11,2,0)))*IF($S82=AD$2,0,1)</f>
        <v>0</v>
      </c>
      <c r="AE82" s="32">
        <f t="array" ref="AE82">INDEX('Ceník STRAVA'!$C$12:$J$17,$T82,IF(O82="",8,HLOOKUP(O82,'Ceník STRAVA'!$C$10:$J$11,2,0)))*IF($S82=AE$2,0,1)</f>
        <v>0</v>
      </c>
      <c r="AF82" s="8"/>
      <c r="AG82" s="8"/>
      <c r="AH82" s="8" t="str">
        <f t="shared" ref="AH82:AQ82" si="170">$T82&amp;F82</f>
        <v>6</v>
      </c>
      <c r="AI82" s="8" t="str">
        <f t="shared" si="170"/>
        <v>6</v>
      </c>
      <c r="AJ82" s="8" t="str">
        <f t="shared" si="170"/>
        <v>6</v>
      </c>
      <c r="AK82" s="8" t="str">
        <f t="shared" si="170"/>
        <v>6</v>
      </c>
      <c r="AL82" s="8" t="str">
        <f t="shared" si="170"/>
        <v>6</v>
      </c>
      <c r="AM82" s="8" t="str">
        <f t="shared" si="170"/>
        <v>6</v>
      </c>
      <c r="AN82" s="8" t="str">
        <f t="shared" si="170"/>
        <v>6</v>
      </c>
      <c r="AO82" s="8" t="str">
        <f t="shared" si="170"/>
        <v>6</v>
      </c>
      <c r="AP82" s="8" t="str">
        <f t="shared" si="170"/>
        <v>6</v>
      </c>
      <c r="AQ82" s="8" t="str">
        <f t="shared" si="170"/>
        <v>6</v>
      </c>
      <c r="AR82" s="8"/>
      <c r="AS82" s="8"/>
      <c r="AT82" s="8"/>
      <c r="AU82" s="8"/>
      <c r="AV82" s="8"/>
      <c r="AW82" s="8"/>
      <c r="AX82" s="8"/>
      <c r="AY82" s="8"/>
      <c r="AZ82" s="8"/>
      <c r="BA82" s="8"/>
    </row>
    <row r="83" spans="1:53" s="151" customFormat="1" ht="15.75" customHeight="1">
      <c r="A83" s="152">
        <f>+VSTUP!A88</f>
        <v>79</v>
      </c>
      <c r="B83" s="152">
        <f>+VSTUP!B88</f>
        <v>0</v>
      </c>
      <c r="C83" s="152" t="str">
        <f>IF(VSTUP!C88="","",VSTUP!C88)</f>
        <v/>
      </c>
      <c r="D83" s="152">
        <f>+VSTUP!G88</f>
        <v>0</v>
      </c>
      <c r="E83" s="152" t="str">
        <f>+VSTUP!H88</f>
        <v>-</v>
      </c>
      <c r="F83" s="152" t="str">
        <f t="shared" si="8"/>
        <v/>
      </c>
      <c r="G83" s="152" t="str">
        <f t="shared" ref="G83:O83" si="171">+IF($D83&gt;=G$2,IF($E83=0,"",$E83),IF($D83+1=G$2,IF(EXACT(LEFT($E83,LEN($E$3)),$E$3),$E$3,IF(LEN($E$3)=2,IF(LEFT($E83,1)="O","O",IF(LEFT(D83,1)="S","S","")),IF(LEN($E$3)=3,D83,""))),""))</f>
        <v/>
      </c>
      <c r="H83" s="152" t="str">
        <f t="shared" si="171"/>
        <v/>
      </c>
      <c r="I83" s="152" t="str">
        <f t="shared" si="171"/>
        <v/>
      </c>
      <c r="J83" s="152" t="str">
        <f t="shared" si="171"/>
        <v/>
      </c>
      <c r="K83" s="152" t="str">
        <f t="shared" si="171"/>
        <v/>
      </c>
      <c r="L83" s="152" t="str">
        <f t="shared" si="171"/>
        <v/>
      </c>
      <c r="M83" s="152" t="str">
        <f t="shared" si="171"/>
        <v/>
      </c>
      <c r="N83" s="152" t="str">
        <f t="shared" si="171"/>
        <v/>
      </c>
      <c r="O83" s="152" t="str">
        <f t="shared" si="171"/>
        <v/>
      </c>
      <c r="P83" s="152" t="str">
        <f t="shared" si="10"/>
        <v>--------------</v>
      </c>
      <c r="Q83" s="152" t="str">
        <f t="shared" si="11"/>
        <v/>
      </c>
      <c r="R83" s="152" t="str">
        <f t="shared" si="12"/>
        <v/>
      </c>
      <c r="S83" s="152">
        <f t="shared" si="13"/>
        <v>0</v>
      </c>
      <c r="T83" s="152">
        <f>+IF($C83&lt;='Ceník STRAVA'!$B$16,5,IF($C83&lt;='Ceník STRAVA'!$B$15,4,IF($C83&lt;='Ceník STRAVA'!$B$14,3,IF($C83&lt;='Ceník STRAVA'!$B$13,2,IF($C83&lt;='Ceník STRAVA'!$B$12,1,6)))))</f>
        <v>6</v>
      </c>
      <c r="U83" s="33">
        <f t="shared" si="125"/>
        <v>0</v>
      </c>
      <c r="V83" s="153">
        <f t="array" ref="V83">INDEX('Ceník STRAVA'!$C$12:$J$17,$T83,IF(R83="",8,HLOOKUP(R83,'Ceník STRAVA'!$C$10:$J$11,2,0)))</f>
        <v>0</v>
      </c>
      <c r="W83" s="153">
        <f t="array" ref="W83">INDEX('Ceník STRAVA'!$C$12:$J$17,$T83,IF(G83="",8,HLOOKUP(G83,'Ceník STRAVA'!$C$10:$J$11,2,0)))*IF($S83=W$2,0,1)</f>
        <v>0</v>
      </c>
      <c r="X83" s="153">
        <f t="array" ref="X83">INDEX('Ceník STRAVA'!$C$12:$J$17,$T83,IF(H83="",8,HLOOKUP(H83,'Ceník STRAVA'!$C$10:$J$11,2,0)))*IF($S83=X$2,0,1)</f>
        <v>0</v>
      </c>
      <c r="Y83" s="153">
        <f t="array" ref="Y83">INDEX('Ceník STRAVA'!$C$12:$J$17,$T83,IF(I83="",8,HLOOKUP(I83,'Ceník STRAVA'!$C$10:$J$11,2,0)))*IF($S83=Y$2,0,1)</f>
        <v>0</v>
      </c>
      <c r="Z83" s="153">
        <f t="array" ref="Z83">INDEX('Ceník STRAVA'!$C$12:$J$17,$T83,IF(J83="",8,HLOOKUP(J83,'Ceník STRAVA'!$C$10:$J$11,2,0)))*IF($S83=Z$2,0,1)</f>
        <v>0</v>
      </c>
      <c r="AA83" s="153">
        <f t="array" ref="AA83">INDEX('Ceník STRAVA'!$C$12:$J$17,$T83,IF(K83="",8,HLOOKUP(K83,'Ceník STRAVA'!$C$10:$J$11,2,0)))*IF($S83=AA$2,0,1)</f>
        <v>0</v>
      </c>
      <c r="AB83" s="153">
        <f t="array" ref="AB83">INDEX('Ceník STRAVA'!$C$12:$J$17,$T83,IF(L83="",8,HLOOKUP(L83,'Ceník STRAVA'!$C$10:$J$11,2,0)))*IF($S83=AB$2,0,1)</f>
        <v>0</v>
      </c>
      <c r="AC83" s="153">
        <f t="array" ref="AC83">INDEX('Ceník STRAVA'!$C$12:$J$17,$T83,IF(M83="",8,HLOOKUP(M83,'Ceník STRAVA'!$C$10:$J$11,2,0)))*IF($S83=AC$2,0,1)</f>
        <v>0</v>
      </c>
      <c r="AD83" s="153">
        <f t="array" ref="AD83">INDEX('Ceník STRAVA'!$C$12:$J$17,$T83,IF(N83="",8,HLOOKUP(N83,'Ceník STRAVA'!$C$10:$J$11,2,0)))*IF($S83=AD$2,0,1)</f>
        <v>0</v>
      </c>
      <c r="AE83" s="153">
        <f t="array" ref="AE83">INDEX('Ceník STRAVA'!$C$12:$J$17,$T83,IF(O83="",8,HLOOKUP(O83,'Ceník STRAVA'!$C$10:$J$11,2,0)))*IF($S83=AE$2,0,1)</f>
        <v>0</v>
      </c>
      <c r="AF83" s="152"/>
      <c r="AG83" s="152"/>
      <c r="AH83" s="152" t="str">
        <f t="shared" ref="AH83:AQ83" si="172">$T83&amp;F83</f>
        <v>6</v>
      </c>
      <c r="AI83" s="152" t="str">
        <f t="shared" si="172"/>
        <v>6</v>
      </c>
      <c r="AJ83" s="152" t="str">
        <f t="shared" si="172"/>
        <v>6</v>
      </c>
      <c r="AK83" s="152" t="str">
        <f t="shared" si="172"/>
        <v>6</v>
      </c>
      <c r="AL83" s="152" t="str">
        <f t="shared" si="172"/>
        <v>6</v>
      </c>
      <c r="AM83" s="152" t="str">
        <f t="shared" si="172"/>
        <v>6</v>
      </c>
      <c r="AN83" s="152" t="str">
        <f t="shared" si="172"/>
        <v>6</v>
      </c>
      <c r="AO83" s="152" t="str">
        <f t="shared" si="172"/>
        <v>6</v>
      </c>
      <c r="AP83" s="152" t="str">
        <f t="shared" si="172"/>
        <v>6</v>
      </c>
      <c r="AQ83" s="152" t="str">
        <f t="shared" si="172"/>
        <v>6</v>
      </c>
      <c r="AR83" s="152"/>
      <c r="AS83" s="152"/>
      <c r="AT83" s="152"/>
      <c r="AU83" s="152"/>
      <c r="AV83" s="152"/>
      <c r="AW83" s="152"/>
      <c r="AX83" s="152"/>
      <c r="AY83" s="152"/>
      <c r="AZ83" s="152"/>
      <c r="BA83" s="152"/>
    </row>
    <row r="84" spans="1:53" ht="15.75" customHeight="1">
      <c r="A84" s="8">
        <f>+VSTUP!A89</f>
        <v>80</v>
      </c>
      <c r="B84" s="8">
        <f>+VSTUP!B89</f>
        <v>0</v>
      </c>
      <c r="C84" s="8" t="str">
        <f>IF(VSTUP!C89="","",VSTUP!C89)</f>
        <v/>
      </c>
      <c r="D84" s="8">
        <f>+VSTUP!G89</f>
        <v>0</v>
      </c>
      <c r="E84" s="8" t="str">
        <f>+VSTUP!H89</f>
        <v>-</v>
      </c>
      <c r="F84" s="8" t="str">
        <f t="shared" si="8"/>
        <v/>
      </c>
      <c r="G84" s="8" t="str">
        <f t="shared" ref="G84:O84" si="173">+IF($D84&gt;=G$2,IF($E84=0,"",$E84),IF($D84+1=G$2,IF(EXACT(LEFT($E84,LEN($E$3)),$E$3),$E$3,IF(LEN($E$3)=2,IF(LEFT($E84,1)="O","O",IF(LEFT(D84,1)="S","S","")),IF(LEN($E$3)=3,D84,""))),""))</f>
        <v/>
      </c>
      <c r="H84" s="8" t="str">
        <f t="shared" si="173"/>
        <v/>
      </c>
      <c r="I84" s="8" t="str">
        <f t="shared" si="173"/>
        <v/>
      </c>
      <c r="J84" s="8" t="str">
        <f t="shared" si="173"/>
        <v/>
      </c>
      <c r="K84" s="8" t="str">
        <f t="shared" si="173"/>
        <v/>
      </c>
      <c r="L84" s="8" t="str">
        <f t="shared" si="173"/>
        <v/>
      </c>
      <c r="M84" s="8" t="str">
        <f t="shared" si="173"/>
        <v/>
      </c>
      <c r="N84" s="8" t="str">
        <f t="shared" si="173"/>
        <v/>
      </c>
      <c r="O84" s="8" t="str">
        <f t="shared" si="173"/>
        <v/>
      </c>
      <c r="P84" s="8" t="str">
        <f t="shared" si="10"/>
        <v>--------------</v>
      </c>
      <c r="Q84" s="8" t="str">
        <f t="shared" si="11"/>
        <v/>
      </c>
      <c r="R84" s="8" t="str">
        <f t="shared" si="12"/>
        <v/>
      </c>
      <c r="S84" s="8">
        <f t="shared" si="13"/>
        <v>0</v>
      </c>
      <c r="T84" s="8">
        <f>+IF($C84&lt;='Ceník STRAVA'!$B$16,5,IF($C84&lt;='Ceník STRAVA'!$B$15,4,IF($C84&lt;='Ceník STRAVA'!$B$14,3,IF($C84&lt;='Ceník STRAVA'!$B$13,2,IF($C84&lt;='Ceník STRAVA'!$B$12,1,6)))))</f>
        <v>6</v>
      </c>
      <c r="U84" s="33">
        <f t="shared" si="125"/>
        <v>0</v>
      </c>
      <c r="V84" s="32">
        <f t="array" ref="V84">INDEX('Ceník STRAVA'!$C$12:$J$17,$T84,IF(R84="",8,HLOOKUP(R84,'Ceník STRAVA'!$C$10:$J$11,2,0)))</f>
        <v>0</v>
      </c>
      <c r="W84" s="32">
        <f t="array" ref="W84">INDEX('Ceník STRAVA'!$C$12:$J$17,$T84,IF(G84="",8,HLOOKUP(G84,'Ceník STRAVA'!$C$10:$J$11,2,0)))*IF($S84=W$2,0,1)</f>
        <v>0</v>
      </c>
      <c r="X84" s="32">
        <f t="array" ref="X84">INDEX('Ceník STRAVA'!$C$12:$J$17,$T84,IF(H84="",8,HLOOKUP(H84,'Ceník STRAVA'!$C$10:$J$11,2,0)))*IF($S84=X$2,0,1)</f>
        <v>0</v>
      </c>
      <c r="Y84" s="32">
        <f t="array" ref="Y84">INDEX('Ceník STRAVA'!$C$12:$J$17,$T84,IF(I84="",8,HLOOKUP(I84,'Ceník STRAVA'!$C$10:$J$11,2,0)))*IF($S84=Y$2,0,1)</f>
        <v>0</v>
      </c>
      <c r="Z84" s="32">
        <f t="array" ref="Z84">INDEX('Ceník STRAVA'!$C$12:$J$17,$T84,IF(J84="",8,HLOOKUP(J84,'Ceník STRAVA'!$C$10:$J$11,2,0)))*IF($S84=Z$2,0,1)</f>
        <v>0</v>
      </c>
      <c r="AA84" s="32">
        <f t="array" ref="AA84">INDEX('Ceník STRAVA'!$C$12:$J$17,$T84,IF(K84="",8,HLOOKUP(K84,'Ceník STRAVA'!$C$10:$J$11,2,0)))*IF($S84=AA$2,0,1)</f>
        <v>0</v>
      </c>
      <c r="AB84" s="32">
        <f t="array" ref="AB84">INDEX('Ceník STRAVA'!$C$12:$J$17,$T84,IF(L84="",8,HLOOKUP(L84,'Ceník STRAVA'!$C$10:$J$11,2,0)))*IF($S84=AB$2,0,1)</f>
        <v>0</v>
      </c>
      <c r="AC84" s="32">
        <f t="array" ref="AC84">INDEX('Ceník STRAVA'!$C$12:$J$17,$T84,IF(M84="",8,HLOOKUP(M84,'Ceník STRAVA'!$C$10:$J$11,2,0)))*IF($S84=AC$2,0,1)</f>
        <v>0</v>
      </c>
      <c r="AD84" s="32">
        <f t="array" ref="AD84">INDEX('Ceník STRAVA'!$C$12:$J$17,$T84,IF(N84="",8,HLOOKUP(N84,'Ceník STRAVA'!$C$10:$J$11,2,0)))*IF($S84=AD$2,0,1)</f>
        <v>0</v>
      </c>
      <c r="AE84" s="32">
        <f t="array" ref="AE84">INDEX('Ceník STRAVA'!$C$12:$J$17,$T84,IF(O84="",8,HLOOKUP(O84,'Ceník STRAVA'!$C$10:$J$11,2,0)))*IF($S84=AE$2,0,1)</f>
        <v>0</v>
      </c>
      <c r="AF84" s="8"/>
      <c r="AG84" s="8"/>
      <c r="AH84" s="8" t="str">
        <f t="shared" ref="AH84:AQ84" si="174">$T84&amp;F84</f>
        <v>6</v>
      </c>
      <c r="AI84" s="8" t="str">
        <f t="shared" si="174"/>
        <v>6</v>
      </c>
      <c r="AJ84" s="8" t="str">
        <f t="shared" si="174"/>
        <v>6</v>
      </c>
      <c r="AK84" s="8" t="str">
        <f t="shared" si="174"/>
        <v>6</v>
      </c>
      <c r="AL84" s="8" t="str">
        <f t="shared" si="174"/>
        <v>6</v>
      </c>
      <c r="AM84" s="8" t="str">
        <f t="shared" si="174"/>
        <v>6</v>
      </c>
      <c r="AN84" s="8" t="str">
        <f t="shared" si="174"/>
        <v>6</v>
      </c>
      <c r="AO84" s="8" t="str">
        <f t="shared" si="174"/>
        <v>6</v>
      </c>
      <c r="AP84" s="8" t="str">
        <f t="shared" si="174"/>
        <v>6</v>
      </c>
      <c r="AQ84" s="8" t="str">
        <f t="shared" si="174"/>
        <v>6</v>
      </c>
      <c r="AR84" s="8"/>
      <c r="AS84" s="8"/>
      <c r="AT84" s="8"/>
      <c r="AU84" s="8"/>
      <c r="AV84" s="8"/>
      <c r="AW84" s="8"/>
      <c r="AX84" s="8"/>
      <c r="AY84" s="8"/>
      <c r="AZ84" s="8"/>
      <c r="BA84" s="8"/>
    </row>
    <row r="85" spans="1:53" s="151" customFormat="1" ht="15.75" customHeight="1">
      <c r="A85" s="152">
        <f>+VSTUP!A90</f>
        <v>81</v>
      </c>
      <c r="B85" s="152">
        <f>+VSTUP!B90</f>
        <v>0</v>
      </c>
      <c r="C85" s="152" t="str">
        <f>IF(VSTUP!C90="","",VSTUP!C90)</f>
        <v/>
      </c>
      <c r="D85" s="152">
        <f>+VSTUP!G90</f>
        <v>0</v>
      </c>
      <c r="E85" s="152" t="str">
        <f>+VSTUP!H90</f>
        <v>-</v>
      </c>
      <c r="F85" s="152" t="str">
        <f t="shared" si="8"/>
        <v/>
      </c>
      <c r="G85" s="152" t="str">
        <f t="shared" ref="G85:O85" si="175">+IF($D85&gt;=G$2,IF($E85=0,"",$E85),IF($D85+1=G$2,IF(EXACT(LEFT($E85,LEN($E$3)),$E$3),$E$3,IF(LEN($E$3)=2,IF(LEFT($E85,1)="O","O",IF(LEFT(D85,1)="S","S","")),IF(LEN($E$3)=3,D85,""))),""))</f>
        <v/>
      </c>
      <c r="H85" s="152" t="str">
        <f t="shared" si="175"/>
        <v/>
      </c>
      <c r="I85" s="152" t="str">
        <f t="shared" si="175"/>
        <v/>
      </c>
      <c r="J85" s="152" t="str">
        <f t="shared" si="175"/>
        <v/>
      </c>
      <c r="K85" s="152" t="str">
        <f t="shared" si="175"/>
        <v/>
      </c>
      <c r="L85" s="152" t="str">
        <f t="shared" si="175"/>
        <v/>
      </c>
      <c r="M85" s="152" t="str">
        <f t="shared" si="175"/>
        <v/>
      </c>
      <c r="N85" s="152" t="str">
        <f t="shared" si="175"/>
        <v/>
      </c>
      <c r="O85" s="152" t="str">
        <f t="shared" si="175"/>
        <v/>
      </c>
      <c r="P85" s="152" t="str">
        <f t="shared" si="10"/>
        <v>--------------</v>
      </c>
      <c r="Q85" s="152" t="str">
        <f t="shared" si="11"/>
        <v/>
      </c>
      <c r="R85" s="152" t="str">
        <f t="shared" si="12"/>
        <v/>
      </c>
      <c r="S85" s="152">
        <f t="shared" si="13"/>
        <v>0</v>
      </c>
      <c r="T85" s="152">
        <f>+IF($C85&lt;='Ceník STRAVA'!$B$16,5,IF($C85&lt;='Ceník STRAVA'!$B$15,4,IF($C85&lt;='Ceník STRAVA'!$B$14,3,IF($C85&lt;='Ceník STRAVA'!$B$13,2,IF($C85&lt;='Ceník STRAVA'!$B$12,1,6)))))</f>
        <v>6</v>
      </c>
      <c r="U85" s="33">
        <f t="shared" si="125"/>
        <v>0</v>
      </c>
      <c r="V85" s="153">
        <f t="array" ref="V85">INDEX('Ceník STRAVA'!$C$12:$J$17,$T85,IF(R85="",8,HLOOKUP(R85,'Ceník STRAVA'!$C$10:$J$11,2,0)))</f>
        <v>0</v>
      </c>
      <c r="W85" s="153">
        <f t="array" ref="W85">INDEX('Ceník STRAVA'!$C$12:$J$17,$T85,IF(G85="",8,HLOOKUP(G85,'Ceník STRAVA'!$C$10:$J$11,2,0)))*IF($S85=W$2,0,1)</f>
        <v>0</v>
      </c>
      <c r="X85" s="153">
        <f t="array" ref="X85">INDEX('Ceník STRAVA'!$C$12:$J$17,$T85,IF(H85="",8,HLOOKUP(H85,'Ceník STRAVA'!$C$10:$J$11,2,0)))*IF($S85=X$2,0,1)</f>
        <v>0</v>
      </c>
      <c r="Y85" s="153">
        <f t="array" ref="Y85">INDEX('Ceník STRAVA'!$C$12:$J$17,$T85,IF(I85="",8,HLOOKUP(I85,'Ceník STRAVA'!$C$10:$J$11,2,0)))*IF($S85=Y$2,0,1)</f>
        <v>0</v>
      </c>
      <c r="Z85" s="153">
        <f t="array" ref="Z85">INDEX('Ceník STRAVA'!$C$12:$J$17,$T85,IF(J85="",8,HLOOKUP(J85,'Ceník STRAVA'!$C$10:$J$11,2,0)))*IF($S85=Z$2,0,1)</f>
        <v>0</v>
      </c>
      <c r="AA85" s="153">
        <f t="array" ref="AA85">INDEX('Ceník STRAVA'!$C$12:$J$17,$T85,IF(K85="",8,HLOOKUP(K85,'Ceník STRAVA'!$C$10:$J$11,2,0)))*IF($S85=AA$2,0,1)</f>
        <v>0</v>
      </c>
      <c r="AB85" s="153">
        <f t="array" ref="AB85">INDEX('Ceník STRAVA'!$C$12:$J$17,$T85,IF(L85="",8,HLOOKUP(L85,'Ceník STRAVA'!$C$10:$J$11,2,0)))*IF($S85=AB$2,0,1)</f>
        <v>0</v>
      </c>
      <c r="AC85" s="153">
        <f t="array" ref="AC85">INDEX('Ceník STRAVA'!$C$12:$J$17,$T85,IF(M85="",8,HLOOKUP(M85,'Ceník STRAVA'!$C$10:$J$11,2,0)))*IF($S85=AC$2,0,1)</f>
        <v>0</v>
      </c>
      <c r="AD85" s="153">
        <f t="array" ref="AD85">INDEX('Ceník STRAVA'!$C$12:$J$17,$T85,IF(N85="",8,HLOOKUP(N85,'Ceník STRAVA'!$C$10:$J$11,2,0)))*IF($S85=AD$2,0,1)</f>
        <v>0</v>
      </c>
      <c r="AE85" s="153">
        <f t="array" ref="AE85">INDEX('Ceník STRAVA'!$C$12:$J$17,$T85,IF(O85="",8,HLOOKUP(O85,'Ceník STRAVA'!$C$10:$J$11,2,0)))*IF($S85=AE$2,0,1)</f>
        <v>0</v>
      </c>
      <c r="AF85" s="152"/>
      <c r="AG85" s="152"/>
      <c r="AH85" s="152" t="str">
        <f t="shared" ref="AH85:AQ85" si="176">$T85&amp;F85</f>
        <v>6</v>
      </c>
      <c r="AI85" s="152" t="str">
        <f t="shared" si="176"/>
        <v>6</v>
      </c>
      <c r="AJ85" s="152" t="str">
        <f t="shared" si="176"/>
        <v>6</v>
      </c>
      <c r="AK85" s="152" t="str">
        <f t="shared" si="176"/>
        <v>6</v>
      </c>
      <c r="AL85" s="152" t="str">
        <f t="shared" si="176"/>
        <v>6</v>
      </c>
      <c r="AM85" s="152" t="str">
        <f t="shared" si="176"/>
        <v>6</v>
      </c>
      <c r="AN85" s="152" t="str">
        <f t="shared" si="176"/>
        <v>6</v>
      </c>
      <c r="AO85" s="152" t="str">
        <f t="shared" si="176"/>
        <v>6</v>
      </c>
      <c r="AP85" s="152" t="str">
        <f t="shared" si="176"/>
        <v>6</v>
      </c>
      <c r="AQ85" s="152" t="str">
        <f t="shared" si="176"/>
        <v>6</v>
      </c>
      <c r="AR85" s="152"/>
      <c r="AS85" s="152"/>
      <c r="AT85" s="152"/>
      <c r="AU85" s="152"/>
      <c r="AV85" s="152"/>
      <c r="AW85" s="152"/>
      <c r="AX85" s="152"/>
      <c r="AY85" s="152"/>
      <c r="AZ85" s="152"/>
      <c r="BA85" s="152"/>
    </row>
    <row r="86" spans="1:53" ht="15.75" customHeight="1">
      <c r="A86" s="8">
        <f>+VSTUP!A91</f>
        <v>82</v>
      </c>
      <c r="B86" s="8">
        <f>+VSTUP!B91</f>
        <v>0</v>
      </c>
      <c r="C86" s="8" t="str">
        <f>IF(VSTUP!C91="","",VSTUP!C91)</f>
        <v/>
      </c>
      <c r="D86" s="8">
        <f>+VSTUP!G91</f>
        <v>0</v>
      </c>
      <c r="E86" s="8" t="str">
        <f>+VSTUP!H91</f>
        <v>-</v>
      </c>
      <c r="F86" s="8" t="str">
        <f t="shared" si="8"/>
        <v/>
      </c>
      <c r="G86" s="8" t="str">
        <f t="shared" ref="G86:O86" si="177">+IF($D86&gt;=G$2,IF($E86=0,"",$E86),IF($D86+1=G$2,IF(EXACT(LEFT($E86,LEN($E$3)),$E$3),$E$3,IF(LEN($E$3)=2,IF(LEFT($E86,1)="O","O",IF(LEFT(D86,1)="S","S","")),IF(LEN($E$3)=3,D86,""))),""))</f>
        <v/>
      </c>
      <c r="H86" s="8" t="str">
        <f t="shared" si="177"/>
        <v/>
      </c>
      <c r="I86" s="8" t="str">
        <f t="shared" si="177"/>
        <v/>
      </c>
      <c r="J86" s="8" t="str">
        <f t="shared" si="177"/>
        <v/>
      </c>
      <c r="K86" s="8" t="str">
        <f t="shared" si="177"/>
        <v/>
      </c>
      <c r="L86" s="8" t="str">
        <f t="shared" si="177"/>
        <v/>
      </c>
      <c r="M86" s="8" t="str">
        <f t="shared" si="177"/>
        <v/>
      </c>
      <c r="N86" s="8" t="str">
        <f t="shared" si="177"/>
        <v/>
      </c>
      <c r="O86" s="8" t="str">
        <f t="shared" si="177"/>
        <v/>
      </c>
      <c r="P86" s="8" t="str">
        <f t="shared" si="10"/>
        <v>--------------</v>
      </c>
      <c r="Q86" s="8" t="str">
        <f t="shared" si="11"/>
        <v/>
      </c>
      <c r="R86" s="8" t="str">
        <f t="shared" si="12"/>
        <v/>
      </c>
      <c r="S86" s="8">
        <f t="shared" si="13"/>
        <v>0</v>
      </c>
      <c r="T86" s="8">
        <f>+IF($C86&lt;='Ceník STRAVA'!$B$16,5,IF($C86&lt;='Ceník STRAVA'!$B$15,4,IF($C86&lt;='Ceník STRAVA'!$B$14,3,IF($C86&lt;='Ceník STRAVA'!$B$13,2,IF($C86&lt;='Ceník STRAVA'!$B$12,1,6)))))</f>
        <v>6</v>
      </c>
      <c r="U86" s="33">
        <f t="shared" si="125"/>
        <v>0</v>
      </c>
      <c r="V86" s="32">
        <f t="array" ref="V86">INDEX('Ceník STRAVA'!$C$12:$J$17,$T86,IF(R86="",8,HLOOKUP(R86,'Ceník STRAVA'!$C$10:$J$11,2,0)))</f>
        <v>0</v>
      </c>
      <c r="W86" s="32">
        <f t="array" ref="W86">INDEX('Ceník STRAVA'!$C$12:$J$17,$T86,IF(G86="",8,HLOOKUP(G86,'Ceník STRAVA'!$C$10:$J$11,2,0)))*IF($S86=W$2,0,1)</f>
        <v>0</v>
      </c>
      <c r="X86" s="32">
        <f t="array" ref="X86">INDEX('Ceník STRAVA'!$C$12:$J$17,$T86,IF(H86="",8,HLOOKUP(H86,'Ceník STRAVA'!$C$10:$J$11,2,0)))*IF($S86=X$2,0,1)</f>
        <v>0</v>
      </c>
      <c r="Y86" s="32">
        <f t="array" ref="Y86">INDEX('Ceník STRAVA'!$C$12:$J$17,$T86,IF(I86="",8,HLOOKUP(I86,'Ceník STRAVA'!$C$10:$J$11,2,0)))*IF($S86=Y$2,0,1)</f>
        <v>0</v>
      </c>
      <c r="Z86" s="32">
        <f t="array" ref="Z86">INDEX('Ceník STRAVA'!$C$12:$J$17,$T86,IF(J86="",8,HLOOKUP(J86,'Ceník STRAVA'!$C$10:$J$11,2,0)))*IF($S86=Z$2,0,1)</f>
        <v>0</v>
      </c>
      <c r="AA86" s="32">
        <f t="array" ref="AA86">INDEX('Ceník STRAVA'!$C$12:$J$17,$T86,IF(K86="",8,HLOOKUP(K86,'Ceník STRAVA'!$C$10:$J$11,2,0)))*IF($S86=AA$2,0,1)</f>
        <v>0</v>
      </c>
      <c r="AB86" s="32">
        <f t="array" ref="AB86">INDEX('Ceník STRAVA'!$C$12:$J$17,$T86,IF(L86="",8,HLOOKUP(L86,'Ceník STRAVA'!$C$10:$J$11,2,0)))*IF($S86=AB$2,0,1)</f>
        <v>0</v>
      </c>
      <c r="AC86" s="32">
        <f t="array" ref="AC86">INDEX('Ceník STRAVA'!$C$12:$J$17,$T86,IF(M86="",8,HLOOKUP(M86,'Ceník STRAVA'!$C$10:$J$11,2,0)))*IF($S86=AC$2,0,1)</f>
        <v>0</v>
      </c>
      <c r="AD86" s="32">
        <f t="array" ref="AD86">INDEX('Ceník STRAVA'!$C$12:$J$17,$T86,IF(N86="",8,HLOOKUP(N86,'Ceník STRAVA'!$C$10:$J$11,2,0)))*IF($S86=AD$2,0,1)</f>
        <v>0</v>
      </c>
      <c r="AE86" s="32">
        <f t="array" ref="AE86">INDEX('Ceník STRAVA'!$C$12:$J$17,$T86,IF(O86="",8,HLOOKUP(O86,'Ceník STRAVA'!$C$10:$J$11,2,0)))*IF($S86=AE$2,0,1)</f>
        <v>0</v>
      </c>
      <c r="AF86" s="8"/>
      <c r="AG86" s="8"/>
      <c r="AH86" s="8" t="str">
        <f t="shared" ref="AH86:AQ86" si="178">$T86&amp;F86</f>
        <v>6</v>
      </c>
      <c r="AI86" s="8" t="str">
        <f t="shared" si="178"/>
        <v>6</v>
      </c>
      <c r="AJ86" s="8" t="str">
        <f t="shared" si="178"/>
        <v>6</v>
      </c>
      <c r="AK86" s="8" t="str">
        <f t="shared" si="178"/>
        <v>6</v>
      </c>
      <c r="AL86" s="8" t="str">
        <f t="shared" si="178"/>
        <v>6</v>
      </c>
      <c r="AM86" s="8" t="str">
        <f t="shared" si="178"/>
        <v>6</v>
      </c>
      <c r="AN86" s="8" t="str">
        <f t="shared" si="178"/>
        <v>6</v>
      </c>
      <c r="AO86" s="8" t="str">
        <f t="shared" si="178"/>
        <v>6</v>
      </c>
      <c r="AP86" s="8" t="str">
        <f t="shared" si="178"/>
        <v>6</v>
      </c>
      <c r="AQ86" s="8" t="str">
        <f t="shared" si="178"/>
        <v>6</v>
      </c>
      <c r="AR86" s="8"/>
      <c r="AS86" s="8"/>
      <c r="AT86" s="8"/>
      <c r="AU86" s="8"/>
      <c r="AV86" s="8"/>
      <c r="AW86" s="8"/>
      <c r="AX86" s="8"/>
      <c r="AY86" s="8"/>
      <c r="AZ86" s="8"/>
      <c r="BA86" s="8"/>
    </row>
    <row r="87" spans="1:53" s="151" customFormat="1" ht="15.75" customHeight="1">
      <c r="A87" s="152">
        <f>+VSTUP!A92</f>
        <v>83</v>
      </c>
      <c r="B87" s="152">
        <f>+VSTUP!B92</f>
        <v>0</v>
      </c>
      <c r="C87" s="152" t="str">
        <f>IF(VSTUP!C92="","",VSTUP!C92)</f>
        <v/>
      </c>
      <c r="D87" s="152">
        <f>+VSTUP!G92</f>
        <v>0</v>
      </c>
      <c r="E87" s="152" t="str">
        <f>+VSTUP!H92</f>
        <v>-</v>
      </c>
      <c r="F87" s="152" t="str">
        <f t="shared" si="8"/>
        <v/>
      </c>
      <c r="G87" s="152" t="str">
        <f t="shared" ref="G87:O87" si="179">+IF($D87&gt;=G$2,IF($E87=0,"",$E87),IF($D87+1=G$2,IF(EXACT(LEFT($E87,LEN($E$3)),$E$3),$E$3,IF(LEN($E$3)=2,IF(LEFT($E87,1)="O","O",IF(LEFT(D87,1)="S","S","")),IF(LEN($E$3)=3,D87,""))),""))</f>
        <v/>
      </c>
      <c r="H87" s="152" t="str">
        <f t="shared" si="179"/>
        <v/>
      </c>
      <c r="I87" s="152" t="str">
        <f t="shared" si="179"/>
        <v/>
      </c>
      <c r="J87" s="152" t="str">
        <f t="shared" si="179"/>
        <v/>
      </c>
      <c r="K87" s="152" t="str">
        <f t="shared" si="179"/>
        <v/>
      </c>
      <c r="L87" s="152" t="str">
        <f t="shared" si="179"/>
        <v/>
      </c>
      <c r="M87" s="152" t="str">
        <f t="shared" si="179"/>
        <v/>
      </c>
      <c r="N87" s="152" t="str">
        <f t="shared" si="179"/>
        <v/>
      </c>
      <c r="O87" s="152" t="str">
        <f t="shared" si="179"/>
        <v/>
      </c>
      <c r="P87" s="152" t="str">
        <f t="shared" si="10"/>
        <v>--------------</v>
      </c>
      <c r="Q87" s="152" t="str">
        <f t="shared" si="11"/>
        <v/>
      </c>
      <c r="R87" s="152" t="str">
        <f t="shared" si="12"/>
        <v/>
      </c>
      <c r="S87" s="152">
        <f t="shared" si="13"/>
        <v>0</v>
      </c>
      <c r="T87" s="152">
        <f>+IF($C87&lt;='Ceník STRAVA'!$B$16,5,IF($C87&lt;='Ceník STRAVA'!$B$15,4,IF($C87&lt;='Ceník STRAVA'!$B$14,3,IF($C87&lt;='Ceník STRAVA'!$B$13,2,IF($C87&lt;='Ceník STRAVA'!$B$12,1,6)))))</f>
        <v>6</v>
      </c>
      <c r="U87" s="33">
        <f t="shared" si="125"/>
        <v>0</v>
      </c>
      <c r="V87" s="153">
        <f t="array" ref="V87">INDEX('Ceník STRAVA'!$C$12:$J$17,$T87,IF(R87="",8,HLOOKUP(R87,'Ceník STRAVA'!$C$10:$J$11,2,0)))</f>
        <v>0</v>
      </c>
      <c r="W87" s="153">
        <f t="array" ref="W87">INDEX('Ceník STRAVA'!$C$12:$J$17,$T87,IF(G87="",8,HLOOKUP(G87,'Ceník STRAVA'!$C$10:$J$11,2,0)))*IF($S87=W$2,0,1)</f>
        <v>0</v>
      </c>
      <c r="X87" s="153">
        <f t="array" ref="X87">INDEX('Ceník STRAVA'!$C$12:$J$17,$T87,IF(H87="",8,HLOOKUP(H87,'Ceník STRAVA'!$C$10:$J$11,2,0)))*IF($S87=X$2,0,1)</f>
        <v>0</v>
      </c>
      <c r="Y87" s="153">
        <f t="array" ref="Y87">INDEX('Ceník STRAVA'!$C$12:$J$17,$T87,IF(I87="",8,HLOOKUP(I87,'Ceník STRAVA'!$C$10:$J$11,2,0)))*IF($S87=Y$2,0,1)</f>
        <v>0</v>
      </c>
      <c r="Z87" s="153">
        <f t="array" ref="Z87">INDEX('Ceník STRAVA'!$C$12:$J$17,$T87,IF(J87="",8,HLOOKUP(J87,'Ceník STRAVA'!$C$10:$J$11,2,0)))*IF($S87=Z$2,0,1)</f>
        <v>0</v>
      </c>
      <c r="AA87" s="153">
        <f t="array" ref="AA87">INDEX('Ceník STRAVA'!$C$12:$J$17,$T87,IF(K87="",8,HLOOKUP(K87,'Ceník STRAVA'!$C$10:$J$11,2,0)))*IF($S87=AA$2,0,1)</f>
        <v>0</v>
      </c>
      <c r="AB87" s="153">
        <f t="array" ref="AB87">INDEX('Ceník STRAVA'!$C$12:$J$17,$T87,IF(L87="",8,HLOOKUP(L87,'Ceník STRAVA'!$C$10:$J$11,2,0)))*IF($S87=AB$2,0,1)</f>
        <v>0</v>
      </c>
      <c r="AC87" s="153">
        <f t="array" ref="AC87">INDEX('Ceník STRAVA'!$C$12:$J$17,$T87,IF(M87="",8,HLOOKUP(M87,'Ceník STRAVA'!$C$10:$J$11,2,0)))*IF($S87=AC$2,0,1)</f>
        <v>0</v>
      </c>
      <c r="AD87" s="153">
        <f t="array" ref="AD87">INDEX('Ceník STRAVA'!$C$12:$J$17,$T87,IF(N87="",8,HLOOKUP(N87,'Ceník STRAVA'!$C$10:$J$11,2,0)))*IF($S87=AD$2,0,1)</f>
        <v>0</v>
      </c>
      <c r="AE87" s="153">
        <f t="array" ref="AE87">INDEX('Ceník STRAVA'!$C$12:$J$17,$T87,IF(O87="",8,HLOOKUP(O87,'Ceník STRAVA'!$C$10:$J$11,2,0)))*IF($S87=AE$2,0,1)</f>
        <v>0</v>
      </c>
      <c r="AF87" s="152"/>
      <c r="AG87" s="152"/>
      <c r="AH87" s="152" t="str">
        <f t="shared" ref="AH87:AQ87" si="180">$T87&amp;F87</f>
        <v>6</v>
      </c>
      <c r="AI87" s="152" t="str">
        <f t="shared" si="180"/>
        <v>6</v>
      </c>
      <c r="AJ87" s="152" t="str">
        <f t="shared" si="180"/>
        <v>6</v>
      </c>
      <c r="AK87" s="152" t="str">
        <f t="shared" si="180"/>
        <v>6</v>
      </c>
      <c r="AL87" s="152" t="str">
        <f t="shared" si="180"/>
        <v>6</v>
      </c>
      <c r="AM87" s="152" t="str">
        <f t="shared" si="180"/>
        <v>6</v>
      </c>
      <c r="AN87" s="152" t="str">
        <f t="shared" si="180"/>
        <v>6</v>
      </c>
      <c r="AO87" s="152" t="str">
        <f t="shared" si="180"/>
        <v>6</v>
      </c>
      <c r="AP87" s="152" t="str">
        <f t="shared" si="180"/>
        <v>6</v>
      </c>
      <c r="AQ87" s="152" t="str">
        <f t="shared" si="180"/>
        <v>6</v>
      </c>
      <c r="AR87" s="152"/>
      <c r="AS87" s="152"/>
      <c r="AT87" s="152"/>
      <c r="AU87" s="152"/>
      <c r="AV87" s="152"/>
      <c r="AW87" s="152"/>
      <c r="AX87" s="152"/>
      <c r="AY87" s="152"/>
      <c r="AZ87" s="152"/>
      <c r="BA87" s="152"/>
    </row>
    <row r="88" spans="1:53" ht="15.75" customHeight="1">
      <c r="A88" s="8">
        <f>+VSTUP!A93</f>
        <v>84</v>
      </c>
      <c r="B88" s="8">
        <f>+VSTUP!B93</f>
        <v>0</v>
      </c>
      <c r="C88" s="8" t="str">
        <f>IF(VSTUP!C93="","",VSTUP!C93)</f>
        <v/>
      </c>
      <c r="D88" s="8">
        <f>+VSTUP!G93</f>
        <v>0</v>
      </c>
      <c r="E88" s="8" t="str">
        <f>+VSTUP!H93</f>
        <v>-</v>
      </c>
      <c r="F88" s="8" t="str">
        <f t="shared" si="8"/>
        <v/>
      </c>
      <c r="G88" s="8" t="str">
        <f t="shared" ref="G88:O88" si="181">+IF($D88&gt;=G$2,IF($E88=0,"",$E88),IF($D88+1=G$2,IF(EXACT(LEFT($E88,LEN($E$3)),$E$3),$E$3,IF(LEN($E$3)=2,IF(LEFT($E88,1)="O","O",IF(LEFT(D88,1)="S","S","")),IF(LEN($E$3)=3,D88,""))),""))</f>
        <v/>
      </c>
      <c r="H88" s="8" t="str">
        <f t="shared" si="181"/>
        <v/>
      </c>
      <c r="I88" s="8" t="str">
        <f t="shared" si="181"/>
        <v/>
      </c>
      <c r="J88" s="8" t="str">
        <f t="shared" si="181"/>
        <v/>
      </c>
      <c r="K88" s="8" t="str">
        <f t="shared" si="181"/>
        <v/>
      </c>
      <c r="L88" s="8" t="str">
        <f t="shared" si="181"/>
        <v/>
      </c>
      <c r="M88" s="8" t="str">
        <f t="shared" si="181"/>
        <v/>
      </c>
      <c r="N88" s="8" t="str">
        <f t="shared" si="181"/>
        <v/>
      </c>
      <c r="O88" s="8" t="str">
        <f t="shared" si="181"/>
        <v/>
      </c>
      <c r="P88" s="8" t="str">
        <f t="shared" si="10"/>
        <v>--------------</v>
      </c>
      <c r="Q88" s="8" t="str">
        <f t="shared" si="11"/>
        <v/>
      </c>
      <c r="R88" s="8" t="str">
        <f t="shared" si="12"/>
        <v/>
      </c>
      <c r="S88" s="8">
        <f t="shared" si="13"/>
        <v>0</v>
      </c>
      <c r="T88" s="8">
        <f>+IF($C88&lt;='Ceník STRAVA'!$B$16,5,IF($C88&lt;='Ceník STRAVA'!$B$15,4,IF($C88&lt;='Ceník STRAVA'!$B$14,3,IF($C88&lt;='Ceník STRAVA'!$B$13,2,IF($C88&lt;='Ceník STRAVA'!$B$12,1,6)))))</f>
        <v>6</v>
      </c>
      <c r="U88" s="33">
        <f t="shared" si="125"/>
        <v>0</v>
      </c>
      <c r="V88" s="32">
        <f t="array" ref="V88">INDEX('Ceník STRAVA'!$C$12:$J$17,$T88,IF(R88="",8,HLOOKUP(R88,'Ceník STRAVA'!$C$10:$J$11,2,0)))</f>
        <v>0</v>
      </c>
      <c r="W88" s="32">
        <f t="array" ref="W88">INDEX('Ceník STRAVA'!$C$12:$J$17,$T88,IF(G88="",8,HLOOKUP(G88,'Ceník STRAVA'!$C$10:$J$11,2,0)))*IF($S88=W$2,0,1)</f>
        <v>0</v>
      </c>
      <c r="X88" s="32">
        <f t="array" ref="X88">INDEX('Ceník STRAVA'!$C$12:$J$17,$T88,IF(H88="",8,HLOOKUP(H88,'Ceník STRAVA'!$C$10:$J$11,2,0)))*IF($S88=X$2,0,1)</f>
        <v>0</v>
      </c>
      <c r="Y88" s="32">
        <f t="array" ref="Y88">INDEX('Ceník STRAVA'!$C$12:$J$17,$T88,IF(I88="",8,HLOOKUP(I88,'Ceník STRAVA'!$C$10:$J$11,2,0)))*IF($S88=Y$2,0,1)</f>
        <v>0</v>
      </c>
      <c r="Z88" s="32">
        <f t="array" ref="Z88">INDEX('Ceník STRAVA'!$C$12:$J$17,$T88,IF(J88="",8,HLOOKUP(J88,'Ceník STRAVA'!$C$10:$J$11,2,0)))*IF($S88=Z$2,0,1)</f>
        <v>0</v>
      </c>
      <c r="AA88" s="32">
        <f t="array" ref="AA88">INDEX('Ceník STRAVA'!$C$12:$J$17,$T88,IF(K88="",8,HLOOKUP(K88,'Ceník STRAVA'!$C$10:$J$11,2,0)))*IF($S88=AA$2,0,1)</f>
        <v>0</v>
      </c>
      <c r="AB88" s="32">
        <f t="array" ref="AB88">INDEX('Ceník STRAVA'!$C$12:$J$17,$T88,IF(L88="",8,HLOOKUP(L88,'Ceník STRAVA'!$C$10:$J$11,2,0)))*IF($S88=AB$2,0,1)</f>
        <v>0</v>
      </c>
      <c r="AC88" s="32">
        <f t="array" ref="AC88">INDEX('Ceník STRAVA'!$C$12:$J$17,$T88,IF(M88="",8,HLOOKUP(M88,'Ceník STRAVA'!$C$10:$J$11,2,0)))*IF($S88=AC$2,0,1)</f>
        <v>0</v>
      </c>
      <c r="AD88" s="32">
        <f t="array" ref="AD88">INDEX('Ceník STRAVA'!$C$12:$J$17,$T88,IF(N88="",8,HLOOKUP(N88,'Ceník STRAVA'!$C$10:$J$11,2,0)))*IF($S88=AD$2,0,1)</f>
        <v>0</v>
      </c>
      <c r="AE88" s="32">
        <f t="array" ref="AE88">INDEX('Ceník STRAVA'!$C$12:$J$17,$T88,IF(O88="",8,HLOOKUP(O88,'Ceník STRAVA'!$C$10:$J$11,2,0)))*IF($S88=AE$2,0,1)</f>
        <v>0</v>
      </c>
      <c r="AF88" s="8"/>
      <c r="AG88" s="8"/>
      <c r="AH88" s="8" t="str">
        <f t="shared" ref="AH88:AQ88" si="182">$T88&amp;F88</f>
        <v>6</v>
      </c>
      <c r="AI88" s="8" t="str">
        <f t="shared" si="182"/>
        <v>6</v>
      </c>
      <c r="AJ88" s="8" t="str">
        <f t="shared" si="182"/>
        <v>6</v>
      </c>
      <c r="AK88" s="8" t="str">
        <f t="shared" si="182"/>
        <v>6</v>
      </c>
      <c r="AL88" s="8" t="str">
        <f t="shared" si="182"/>
        <v>6</v>
      </c>
      <c r="AM88" s="8" t="str">
        <f t="shared" si="182"/>
        <v>6</v>
      </c>
      <c r="AN88" s="8" t="str">
        <f t="shared" si="182"/>
        <v>6</v>
      </c>
      <c r="AO88" s="8" t="str">
        <f t="shared" si="182"/>
        <v>6</v>
      </c>
      <c r="AP88" s="8" t="str">
        <f t="shared" si="182"/>
        <v>6</v>
      </c>
      <c r="AQ88" s="8" t="str">
        <f t="shared" si="182"/>
        <v>6</v>
      </c>
      <c r="AR88" s="8"/>
      <c r="AS88" s="8"/>
      <c r="AT88" s="8"/>
      <c r="AU88" s="8"/>
      <c r="AV88" s="8"/>
      <c r="AW88" s="8"/>
      <c r="AX88" s="8"/>
      <c r="AY88" s="8"/>
      <c r="AZ88" s="8"/>
      <c r="BA88" s="8"/>
    </row>
    <row r="89" spans="1:53" s="151" customFormat="1" ht="15.75" customHeight="1">
      <c r="A89" s="152">
        <f>+VSTUP!A94</f>
        <v>85</v>
      </c>
      <c r="B89" s="152">
        <f>+VSTUP!B94</f>
        <v>0</v>
      </c>
      <c r="C89" s="152" t="str">
        <f>IF(VSTUP!C94="","",VSTUP!C94)</f>
        <v/>
      </c>
      <c r="D89" s="152">
        <f>+VSTUP!G94</f>
        <v>0</v>
      </c>
      <c r="E89" s="152" t="str">
        <f>+VSTUP!H94</f>
        <v>-</v>
      </c>
      <c r="F89" s="152" t="str">
        <f t="shared" si="8"/>
        <v/>
      </c>
      <c r="G89" s="152" t="str">
        <f t="shared" ref="G89:O89" si="183">+IF($D89&gt;=G$2,IF($E89=0,"",$E89),IF($D89+1=G$2,IF(EXACT(LEFT($E89,LEN($E$3)),$E$3),$E$3,IF(LEN($E$3)=2,IF(LEFT($E89,1)="O","O",IF(LEFT(D89,1)="S","S","")),IF(LEN($E$3)=3,D89,""))),""))</f>
        <v/>
      </c>
      <c r="H89" s="152" t="str">
        <f t="shared" si="183"/>
        <v/>
      </c>
      <c r="I89" s="152" t="str">
        <f t="shared" si="183"/>
        <v/>
      </c>
      <c r="J89" s="152" t="str">
        <f t="shared" si="183"/>
        <v/>
      </c>
      <c r="K89" s="152" t="str">
        <f t="shared" si="183"/>
        <v/>
      </c>
      <c r="L89" s="152" t="str">
        <f t="shared" si="183"/>
        <v/>
      </c>
      <c r="M89" s="152" t="str">
        <f t="shared" si="183"/>
        <v/>
      </c>
      <c r="N89" s="152" t="str">
        <f t="shared" si="183"/>
        <v/>
      </c>
      <c r="O89" s="152" t="str">
        <f t="shared" si="183"/>
        <v/>
      </c>
      <c r="P89" s="152" t="str">
        <f t="shared" si="10"/>
        <v>--------------</v>
      </c>
      <c r="Q89" s="152" t="str">
        <f t="shared" si="11"/>
        <v/>
      </c>
      <c r="R89" s="152" t="str">
        <f t="shared" si="12"/>
        <v/>
      </c>
      <c r="S89" s="152">
        <f t="shared" si="13"/>
        <v>0</v>
      </c>
      <c r="T89" s="152">
        <f>+IF($C89&lt;='Ceník STRAVA'!$B$16,5,IF($C89&lt;='Ceník STRAVA'!$B$15,4,IF($C89&lt;='Ceník STRAVA'!$B$14,3,IF($C89&lt;='Ceník STRAVA'!$B$13,2,IF($C89&lt;='Ceník STRAVA'!$B$12,1,6)))))</f>
        <v>6</v>
      </c>
      <c r="U89" s="33">
        <f t="shared" si="125"/>
        <v>0</v>
      </c>
      <c r="V89" s="153">
        <f t="array" ref="V89">INDEX('Ceník STRAVA'!$C$12:$J$17,$T89,IF(R89="",8,HLOOKUP(R89,'Ceník STRAVA'!$C$10:$J$11,2,0)))</f>
        <v>0</v>
      </c>
      <c r="W89" s="153">
        <f t="array" ref="W89">INDEX('Ceník STRAVA'!$C$12:$J$17,$T89,IF(G89="",8,HLOOKUP(G89,'Ceník STRAVA'!$C$10:$J$11,2,0)))*IF($S89=W$2,0,1)</f>
        <v>0</v>
      </c>
      <c r="X89" s="153">
        <f t="array" ref="X89">INDEX('Ceník STRAVA'!$C$12:$J$17,$T89,IF(H89="",8,HLOOKUP(H89,'Ceník STRAVA'!$C$10:$J$11,2,0)))*IF($S89=X$2,0,1)</f>
        <v>0</v>
      </c>
      <c r="Y89" s="153">
        <f t="array" ref="Y89">INDEX('Ceník STRAVA'!$C$12:$J$17,$T89,IF(I89="",8,HLOOKUP(I89,'Ceník STRAVA'!$C$10:$J$11,2,0)))*IF($S89=Y$2,0,1)</f>
        <v>0</v>
      </c>
      <c r="Z89" s="153">
        <f t="array" ref="Z89">INDEX('Ceník STRAVA'!$C$12:$J$17,$T89,IF(J89="",8,HLOOKUP(J89,'Ceník STRAVA'!$C$10:$J$11,2,0)))*IF($S89=Z$2,0,1)</f>
        <v>0</v>
      </c>
      <c r="AA89" s="153">
        <f t="array" ref="AA89">INDEX('Ceník STRAVA'!$C$12:$J$17,$T89,IF(K89="",8,HLOOKUP(K89,'Ceník STRAVA'!$C$10:$J$11,2,0)))*IF($S89=AA$2,0,1)</f>
        <v>0</v>
      </c>
      <c r="AB89" s="153">
        <f t="array" ref="AB89">INDEX('Ceník STRAVA'!$C$12:$J$17,$T89,IF(L89="",8,HLOOKUP(L89,'Ceník STRAVA'!$C$10:$J$11,2,0)))*IF($S89=AB$2,0,1)</f>
        <v>0</v>
      </c>
      <c r="AC89" s="153">
        <f t="array" ref="AC89">INDEX('Ceník STRAVA'!$C$12:$J$17,$T89,IF(M89="",8,HLOOKUP(M89,'Ceník STRAVA'!$C$10:$J$11,2,0)))*IF($S89=AC$2,0,1)</f>
        <v>0</v>
      </c>
      <c r="AD89" s="153">
        <f t="array" ref="AD89">INDEX('Ceník STRAVA'!$C$12:$J$17,$T89,IF(N89="",8,HLOOKUP(N89,'Ceník STRAVA'!$C$10:$J$11,2,0)))*IF($S89=AD$2,0,1)</f>
        <v>0</v>
      </c>
      <c r="AE89" s="153">
        <f t="array" ref="AE89">INDEX('Ceník STRAVA'!$C$12:$J$17,$T89,IF(O89="",8,HLOOKUP(O89,'Ceník STRAVA'!$C$10:$J$11,2,0)))*IF($S89=AE$2,0,1)</f>
        <v>0</v>
      </c>
      <c r="AF89" s="152"/>
      <c r="AG89" s="152"/>
      <c r="AH89" s="152" t="str">
        <f t="shared" ref="AH89:AQ89" si="184">$T89&amp;F89</f>
        <v>6</v>
      </c>
      <c r="AI89" s="152" t="str">
        <f t="shared" si="184"/>
        <v>6</v>
      </c>
      <c r="AJ89" s="152" t="str">
        <f t="shared" si="184"/>
        <v>6</v>
      </c>
      <c r="AK89" s="152" t="str">
        <f t="shared" si="184"/>
        <v>6</v>
      </c>
      <c r="AL89" s="152" t="str">
        <f t="shared" si="184"/>
        <v>6</v>
      </c>
      <c r="AM89" s="152" t="str">
        <f t="shared" si="184"/>
        <v>6</v>
      </c>
      <c r="AN89" s="152" t="str">
        <f t="shared" si="184"/>
        <v>6</v>
      </c>
      <c r="AO89" s="152" t="str">
        <f t="shared" si="184"/>
        <v>6</v>
      </c>
      <c r="AP89" s="152" t="str">
        <f t="shared" si="184"/>
        <v>6</v>
      </c>
      <c r="AQ89" s="152" t="str">
        <f t="shared" si="184"/>
        <v>6</v>
      </c>
      <c r="AR89" s="152"/>
      <c r="AS89" s="152"/>
      <c r="AT89" s="152"/>
      <c r="AU89" s="152"/>
      <c r="AV89" s="152"/>
      <c r="AW89" s="152"/>
      <c r="AX89" s="152"/>
      <c r="AY89" s="152"/>
      <c r="AZ89" s="152"/>
      <c r="BA89" s="152"/>
    </row>
    <row r="90" spans="1:53" ht="15.75" customHeight="1">
      <c r="A90" s="8">
        <f>+VSTUP!A95</f>
        <v>86</v>
      </c>
      <c r="B90" s="8">
        <f>+VSTUP!B95</f>
        <v>0</v>
      </c>
      <c r="C90" s="8" t="str">
        <f>IF(VSTUP!C95="","",VSTUP!C95)</f>
        <v/>
      </c>
      <c r="D90" s="8">
        <f>+VSTUP!G95</f>
        <v>0</v>
      </c>
      <c r="E90" s="8" t="str">
        <f>+VSTUP!H95</f>
        <v>-</v>
      </c>
      <c r="F90" s="8" t="str">
        <f t="shared" si="8"/>
        <v/>
      </c>
      <c r="G90" s="8" t="str">
        <f t="shared" ref="G90:O90" si="185">+IF($D90&gt;=G$2,IF($E90=0,"",$E90),IF($D90+1=G$2,IF(EXACT(LEFT($E90,LEN($E$3)),$E$3),$E$3,IF(LEN($E$3)=2,IF(LEFT($E90,1)="O","O",IF(LEFT(D90,1)="S","S","")),IF(LEN($E$3)=3,D90,""))),""))</f>
        <v/>
      </c>
      <c r="H90" s="8" t="str">
        <f t="shared" si="185"/>
        <v/>
      </c>
      <c r="I90" s="8" t="str">
        <f t="shared" si="185"/>
        <v/>
      </c>
      <c r="J90" s="8" t="str">
        <f t="shared" si="185"/>
        <v/>
      </c>
      <c r="K90" s="8" t="str">
        <f t="shared" si="185"/>
        <v/>
      </c>
      <c r="L90" s="8" t="str">
        <f t="shared" si="185"/>
        <v/>
      </c>
      <c r="M90" s="8" t="str">
        <f t="shared" si="185"/>
        <v/>
      </c>
      <c r="N90" s="8" t="str">
        <f t="shared" si="185"/>
        <v/>
      </c>
      <c r="O90" s="8" t="str">
        <f t="shared" si="185"/>
        <v/>
      </c>
      <c r="P90" s="8" t="str">
        <f t="shared" si="10"/>
        <v>--------------</v>
      </c>
      <c r="Q90" s="8" t="str">
        <f t="shared" si="11"/>
        <v/>
      </c>
      <c r="R90" s="8" t="str">
        <f t="shared" si="12"/>
        <v/>
      </c>
      <c r="S90" s="8">
        <f t="shared" si="13"/>
        <v>0</v>
      </c>
      <c r="T90" s="8">
        <f>+IF($C90&lt;='Ceník STRAVA'!$B$16,5,IF($C90&lt;='Ceník STRAVA'!$B$15,4,IF($C90&lt;='Ceník STRAVA'!$B$14,3,IF($C90&lt;='Ceník STRAVA'!$B$13,2,IF($C90&lt;='Ceník STRAVA'!$B$12,1,6)))))</f>
        <v>6</v>
      </c>
      <c r="U90" s="33">
        <f t="shared" si="125"/>
        <v>0</v>
      </c>
      <c r="V90" s="32">
        <f t="array" ref="V90">INDEX('Ceník STRAVA'!$C$12:$J$17,$T90,IF(R90="",8,HLOOKUP(R90,'Ceník STRAVA'!$C$10:$J$11,2,0)))</f>
        <v>0</v>
      </c>
      <c r="W90" s="32">
        <f t="array" ref="W90">INDEX('Ceník STRAVA'!$C$12:$J$17,$T90,IF(G90="",8,HLOOKUP(G90,'Ceník STRAVA'!$C$10:$J$11,2,0)))*IF($S90=W$2,0,1)</f>
        <v>0</v>
      </c>
      <c r="X90" s="32">
        <f t="array" ref="X90">INDEX('Ceník STRAVA'!$C$12:$J$17,$T90,IF(H90="",8,HLOOKUP(H90,'Ceník STRAVA'!$C$10:$J$11,2,0)))*IF($S90=X$2,0,1)</f>
        <v>0</v>
      </c>
      <c r="Y90" s="32">
        <f t="array" ref="Y90">INDEX('Ceník STRAVA'!$C$12:$J$17,$T90,IF(I90="",8,HLOOKUP(I90,'Ceník STRAVA'!$C$10:$J$11,2,0)))*IF($S90=Y$2,0,1)</f>
        <v>0</v>
      </c>
      <c r="Z90" s="32">
        <f t="array" ref="Z90">INDEX('Ceník STRAVA'!$C$12:$J$17,$T90,IF(J90="",8,HLOOKUP(J90,'Ceník STRAVA'!$C$10:$J$11,2,0)))*IF($S90=Z$2,0,1)</f>
        <v>0</v>
      </c>
      <c r="AA90" s="32">
        <f t="array" ref="AA90">INDEX('Ceník STRAVA'!$C$12:$J$17,$T90,IF(K90="",8,HLOOKUP(K90,'Ceník STRAVA'!$C$10:$J$11,2,0)))*IF($S90=AA$2,0,1)</f>
        <v>0</v>
      </c>
      <c r="AB90" s="32">
        <f t="array" ref="AB90">INDEX('Ceník STRAVA'!$C$12:$J$17,$T90,IF(L90="",8,HLOOKUP(L90,'Ceník STRAVA'!$C$10:$J$11,2,0)))*IF($S90=AB$2,0,1)</f>
        <v>0</v>
      </c>
      <c r="AC90" s="32">
        <f t="array" ref="AC90">INDEX('Ceník STRAVA'!$C$12:$J$17,$T90,IF(M90="",8,HLOOKUP(M90,'Ceník STRAVA'!$C$10:$J$11,2,0)))*IF($S90=AC$2,0,1)</f>
        <v>0</v>
      </c>
      <c r="AD90" s="32">
        <f t="array" ref="AD90">INDEX('Ceník STRAVA'!$C$12:$J$17,$T90,IF(N90="",8,HLOOKUP(N90,'Ceník STRAVA'!$C$10:$J$11,2,0)))*IF($S90=AD$2,0,1)</f>
        <v>0</v>
      </c>
      <c r="AE90" s="32">
        <f t="array" ref="AE90">INDEX('Ceník STRAVA'!$C$12:$J$17,$T90,IF(O90="",8,HLOOKUP(O90,'Ceník STRAVA'!$C$10:$J$11,2,0)))*IF($S90=AE$2,0,1)</f>
        <v>0</v>
      </c>
      <c r="AF90" s="8"/>
      <c r="AG90" s="8"/>
      <c r="AH90" s="8" t="str">
        <f t="shared" ref="AH90:AQ90" si="186">$T90&amp;F90</f>
        <v>6</v>
      </c>
      <c r="AI90" s="8" t="str">
        <f t="shared" si="186"/>
        <v>6</v>
      </c>
      <c r="AJ90" s="8" t="str">
        <f t="shared" si="186"/>
        <v>6</v>
      </c>
      <c r="AK90" s="8" t="str">
        <f t="shared" si="186"/>
        <v>6</v>
      </c>
      <c r="AL90" s="8" t="str">
        <f t="shared" si="186"/>
        <v>6</v>
      </c>
      <c r="AM90" s="8" t="str">
        <f t="shared" si="186"/>
        <v>6</v>
      </c>
      <c r="AN90" s="8" t="str">
        <f t="shared" si="186"/>
        <v>6</v>
      </c>
      <c r="AO90" s="8" t="str">
        <f t="shared" si="186"/>
        <v>6</v>
      </c>
      <c r="AP90" s="8" t="str">
        <f t="shared" si="186"/>
        <v>6</v>
      </c>
      <c r="AQ90" s="8" t="str">
        <f t="shared" si="186"/>
        <v>6</v>
      </c>
      <c r="AR90" s="8"/>
      <c r="AS90" s="8"/>
      <c r="AT90" s="8"/>
      <c r="AU90" s="8"/>
      <c r="AV90" s="8"/>
      <c r="AW90" s="8"/>
      <c r="AX90" s="8"/>
      <c r="AY90" s="8"/>
      <c r="AZ90" s="8"/>
      <c r="BA90" s="8"/>
    </row>
    <row r="91" spans="1:53" s="151" customFormat="1" ht="15.75" customHeight="1">
      <c r="A91" s="152">
        <f>+VSTUP!A96</f>
        <v>87</v>
      </c>
      <c r="B91" s="152">
        <f>+VSTUP!B96</f>
        <v>0</v>
      </c>
      <c r="C91" s="152" t="str">
        <f>IF(VSTUP!C96="","",VSTUP!C96)</f>
        <v/>
      </c>
      <c r="D91" s="152">
        <f>+VSTUP!G96</f>
        <v>0</v>
      </c>
      <c r="E91" s="152" t="str">
        <f>+VSTUP!H96</f>
        <v>-</v>
      </c>
      <c r="F91" s="152" t="str">
        <f t="shared" si="8"/>
        <v/>
      </c>
      <c r="G91" s="152" t="str">
        <f t="shared" ref="G91:O91" si="187">+IF($D91&gt;=G$2,IF($E91=0,"",$E91),IF($D91+1=G$2,IF(EXACT(LEFT($E91,LEN($E$3)),$E$3),$E$3,IF(LEN($E$3)=2,IF(LEFT($E91,1)="O","O",IF(LEFT(D91,1)="S","S","")),IF(LEN($E$3)=3,D91,""))),""))</f>
        <v/>
      </c>
      <c r="H91" s="152" t="str">
        <f t="shared" si="187"/>
        <v/>
      </c>
      <c r="I91" s="152" t="str">
        <f t="shared" si="187"/>
        <v/>
      </c>
      <c r="J91" s="152" t="str">
        <f t="shared" si="187"/>
        <v/>
      </c>
      <c r="K91" s="152" t="str">
        <f t="shared" si="187"/>
        <v/>
      </c>
      <c r="L91" s="152" t="str">
        <f t="shared" si="187"/>
        <v/>
      </c>
      <c r="M91" s="152" t="str">
        <f t="shared" si="187"/>
        <v/>
      </c>
      <c r="N91" s="152" t="str">
        <f t="shared" si="187"/>
        <v/>
      </c>
      <c r="O91" s="152" t="str">
        <f t="shared" si="187"/>
        <v/>
      </c>
      <c r="P91" s="152" t="str">
        <f t="shared" si="10"/>
        <v>--------------</v>
      </c>
      <c r="Q91" s="152" t="str">
        <f t="shared" si="11"/>
        <v/>
      </c>
      <c r="R91" s="152" t="str">
        <f t="shared" si="12"/>
        <v/>
      </c>
      <c r="S91" s="152">
        <f t="shared" si="13"/>
        <v>0</v>
      </c>
      <c r="T91" s="152">
        <f>+IF($C91&lt;='Ceník STRAVA'!$B$16,5,IF($C91&lt;='Ceník STRAVA'!$B$15,4,IF($C91&lt;='Ceník STRAVA'!$B$14,3,IF($C91&lt;='Ceník STRAVA'!$B$13,2,IF($C91&lt;='Ceník STRAVA'!$B$12,1,6)))))</f>
        <v>6</v>
      </c>
      <c r="U91" s="33">
        <f t="shared" si="125"/>
        <v>0</v>
      </c>
      <c r="V91" s="153">
        <f t="array" ref="V91">INDEX('Ceník STRAVA'!$C$12:$J$17,$T91,IF(R91="",8,HLOOKUP(R91,'Ceník STRAVA'!$C$10:$J$11,2,0)))</f>
        <v>0</v>
      </c>
      <c r="W91" s="153">
        <f t="array" ref="W91">INDEX('Ceník STRAVA'!$C$12:$J$17,$T91,IF(G91="",8,HLOOKUP(G91,'Ceník STRAVA'!$C$10:$J$11,2,0)))*IF($S91=W$2,0,1)</f>
        <v>0</v>
      </c>
      <c r="X91" s="153">
        <f t="array" ref="X91">INDEX('Ceník STRAVA'!$C$12:$J$17,$T91,IF(H91="",8,HLOOKUP(H91,'Ceník STRAVA'!$C$10:$J$11,2,0)))*IF($S91=X$2,0,1)</f>
        <v>0</v>
      </c>
      <c r="Y91" s="153">
        <f t="array" ref="Y91">INDEX('Ceník STRAVA'!$C$12:$J$17,$T91,IF(I91="",8,HLOOKUP(I91,'Ceník STRAVA'!$C$10:$J$11,2,0)))*IF($S91=Y$2,0,1)</f>
        <v>0</v>
      </c>
      <c r="Z91" s="153">
        <f t="array" ref="Z91">INDEX('Ceník STRAVA'!$C$12:$J$17,$T91,IF(J91="",8,HLOOKUP(J91,'Ceník STRAVA'!$C$10:$J$11,2,0)))*IF($S91=Z$2,0,1)</f>
        <v>0</v>
      </c>
      <c r="AA91" s="153">
        <f t="array" ref="AA91">INDEX('Ceník STRAVA'!$C$12:$J$17,$T91,IF(K91="",8,HLOOKUP(K91,'Ceník STRAVA'!$C$10:$J$11,2,0)))*IF($S91=AA$2,0,1)</f>
        <v>0</v>
      </c>
      <c r="AB91" s="153">
        <f t="array" ref="AB91">INDEX('Ceník STRAVA'!$C$12:$J$17,$T91,IF(L91="",8,HLOOKUP(L91,'Ceník STRAVA'!$C$10:$J$11,2,0)))*IF($S91=AB$2,0,1)</f>
        <v>0</v>
      </c>
      <c r="AC91" s="153">
        <f t="array" ref="AC91">INDEX('Ceník STRAVA'!$C$12:$J$17,$T91,IF(M91="",8,HLOOKUP(M91,'Ceník STRAVA'!$C$10:$J$11,2,0)))*IF($S91=AC$2,0,1)</f>
        <v>0</v>
      </c>
      <c r="AD91" s="153">
        <f t="array" ref="AD91">INDEX('Ceník STRAVA'!$C$12:$J$17,$T91,IF(N91="",8,HLOOKUP(N91,'Ceník STRAVA'!$C$10:$J$11,2,0)))*IF($S91=AD$2,0,1)</f>
        <v>0</v>
      </c>
      <c r="AE91" s="153">
        <f t="array" ref="AE91">INDEX('Ceník STRAVA'!$C$12:$J$17,$T91,IF(O91="",8,HLOOKUP(O91,'Ceník STRAVA'!$C$10:$J$11,2,0)))*IF($S91=AE$2,0,1)</f>
        <v>0</v>
      </c>
      <c r="AF91" s="152"/>
      <c r="AG91" s="152"/>
      <c r="AH91" s="152" t="str">
        <f t="shared" ref="AH91:AQ91" si="188">$T91&amp;F91</f>
        <v>6</v>
      </c>
      <c r="AI91" s="152" t="str">
        <f t="shared" si="188"/>
        <v>6</v>
      </c>
      <c r="AJ91" s="152" t="str">
        <f t="shared" si="188"/>
        <v>6</v>
      </c>
      <c r="AK91" s="152" t="str">
        <f t="shared" si="188"/>
        <v>6</v>
      </c>
      <c r="AL91" s="152" t="str">
        <f t="shared" si="188"/>
        <v>6</v>
      </c>
      <c r="AM91" s="152" t="str">
        <f t="shared" si="188"/>
        <v>6</v>
      </c>
      <c r="AN91" s="152" t="str">
        <f t="shared" si="188"/>
        <v>6</v>
      </c>
      <c r="AO91" s="152" t="str">
        <f t="shared" si="188"/>
        <v>6</v>
      </c>
      <c r="AP91" s="152" t="str">
        <f t="shared" si="188"/>
        <v>6</v>
      </c>
      <c r="AQ91" s="152" t="str">
        <f t="shared" si="188"/>
        <v>6</v>
      </c>
      <c r="AR91" s="152"/>
      <c r="AS91" s="152"/>
      <c r="AT91" s="152"/>
      <c r="AU91" s="152"/>
      <c r="AV91" s="152"/>
      <c r="AW91" s="152"/>
      <c r="AX91" s="152"/>
      <c r="AY91" s="152"/>
      <c r="AZ91" s="152"/>
      <c r="BA91" s="152"/>
    </row>
    <row r="92" spans="1:53" ht="15.75" customHeight="1">
      <c r="A92" s="8">
        <f>+VSTUP!A97</f>
        <v>88</v>
      </c>
      <c r="B92" s="8">
        <f>+VSTUP!B97</f>
        <v>0</v>
      </c>
      <c r="C92" s="8" t="str">
        <f>IF(VSTUP!C97="","",VSTUP!C97)</f>
        <v/>
      </c>
      <c r="D92" s="8">
        <f>+VSTUP!G97</f>
        <v>0</v>
      </c>
      <c r="E92" s="8" t="str">
        <f>+VSTUP!H97</f>
        <v>-</v>
      </c>
      <c r="F92" s="8" t="str">
        <f t="shared" si="8"/>
        <v/>
      </c>
      <c r="G92" s="8" t="str">
        <f t="shared" ref="G92:O92" si="189">+IF($D92&gt;=G$2,IF($E92=0,"",$E92),IF($D92+1=G$2,IF(EXACT(LEFT($E92,LEN($E$3)),$E$3),$E$3,IF(LEN($E$3)=2,IF(LEFT($E92,1)="O","O",IF(LEFT(D92,1)="S","S","")),IF(LEN($E$3)=3,D92,""))),""))</f>
        <v/>
      </c>
      <c r="H92" s="8" t="str">
        <f t="shared" si="189"/>
        <v/>
      </c>
      <c r="I92" s="8" t="str">
        <f t="shared" si="189"/>
        <v/>
      </c>
      <c r="J92" s="8" t="str">
        <f t="shared" si="189"/>
        <v/>
      </c>
      <c r="K92" s="8" t="str">
        <f t="shared" si="189"/>
        <v/>
      </c>
      <c r="L92" s="8" t="str">
        <f t="shared" si="189"/>
        <v/>
      </c>
      <c r="M92" s="8" t="str">
        <f t="shared" si="189"/>
        <v/>
      </c>
      <c r="N92" s="8" t="str">
        <f t="shared" si="189"/>
        <v/>
      </c>
      <c r="O92" s="8" t="str">
        <f t="shared" si="189"/>
        <v/>
      </c>
      <c r="P92" s="8" t="str">
        <f t="shared" si="10"/>
        <v>--------------</v>
      </c>
      <c r="Q92" s="8" t="str">
        <f t="shared" si="11"/>
        <v/>
      </c>
      <c r="R92" s="8" t="str">
        <f t="shared" si="12"/>
        <v/>
      </c>
      <c r="S92" s="8">
        <f t="shared" si="13"/>
        <v>0</v>
      </c>
      <c r="T92" s="8">
        <f>+IF($C92&lt;='Ceník STRAVA'!$B$16,5,IF($C92&lt;='Ceník STRAVA'!$B$15,4,IF($C92&lt;='Ceník STRAVA'!$B$14,3,IF($C92&lt;='Ceník STRAVA'!$B$13,2,IF($C92&lt;='Ceník STRAVA'!$B$12,1,6)))))</f>
        <v>6</v>
      </c>
      <c r="U92" s="33">
        <f t="shared" si="125"/>
        <v>0</v>
      </c>
      <c r="V92" s="32">
        <f t="array" ref="V92">INDEX('Ceník STRAVA'!$C$12:$J$17,$T92,IF(R92="",8,HLOOKUP(R92,'Ceník STRAVA'!$C$10:$J$11,2,0)))</f>
        <v>0</v>
      </c>
      <c r="W92" s="32">
        <f t="array" ref="W92">INDEX('Ceník STRAVA'!$C$12:$J$17,$T92,IF(G92="",8,HLOOKUP(G92,'Ceník STRAVA'!$C$10:$J$11,2,0)))*IF($S92=W$2,0,1)</f>
        <v>0</v>
      </c>
      <c r="X92" s="32">
        <f t="array" ref="X92">INDEX('Ceník STRAVA'!$C$12:$J$17,$T92,IF(H92="",8,HLOOKUP(H92,'Ceník STRAVA'!$C$10:$J$11,2,0)))*IF($S92=X$2,0,1)</f>
        <v>0</v>
      </c>
      <c r="Y92" s="32">
        <f t="array" ref="Y92">INDEX('Ceník STRAVA'!$C$12:$J$17,$T92,IF(I92="",8,HLOOKUP(I92,'Ceník STRAVA'!$C$10:$J$11,2,0)))*IF($S92=Y$2,0,1)</f>
        <v>0</v>
      </c>
      <c r="Z92" s="32">
        <f t="array" ref="Z92">INDEX('Ceník STRAVA'!$C$12:$J$17,$T92,IF(J92="",8,HLOOKUP(J92,'Ceník STRAVA'!$C$10:$J$11,2,0)))*IF($S92=Z$2,0,1)</f>
        <v>0</v>
      </c>
      <c r="AA92" s="32">
        <f t="array" ref="AA92">INDEX('Ceník STRAVA'!$C$12:$J$17,$T92,IF(K92="",8,HLOOKUP(K92,'Ceník STRAVA'!$C$10:$J$11,2,0)))*IF($S92=AA$2,0,1)</f>
        <v>0</v>
      </c>
      <c r="AB92" s="32">
        <f t="array" ref="AB92">INDEX('Ceník STRAVA'!$C$12:$J$17,$T92,IF(L92="",8,HLOOKUP(L92,'Ceník STRAVA'!$C$10:$J$11,2,0)))*IF($S92=AB$2,0,1)</f>
        <v>0</v>
      </c>
      <c r="AC92" s="32">
        <f t="array" ref="AC92">INDEX('Ceník STRAVA'!$C$12:$J$17,$T92,IF(M92="",8,HLOOKUP(M92,'Ceník STRAVA'!$C$10:$J$11,2,0)))*IF($S92=AC$2,0,1)</f>
        <v>0</v>
      </c>
      <c r="AD92" s="32">
        <f t="array" ref="AD92">INDEX('Ceník STRAVA'!$C$12:$J$17,$T92,IF(N92="",8,HLOOKUP(N92,'Ceník STRAVA'!$C$10:$J$11,2,0)))*IF($S92=AD$2,0,1)</f>
        <v>0</v>
      </c>
      <c r="AE92" s="32">
        <f t="array" ref="AE92">INDEX('Ceník STRAVA'!$C$12:$J$17,$T92,IF(O92="",8,HLOOKUP(O92,'Ceník STRAVA'!$C$10:$J$11,2,0)))*IF($S92=AE$2,0,1)</f>
        <v>0</v>
      </c>
      <c r="AF92" s="8"/>
      <c r="AG92" s="8"/>
      <c r="AH92" s="8" t="str">
        <f t="shared" ref="AH92:AQ92" si="190">$T92&amp;F92</f>
        <v>6</v>
      </c>
      <c r="AI92" s="8" t="str">
        <f t="shared" si="190"/>
        <v>6</v>
      </c>
      <c r="AJ92" s="8" t="str">
        <f t="shared" si="190"/>
        <v>6</v>
      </c>
      <c r="AK92" s="8" t="str">
        <f t="shared" si="190"/>
        <v>6</v>
      </c>
      <c r="AL92" s="8" t="str">
        <f t="shared" si="190"/>
        <v>6</v>
      </c>
      <c r="AM92" s="8" t="str">
        <f t="shared" si="190"/>
        <v>6</v>
      </c>
      <c r="AN92" s="8" t="str">
        <f t="shared" si="190"/>
        <v>6</v>
      </c>
      <c r="AO92" s="8" t="str">
        <f t="shared" si="190"/>
        <v>6</v>
      </c>
      <c r="AP92" s="8" t="str">
        <f t="shared" si="190"/>
        <v>6</v>
      </c>
      <c r="AQ92" s="8" t="str">
        <f t="shared" si="190"/>
        <v>6</v>
      </c>
      <c r="AR92" s="8"/>
      <c r="AS92" s="8"/>
      <c r="AT92" s="8"/>
      <c r="AU92" s="8"/>
      <c r="AV92" s="8"/>
      <c r="AW92" s="8"/>
      <c r="AX92" s="8"/>
      <c r="AY92" s="8"/>
      <c r="AZ92" s="8"/>
      <c r="BA92" s="8"/>
    </row>
    <row r="93" spans="1:53" s="151" customFormat="1" ht="15.75" customHeight="1">
      <c r="A93" s="152">
        <f>+VSTUP!A98</f>
        <v>89</v>
      </c>
      <c r="B93" s="152">
        <f>+VSTUP!B98</f>
        <v>0</v>
      </c>
      <c r="C93" s="152" t="str">
        <f>IF(VSTUP!C98="","",VSTUP!C98)</f>
        <v/>
      </c>
      <c r="D93" s="152">
        <f>+VSTUP!G98</f>
        <v>0</v>
      </c>
      <c r="E93" s="152" t="str">
        <f>+VSTUP!H98</f>
        <v>-</v>
      </c>
      <c r="F93" s="152" t="str">
        <f t="shared" si="8"/>
        <v/>
      </c>
      <c r="G93" s="152" t="str">
        <f t="shared" ref="G93:O93" si="191">+IF($D93&gt;=G$2,IF($E93=0,"",$E93),IF($D93+1=G$2,IF(EXACT(LEFT($E93,LEN($E$3)),$E$3),$E$3,IF(LEN($E$3)=2,IF(LEFT($E93,1)="O","O",IF(LEFT(D93,1)="S","S","")),IF(LEN($E$3)=3,D93,""))),""))</f>
        <v/>
      </c>
      <c r="H93" s="152" t="str">
        <f t="shared" si="191"/>
        <v/>
      </c>
      <c r="I93" s="152" t="str">
        <f t="shared" si="191"/>
        <v/>
      </c>
      <c r="J93" s="152" t="str">
        <f t="shared" si="191"/>
        <v/>
      </c>
      <c r="K93" s="152" t="str">
        <f t="shared" si="191"/>
        <v/>
      </c>
      <c r="L93" s="152" t="str">
        <f t="shared" si="191"/>
        <v/>
      </c>
      <c r="M93" s="152" t="str">
        <f t="shared" si="191"/>
        <v/>
      </c>
      <c r="N93" s="152" t="str">
        <f t="shared" si="191"/>
        <v/>
      </c>
      <c r="O93" s="152" t="str">
        <f t="shared" si="191"/>
        <v/>
      </c>
      <c r="P93" s="152" t="str">
        <f t="shared" si="10"/>
        <v>--------------</v>
      </c>
      <c r="Q93" s="152" t="str">
        <f t="shared" si="11"/>
        <v/>
      </c>
      <c r="R93" s="152" t="str">
        <f t="shared" si="12"/>
        <v/>
      </c>
      <c r="S93" s="152">
        <f t="shared" si="13"/>
        <v>0</v>
      </c>
      <c r="T93" s="152">
        <f>+IF($C93&lt;='Ceník STRAVA'!$B$16,5,IF($C93&lt;='Ceník STRAVA'!$B$15,4,IF($C93&lt;='Ceník STRAVA'!$B$14,3,IF($C93&lt;='Ceník STRAVA'!$B$13,2,IF($C93&lt;='Ceník STRAVA'!$B$12,1,6)))))</f>
        <v>6</v>
      </c>
      <c r="U93" s="33">
        <f t="shared" si="125"/>
        <v>0</v>
      </c>
      <c r="V93" s="153">
        <f t="array" ref="V93">INDEX('Ceník STRAVA'!$C$12:$J$17,$T93,IF(R93="",8,HLOOKUP(R93,'Ceník STRAVA'!$C$10:$J$11,2,0)))</f>
        <v>0</v>
      </c>
      <c r="W93" s="153">
        <f t="array" ref="W93">INDEX('Ceník STRAVA'!$C$12:$J$17,$T93,IF(G93="",8,HLOOKUP(G93,'Ceník STRAVA'!$C$10:$J$11,2,0)))*IF($S93=W$2,0,1)</f>
        <v>0</v>
      </c>
      <c r="X93" s="153">
        <f t="array" ref="X93">INDEX('Ceník STRAVA'!$C$12:$J$17,$T93,IF(H93="",8,HLOOKUP(H93,'Ceník STRAVA'!$C$10:$J$11,2,0)))*IF($S93=X$2,0,1)</f>
        <v>0</v>
      </c>
      <c r="Y93" s="153">
        <f t="array" ref="Y93">INDEX('Ceník STRAVA'!$C$12:$J$17,$T93,IF(I93="",8,HLOOKUP(I93,'Ceník STRAVA'!$C$10:$J$11,2,0)))*IF($S93=Y$2,0,1)</f>
        <v>0</v>
      </c>
      <c r="Z93" s="153">
        <f t="array" ref="Z93">INDEX('Ceník STRAVA'!$C$12:$J$17,$T93,IF(J93="",8,HLOOKUP(J93,'Ceník STRAVA'!$C$10:$J$11,2,0)))*IF($S93=Z$2,0,1)</f>
        <v>0</v>
      </c>
      <c r="AA93" s="153">
        <f t="array" ref="AA93">INDEX('Ceník STRAVA'!$C$12:$J$17,$T93,IF(K93="",8,HLOOKUP(K93,'Ceník STRAVA'!$C$10:$J$11,2,0)))*IF($S93=AA$2,0,1)</f>
        <v>0</v>
      </c>
      <c r="AB93" s="153">
        <f t="array" ref="AB93">INDEX('Ceník STRAVA'!$C$12:$J$17,$T93,IF(L93="",8,HLOOKUP(L93,'Ceník STRAVA'!$C$10:$J$11,2,0)))*IF($S93=AB$2,0,1)</f>
        <v>0</v>
      </c>
      <c r="AC93" s="153">
        <f t="array" ref="AC93">INDEX('Ceník STRAVA'!$C$12:$J$17,$T93,IF(M93="",8,HLOOKUP(M93,'Ceník STRAVA'!$C$10:$J$11,2,0)))*IF($S93=AC$2,0,1)</f>
        <v>0</v>
      </c>
      <c r="AD93" s="153">
        <f t="array" ref="AD93">INDEX('Ceník STRAVA'!$C$12:$J$17,$T93,IF(N93="",8,HLOOKUP(N93,'Ceník STRAVA'!$C$10:$J$11,2,0)))*IF($S93=AD$2,0,1)</f>
        <v>0</v>
      </c>
      <c r="AE93" s="153">
        <f t="array" ref="AE93">INDEX('Ceník STRAVA'!$C$12:$J$17,$T93,IF(O93="",8,HLOOKUP(O93,'Ceník STRAVA'!$C$10:$J$11,2,0)))*IF($S93=AE$2,0,1)</f>
        <v>0</v>
      </c>
      <c r="AF93" s="152"/>
      <c r="AG93" s="152"/>
      <c r="AH93" s="152" t="str">
        <f t="shared" ref="AH93:AQ93" si="192">$T93&amp;F93</f>
        <v>6</v>
      </c>
      <c r="AI93" s="152" t="str">
        <f t="shared" si="192"/>
        <v>6</v>
      </c>
      <c r="AJ93" s="152" t="str">
        <f t="shared" si="192"/>
        <v>6</v>
      </c>
      <c r="AK93" s="152" t="str">
        <f t="shared" si="192"/>
        <v>6</v>
      </c>
      <c r="AL93" s="152" t="str">
        <f t="shared" si="192"/>
        <v>6</v>
      </c>
      <c r="AM93" s="152" t="str">
        <f t="shared" si="192"/>
        <v>6</v>
      </c>
      <c r="AN93" s="152" t="str">
        <f t="shared" si="192"/>
        <v>6</v>
      </c>
      <c r="AO93" s="152" t="str">
        <f t="shared" si="192"/>
        <v>6</v>
      </c>
      <c r="AP93" s="152" t="str">
        <f t="shared" si="192"/>
        <v>6</v>
      </c>
      <c r="AQ93" s="152" t="str">
        <f t="shared" si="192"/>
        <v>6</v>
      </c>
      <c r="AR93" s="152"/>
      <c r="AS93" s="152"/>
      <c r="AT93" s="152"/>
      <c r="AU93" s="152"/>
      <c r="AV93" s="152"/>
      <c r="AW93" s="152"/>
      <c r="AX93" s="152"/>
      <c r="AY93" s="152"/>
      <c r="AZ93" s="152"/>
      <c r="BA93" s="152"/>
    </row>
    <row r="94" spans="1:53" ht="15.75" customHeight="1">
      <c r="A94" s="8">
        <f>+VSTUP!A99</f>
        <v>90</v>
      </c>
      <c r="B94" s="8">
        <f>+VSTUP!B99</f>
        <v>0</v>
      </c>
      <c r="C94" s="8" t="str">
        <f>IF(VSTUP!C99="","",VSTUP!C99)</f>
        <v/>
      </c>
      <c r="D94" s="8">
        <f>+VSTUP!G99</f>
        <v>0</v>
      </c>
      <c r="E94" s="8" t="str">
        <f>+VSTUP!H99</f>
        <v>-</v>
      </c>
      <c r="F94" s="8" t="str">
        <f t="shared" si="8"/>
        <v/>
      </c>
      <c r="G94" s="8" t="str">
        <f t="shared" ref="G94:O94" si="193">+IF($D94&gt;=G$2,IF($E94=0,"",$E94),IF($D94+1=G$2,IF(EXACT(LEFT($E94,LEN($E$3)),$E$3),$E$3,IF(LEN($E$3)=2,IF(LEFT($E94,1)="O","O",IF(LEFT(D94,1)="S","S","")),IF(LEN($E$3)=3,D94,""))),""))</f>
        <v/>
      </c>
      <c r="H94" s="8" t="str">
        <f t="shared" si="193"/>
        <v/>
      </c>
      <c r="I94" s="8" t="str">
        <f t="shared" si="193"/>
        <v/>
      </c>
      <c r="J94" s="8" t="str">
        <f t="shared" si="193"/>
        <v/>
      </c>
      <c r="K94" s="8" t="str">
        <f t="shared" si="193"/>
        <v/>
      </c>
      <c r="L94" s="8" t="str">
        <f t="shared" si="193"/>
        <v/>
      </c>
      <c r="M94" s="8" t="str">
        <f t="shared" si="193"/>
        <v/>
      </c>
      <c r="N94" s="8" t="str">
        <f t="shared" si="193"/>
        <v/>
      </c>
      <c r="O94" s="8" t="str">
        <f t="shared" si="193"/>
        <v/>
      </c>
      <c r="P94" s="8" t="str">
        <f t="shared" si="10"/>
        <v>--------------</v>
      </c>
      <c r="Q94" s="8" t="str">
        <f t="shared" si="11"/>
        <v/>
      </c>
      <c r="R94" s="8" t="str">
        <f t="shared" si="12"/>
        <v/>
      </c>
      <c r="S94" s="8">
        <f t="shared" si="13"/>
        <v>0</v>
      </c>
      <c r="T94" s="8">
        <f>+IF($C94&lt;='Ceník STRAVA'!$B$16,5,IF($C94&lt;='Ceník STRAVA'!$B$15,4,IF($C94&lt;='Ceník STRAVA'!$B$14,3,IF($C94&lt;='Ceník STRAVA'!$B$13,2,IF($C94&lt;='Ceník STRAVA'!$B$12,1,6)))))</f>
        <v>6</v>
      </c>
      <c r="U94" s="33">
        <f t="shared" si="125"/>
        <v>0</v>
      </c>
      <c r="V94" s="32">
        <f t="array" ref="V94">INDEX('Ceník STRAVA'!$C$12:$J$17,$T94,IF(R94="",8,HLOOKUP(R94,'Ceník STRAVA'!$C$10:$J$11,2,0)))</f>
        <v>0</v>
      </c>
      <c r="W94" s="32">
        <f t="array" ref="W94">INDEX('Ceník STRAVA'!$C$12:$J$17,$T94,IF(G94="",8,HLOOKUP(G94,'Ceník STRAVA'!$C$10:$J$11,2,0)))*IF($S94=W$2,0,1)</f>
        <v>0</v>
      </c>
      <c r="X94" s="32">
        <f t="array" ref="X94">INDEX('Ceník STRAVA'!$C$12:$J$17,$T94,IF(H94="",8,HLOOKUP(H94,'Ceník STRAVA'!$C$10:$J$11,2,0)))*IF($S94=X$2,0,1)</f>
        <v>0</v>
      </c>
      <c r="Y94" s="32">
        <f t="array" ref="Y94">INDEX('Ceník STRAVA'!$C$12:$J$17,$T94,IF(I94="",8,HLOOKUP(I94,'Ceník STRAVA'!$C$10:$J$11,2,0)))*IF($S94=Y$2,0,1)</f>
        <v>0</v>
      </c>
      <c r="Z94" s="32">
        <f t="array" ref="Z94">INDEX('Ceník STRAVA'!$C$12:$J$17,$T94,IF(J94="",8,HLOOKUP(J94,'Ceník STRAVA'!$C$10:$J$11,2,0)))*IF($S94=Z$2,0,1)</f>
        <v>0</v>
      </c>
      <c r="AA94" s="32">
        <f t="array" ref="AA94">INDEX('Ceník STRAVA'!$C$12:$J$17,$T94,IF(K94="",8,HLOOKUP(K94,'Ceník STRAVA'!$C$10:$J$11,2,0)))*IF($S94=AA$2,0,1)</f>
        <v>0</v>
      </c>
      <c r="AB94" s="32">
        <f t="array" ref="AB94">INDEX('Ceník STRAVA'!$C$12:$J$17,$T94,IF(L94="",8,HLOOKUP(L94,'Ceník STRAVA'!$C$10:$J$11,2,0)))*IF($S94=AB$2,0,1)</f>
        <v>0</v>
      </c>
      <c r="AC94" s="32">
        <f t="array" ref="AC94">INDEX('Ceník STRAVA'!$C$12:$J$17,$T94,IF(M94="",8,HLOOKUP(M94,'Ceník STRAVA'!$C$10:$J$11,2,0)))*IF($S94=AC$2,0,1)</f>
        <v>0</v>
      </c>
      <c r="AD94" s="32">
        <f t="array" ref="AD94">INDEX('Ceník STRAVA'!$C$12:$J$17,$T94,IF(N94="",8,HLOOKUP(N94,'Ceník STRAVA'!$C$10:$J$11,2,0)))*IF($S94=AD$2,0,1)</f>
        <v>0</v>
      </c>
      <c r="AE94" s="32">
        <f t="array" ref="AE94">INDEX('Ceník STRAVA'!$C$12:$J$17,$T94,IF(O94="",8,HLOOKUP(O94,'Ceník STRAVA'!$C$10:$J$11,2,0)))*IF($S94=AE$2,0,1)</f>
        <v>0</v>
      </c>
      <c r="AF94" s="8"/>
      <c r="AG94" s="8"/>
      <c r="AH94" s="8" t="str">
        <f t="shared" ref="AH94:AQ94" si="194">$T94&amp;F94</f>
        <v>6</v>
      </c>
      <c r="AI94" s="8" t="str">
        <f t="shared" si="194"/>
        <v>6</v>
      </c>
      <c r="AJ94" s="8" t="str">
        <f t="shared" si="194"/>
        <v>6</v>
      </c>
      <c r="AK94" s="8" t="str">
        <f t="shared" si="194"/>
        <v>6</v>
      </c>
      <c r="AL94" s="8" t="str">
        <f t="shared" si="194"/>
        <v>6</v>
      </c>
      <c r="AM94" s="8" t="str">
        <f t="shared" si="194"/>
        <v>6</v>
      </c>
      <c r="AN94" s="8" t="str">
        <f t="shared" si="194"/>
        <v>6</v>
      </c>
      <c r="AO94" s="8" t="str">
        <f t="shared" si="194"/>
        <v>6</v>
      </c>
      <c r="AP94" s="8" t="str">
        <f t="shared" si="194"/>
        <v>6</v>
      </c>
      <c r="AQ94" s="8" t="str">
        <f t="shared" si="194"/>
        <v>6</v>
      </c>
      <c r="AR94" s="8"/>
      <c r="AS94" s="8"/>
      <c r="AT94" s="8"/>
      <c r="AU94" s="8"/>
      <c r="AV94" s="8"/>
      <c r="AW94" s="8"/>
      <c r="AX94" s="8"/>
      <c r="AY94" s="8"/>
      <c r="AZ94" s="8"/>
      <c r="BA94" s="8"/>
    </row>
    <row r="95" spans="1:53" s="151" customFormat="1" ht="15.75" customHeight="1">
      <c r="A95" s="152">
        <f>+VSTUP!A100</f>
        <v>91</v>
      </c>
      <c r="B95" s="152">
        <f>+VSTUP!B100</f>
        <v>0</v>
      </c>
      <c r="C95" s="152" t="str">
        <f>IF(VSTUP!C100="","",VSTUP!C100)</f>
        <v/>
      </c>
      <c r="D95" s="152">
        <f>+VSTUP!G100</f>
        <v>0</v>
      </c>
      <c r="E95" s="152" t="str">
        <f>+VSTUP!H100</f>
        <v>-</v>
      </c>
      <c r="F95" s="152" t="str">
        <f t="shared" si="8"/>
        <v/>
      </c>
      <c r="G95" s="152" t="str">
        <f t="shared" ref="G95:O95" si="195">+IF($D95&gt;=G$2,IF($E95=0,"",$E95),IF($D95+1=G$2,IF(EXACT(LEFT($E95,LEN($E$3)),$E$3),$E$3,IF(LEN($E$3)=2,IF(LEFT($E95,1)="O","O",IF(LEFT(D95,1)="S","S","")),IF(LEN($E$3)=3,D95,""))),""))</f>
        <v/>
      </c>
      <c r="H95" s="152" t="str">
        <f t="shared" si="195"/>
        <v/>
      </c>
      <c r="I95" s="152" t="str">
        <f t="shared" si="195"/>
        <v/>
      </c>
      <c r="J95" s="152" t="str">
        <f t="shared" si="195"/>
        <v/>
      </c>
      <c r="K95" s="152" t="str">
        <f t="shared" si="195"/>
        <v/>
      </c>
      <c r="L95" s="152" t="str">
        <f t="shared" si="195"/>
        <v/>
      </c>
      <c r="M95" s="152" t="str">
        <f t="shared" si="195"/>
        <v/>
      </c>
      <c r="N95" s="152" t="str">
        <f t="shared" si="195"/>
        <v/>
      </c>
      <c r="O95" s="152" t="str">
        <f t="shared" si="195"/>
        <v/>
      </c>
      <c r="P95" s="152" t="str">
        <f t="shared" si="10"/>
        <v>--------------</v>
      </c>
      <c r="Q95" s="152" t="str">
        <f t="shared" si="11"/>
        <v/>
      </c>
      <c r="R95" s="152" t="str">
        <f t="shared" si="12"/>
        <v/>
      </c>
      <c r="S95" s="152">
        <f t="shared" si="13"/>
        <v>0</v>
      </c>
      <c r="T95" s="152">
        <f>+IF($C95&lt;='Ceník STRAVA'!$B$16,5,IF($C95&lt;='Ceník STRAVA'!$B$15,4,IF($C95&lt;='Ceník STRAVA'!$B$14,3,IF($C95&lt;='Ceník STRAVA'!$B$13,2,IF($C95&lt;='Ceník STRAVA'!$B$12,1,6)))))</f>
        <v>6</v>
      </c>
      <c r="U95" s="33">
        <f t="shared" si="125"/>
        <v>0</v>
      </c>
      <c r="V95" s="153">
        <f t="array" ref="V95">INDEX('Ceník STRAVA'!$C$12:$J$17,$T95,IF(R95="",8,HLOOKUP(R95,'Ceník STRAVA'!$C$10:$J$11,2,0)))</f>
        <v>0</v>
      </c>
      <c r="W95" s="153">
        <f t="array" ref="W95">INDEX('Ceník STRAVA'!$C$12:$J$17,$T95,IF(G95="",8,HLOOKUP(G95,'Ceník STRAVA'!$C$10:$J$11,2,0)))*IF($S95=W$2,0,1)</f>
        <v>0</v>
      </c>
      <c r="X95" s="153">
        <f t="array" ref="X95">INDEX('Ceník STRAVA'!$C$12:$J$17,$T95,IF(H95="",8,HLOOKUP(H95,'Ceník STRAVA'!$C$10:$J$11,2,0)))*IF($S95=X$2,0,1)</f>
        <v>0</v>
      </c>
      <c r="Y95" s="153">
        <f t="array" ref="Y95">INDEX('Ceník STRAVA'!$C$12:$J$17,$T95,IF(I95="",8,HLOOKUP(I95,'Ceník STRAVA'!$C$10:$J$11,2,0)))*IF($S95=Y$2,0,1)</f>
        <v>0</v>
      </c>
      <c r="Z95" s="153">
        <f t="array" ref="Z95">INDEX('Ceník STRAVA'!$C$12:$J$17,$T95,IF(J95="",8,HLOOKUP(J95,'Ceník STRAVA'!$C$10:$J$11,2,0)))*IF($S95=Z$2,0,1)</f>
        <v>0</v>
      </c>
      <c r="AA95" s="153">
        <f t="array" ref="AA95">INDEX('Ceník STRAVA'!$C$12:$J$17,$T95,IF(K95="",8,HLOOKUP(K95,'Ceník STRAVA'!$C$10:$J$11,2,0)))*IF($S95=AA$2,0,1)</f>
        <v>0</v>
      </c>
      <c r="AB95" s="153">
        <f t="array" ref="AB95">INDEX('Ceník STRAVA'!$C$12:$J$17,$T95,IF(L95="",8,HLOOKUP(L95,'Ceník STRAVA'!$C$10:$J$11,2,0)))*IF($S95=AB$2,0,1)</f>
        <v>0</v>
      </c>
      <c r="AC95" s="153">
        <f t="array" ref="AC95">INDEX('Ceník STRAVA'!$C$12:$J$17,$T95,IF(M95="",8,HLOOKUP(M95,'Ceník STRAVA'!$C$10:$J$11,2,0)))*IF($S95=AC$2,0,1)</f>
        <v>0</v>
      </c>
      <c r="AD95" s="153">
        <f t="array" ref="AD95">INDEX('Ceník STRAVA'!$C$12:$J$17,$T95,IF(N95="",8,HLOOKUP(N95,'Ceník STRAVA'!$C$10:$J$11,2,0)))*IF($S95=AD$2,0,1)</f>
        <v>0</v>
      </c>
      <c r="AE95" s="153">
        <f t="array" ref="AE95">INDEX('Ceník STRAVA'!$C$12:$J$17,$T95,IF(O95="",8,HLOOKUP(O95,'Ceník STRAVA'!$C$10:$J$11,2,0)))*IF($S95=AE$2,0,1)</f>
        <v>0</v>
      </c>
      <c r="AF95" s="152"/>
      <c r="AG95" s="152"/>
      <c r="AH95" s="152" t="str">
        <f t="shared" ref="AH95:AQ95" si="196">$T95&amp;F95</f>
        <v>6</v>
      </c>
      <c r="AI95" s="152" t="str">
        <f t="shared" si="196"/>
        <v>6</v>
      </c>
      <c r="AJ95" s="152" t="str">
        <f t="shared" si="196"/>
        <v>6</v>
      </c>
      <c r="AK95" s="152" t="str">
        <f t="shared" si="196"/>
        <v>6</v>
      </c>
      <c r="AL95" s="152" t="str">
        <f t="shared" si="196"/>
        <v>6</v>
      </c>
      <c r="AM95" s="152" t="str">
        <f t="shared" si="196"/>
        <v>6</v>
      </c>
      <c r="AN95" s="152" t="str">
        <f t="shared" si="196"/>
        <v>6</v>
      </c>
      <c r="AO95" s="152" t="str">
        <f t="shared" si="196"/>
        <v>6</v>
      </c>
      <c r="AP95" s="152" t="str">
        <f t="shared" si="196"/>
        <v>6</v>
      </c>
      <c r="AQ95" s="152" t="str">
        <f t="shared" si="196"/>
        <v>6</v>
      </c>
      <c r="AR95" s="152"/>
      <c r="AS95" s="152"/>
      <c r="AT95" s="152"/>
      <c r="AU95" s="152"/>
      <c r="AV95" s="152"/>
      <c r="AW95" s="152"/>
      <c r="AX95" s="152"/>
      <c r="AY95" s="152"/>
      <c r="AZ95" s="152"/>
      <c r="BA95" s="152"/>
    </row>
    <row r="96" spans="1:53" ht="15.75" customHeight="1">
      <c r="A96" s="8">
        <f>+VSTUP!A101</f>
        <v>92</v>
      </c>
      <c r="B96" s="8">
        <f>+VSTUP!B101</f>
        <v>0</v>
      </c>
      <c r="C96" s="8" t="str">
        <f>IF(VSTUP!C101="","",VSTUP!C101)</f>
        <v/>
      </c>
      <c r="D96" s="8">
        <f>+VSTUP!G101</f>
        <v>0</v>
      </c>
      <c r="E96" s="8" t="str">
        <f>+VSTUP!H101</f>
        <v>-</v>
      </c>
      <c r="F96" s="8" t="str">
        <f t="shared" si="8"/>
        <v/>
      </c>
      <c r="G96" s="8" t="str">
        <f t="shared" ref="G96:O96" si="197">+IF($D96&gt;=G$2,IF($E96=0,"",$E96),IF($D96+1=G$2,IF(EXACT(LEFT($E96,LEN($E$3)),$E$3),$E$3,IF(LEN($E$3)=2,IF(LEFT($E96,1)="O","O",IF(LEFT(D96,1)="S","S","")),IF(LEN($E$3)=3,D96,""))),""))</f>
        <v/>
      </c>
      <c r="H96" s="8" t="str">
        <f t="shared" si="197"/>
        <v/>
      </c>
      <c r="I96" s="8" t="str">
        <f t="shared" si="197"/>
        <v/>
      </c>
      <c r="J96" s="8" t="str">
        <f t="shared" si="197"/>
        <v/>
      </c>
      <c r="K96" s="8" t="str">
        <f t="shared" si="197"/>
        <v/>
      </c>
      <c r="L96" s="8" t="str">
        <f t="shared" si="197"/>
        <v/>
      </c>
      <c r="M96" s="8" t="str">
        <f t="shared" si="197"/>
        <v/>
      </c>
      <c r="N96" s="8" t="str">
        <f t="shared" si="197"/>
        <v/>
      </c>
      <c r="O96" s="8" t="str">
        <f t="shared" si="197"/>
        <v/>
      </c>
      <c r="P96" s="8" t="str">
        <f t="shared" si="10"/>
        <v>--------------</v>
      </c>
      <c r="Q96" s="8" t="str">
        <f t="shared" si="11"/>
        <v/>
      </c>
      <c r="R96" s="8" t="str">
        <f t="shared" si="12"/>
        <v/>
      </c>
      <c r="S96" s="8">
        <f t="shared" si="13"/>
        <v>0</v>
      </c>
      <c r="T96" s="8">
        <f>+IF($C96&lt;='Ceník STRAVA'!$B$16,5,IF($C96&lt;='Ceník STRAVA'!$B$15,4,IF($C96&lt;='Ceník STRAVA'!$B$14,3,IF($C96&lt;='Ceník STRAVA'!$B$13,2,IF($C96&lt;='Ceník STRAVA'!$B$12,1,6)))))</f>
        <v>6</v>
      </c>
      <c r="U96" s="33">
        <f t="shared" si="125"/>
        <v>0</v>
      </c>
      <c r="V96" s="32">
        <f t="array" ref="V96">INDEX('Ceník STRAVA'!$C$12:$J$17,$T96,IF(R96="",8,HLOOKUP(R96,'Ceník STRAVA'!$C$10:$J$11,2,0)))</f>
        <v>0</v>
      </c>
      <c r="W96" s="32">
        <f t="array" ref="W96">INDEX('Ceník STRAVA'!$C$12:$J$17,$T96,IF(G96="",8,HLOOKUP(G96,'Ceník STRAVA'!$C$10:$J$11,2,0)))*IF($S96=W$2,0,1)</f>
        <v>0</v>
      </c>
      <c r="X96" s="32">
        <f t="array" ref="X96">INDEX('Ceník STRAVA'!$C$12:$J$17,$T96,IF(H96="",8,HLOOKUP(H96,'Ceník STRAVA'!$C$10:$J$11,2,0)))*IF($S96=X$2,0,1)</f>
        <v>0</v>
      </c>
      <c r="Y96" s="32">
        <f t="array" ref="Y96">INDEX('Ceník STRAVA'!$C$12:$J$17,$T96,IF(I96="",8,HLOOKUP(I96,'Ceník STRAVA'!$C$10:$J$11,2,0)))*IF($S96=Y$2,0,1)</f>
        <v>0</v>
      </c>
      <c r="Z96" s="32">
        <f t="array" ref="Z96">INDEX('Ceník STRAVA'!$C$12:$J$17,$T96,IF(J96="",8,HLOOKUP(J96,'Ceník STRAVA'!$C$10:$J$11,2,0)))*IF($S96=Z$2,0,1)</f>
        <v>0</v>
      </c>
      <c r="AA96" s="32">
        <f t="array" ref="AA96">INDEX('Ceník STRAVA'!$C$12:$J$17,$T96,IF(K96="",8,HLOOKUP(K96,'Ceník STRAVA'!$C$10:$J$11,2,0)))*IF($S96=AA$2,0,1)</f>
        <v>0</v>
      </c>
      <c r="AB96" s="32">
        <f t="array" ref="AB96">INDEX('Ceník STRAVA'!$C$12:$J$17,$T96,IF(L96="",8,HLOOKUP(L96,'Ceník STRAVA'!$C$10:$J$11,2,0)))*IF($S96=AB$2,0,1)</f>
        <v>0</v>
      </c>
      <c r="AC96" s="32">
        <f t="array" ref="AC96">INDEX('Ceník STRAVA'!$C$12:$J$17,$T96,IF(M96="",8,HLOOKUP(M96,'Ceník STRAVA'!$C$10:$J$11,2,0)))*IF($S96=AC$2,0,1)</f>
        <v>0</v>
      </c>
      <c r="AD96" s="32">
        <f t="array" ref="AD96">INDEX('Ceník STRAVA'!$C$12:$J$17,$T96,IF(N96="",8,HLOOKUP(N96,'Ceník STRAVA'!$C$10:$J$11,2,0)))*IF($S96=AD$2,0,1)</f>
        <v>0</v>
      </c>
      <c r="AE96" s="32">
        <f t="array" ref="AE96">INDEX('Ceník STRAVA'!$C$12:$J$17,$T96,IF(O96="",8,HLOOKUP(O96,'Ceník STRAVA'!$C$10:$J$11,2,0)))*IF($S96=AE$2,0,1)</f>
        <v>0</v>
      </c>
      <c r="AF96" s="8"/>
      <c r="AG96" s="8"/>
      <c r="AH96" s="8" t="str">
        <f t="shared" ref="AH96:AQ96" si="198">$T96&amp;F96</f>
        <v>6</v>
      </c>
      <c r="AI96" s="8" t="str">
        <f t="shared" si="198"/>
        <v>6</v>
      </c>
      <c r="AJ96" s="8" t="str">
        <f t="shared" si="198"/>
        <v>6</v>
      </c>
      <c r="AK96" s="8" t="str">
        <f t="shared" si="198"/>
        <v>6</v>
      </c>
      <c r="AL96" s="8" t="str">
        <f t="shared" si="198"/>
        <v>6</v>
      </c>
      <c r="AM96" s="8" t="str">
        <f t="shared" si="198"/>
        <v>6</v>
      </c>
      <c r="AN96" s="8" t="str">
        <f t="shared" si="198"/>
        <v>6</v>
      </c>
      <c r="AO96" s="8" t="str">
        <f t="shared" si="198"/>
        <v>6</v>
      </c>
      <c r="AP96" s="8" t="str">
        <f t="shared" si="198"/>
        <v>6</v>
      </c>
      <c r="AQ96" s="8" t="str">
        <f t="shared" si="198"/>
        <v>6</v>
      </c>
      <c r="AR96" s="8"/>
      <c r="AS96" s="8"/>
      <c r="AT96" s="8"/>
      <c r="AU96" s="8"/>
      <c r="AV96" s="8"/>
      <c r="AW96" s="8"/>
      <c r="AX96" s="8"/>
      <c r="AY96" s="8"/>
      <c r="AZ96" s="8"/>
      <c r="BA96" s="8"/>
    </row>
    <row r="97" spans="1:53" s="151" customFormat="1" ht="15.75" customHeight="1">
      <c r="A97" s="152">
        <f>+VSTUP!A102</f>
        <v>93</v>
      </c>
      <c r="B97" s="152">
        <f>+VSTUP!B102</f>
        <v>0</v>
      </c>
      <c r="C97" s="152" t="str">
        <f>IF(VSTUP!C102="","",VSTUP!C102)</f>
        <v/>
      </c>
      <c r="D97" s="152">
        <f>+VSTUP!G102</f>
        <v>0</v>
      </c>
      <c r="E97" s="152" t="str">
        <f>+VSTUP!H102</f>
        <v>-</v>
      </c>
      <c r="F97" s="152" t="str">
        <f t="shared" si="8"/>
        <v/>
      </c>
      <c r="G97" s="152" t="str">
        <f t="shared" ref="G97:O97" si="199">+IF($D97&gt;=G$2,IF($E97=0,"",$E97),IF($D97+1=G$2,IF(EXACT(LEFT($E97,LEN($E$3)),$E$3),$E$3,IF(LEN($E$3)=2,IF(LEFT($E97,1)="O","O",IF(LEFT(D97,1)="S","S","")),IF(LEN($E$3)=3,D97,""))),""))</f>
        <v/>
      </c>
      <c r="H97" s="152" t="str">
        <f t="shared" si="199"/>
        <v/>
      </c>
      <c r="I97" s="152" t="str">
        <f t="shared" si="199"/>
        <v/>
      </c>
      <c r="J97" s="152" t="str">
        <f t="shared" si="199"/>
        <v/>
      </c>
      <c r="K97" s="152" t="str">
        <f t="shared" si="199"/>
        <v/>
      </c>
      <c r="L97" s="152" t="str">
        <f t="shared" si="199"/>
        <v/>
      </c>
      <c r="M97" s="152" t="str">
        <f t="shared" si="199"/>
        <v/>
      </c>
      <c r="N97" s="152" t="str">
        <f t="shared" si="199"/>
        <v/>
      </c>
      <c r="O97" s="152" t="str">
        <f t="shared" si="199"/>
        <v/>
      </c>
      <c r="P97" s="152" t="str">
        <f t="shared" si="10"/>
        <v>--------------</v>
      </c>
      <c r="Q97" s="152" t="str">
        <f t="shared" si="11"/>
        <v/>
      </c>
      <c r="R97" s="152" t="str">
        <f t="shared" si="12"/>
        <v/>
      </c>
      <c r="S97" s="152">
        <f t="shared" si="13"/>
        <v>0</v>
      </c>
      <c r="T97" s="152">
        <f>+IF($C97&lt;='Ceník STRAVA'!$B$16,5,IF($C97&lt;='Ceník STRAVA'!$B$15,4,IF($C97&lt;='Ceník STRAVA'!$B$14,3,IF($C97&lt;='Ceník STRAVA'!$B$13,2,IF($C97&lt;='Ceník STRAVA'!$B$12,1,6)))))</f>
        <v>6</v>
      </c>
      <c r="U97" s="33">
        <f t="shared" si="125"/>
        <v>0</v>
      </c>
      <c r="V97" s="153">
        <f t="array" ref="V97">INDEX('Ceník STRAVA'!$C$12:$J$17,$T97,IF(R97="",8,HLOOKUP(R97,'Ceník STRAVA'!$C$10:$J$11,2,0)))</f>
        <v>0</v>
      </c>
      <c r="W97" s="153">
        <f t="array" ref="W97">INDEX('Ceník STRAVA'!$C$12:$J$17,$T97,IF(G97="",8,HLOOKUP(G97,'Ceník STRAVA'!$C$10:$J$11,2,0)))*IF($S97=W$2,0,1)</f>
        <v>0</v>
      </c>
      <c r="X97" s="153">
        <f t="array" ref="X97">INDEX('Ceník STRAVA'!$C$12:$J$17,$T97,IF(H97="",8,HLOOKUP(H97,'Ceník STRAVA'!$C$10:$J$11,2,0)))*IF($S97=X$2,0,1)</f>
        <v>0</v>
      </c>
      <c r="Y97" s="153">
        <f t="array" ref="Y97">INDEX('Ceník STRAVA'!$C$12:$J$17,$T97,IF(I97="",8,HLOOKUP(I97,'Ceník STRAVA'!$C$10:$J$11,2,0)))*IF($S97=Y$2,0,1)</f>
        <v>0</v>
      </c>
      <c r="Z97" s="153">
        <f t="array" ref="Z97">INDEX('Ceník STRAVA'!$C$12:$J$17,$T97,IF(J97="",8,HLOOKUP(J97,'Ceník STRAVA'!$C$10:$J$11,2,0)))*IF($S97=Z$2,0,1)</f>
        <v>0</v>
      </c>
      <c r="AA97" s="153">
        <f t="array" ref="AA97">INDEX('Ceník STRAVA'!$C$12:$J$17,$T97,IF(K97="",8,HLOOKUP(K97,'Ceník STRAVA'!$C$10:$J$11,2,0)))*IF($S97=AA$2,0,1)</f>
        <v>0</v>
      </c>
      <c r="AB97" s="153">
        <f t="array" ref="AB97">INDEX('Ceník STRAVA'!$C$12:$J$17,$T97,IF(L97="",8,HLOOKUP(L97,'Ceník STRAVA'!$C$10:$J$11,2,0)))*IF($S97=AB$2,0,1)</f>
        <v>0</v>
      </c>
      <c r="AC97" s="153">
        <f t="array" ref="AC97">INDEX('Ceník STRAVA'!$C$12:$J$17,$T97,IF(M97="",8,HLOOKUP(M97,'Ceník STRAVA'!$C$10:$J$11,2,0)))*IF($S97=AC$2,0,1)</f>
        <v>0</v>
      </c>
      <c r="AD97" s="153">
        <f t="array" ref="AD97">INDEX('Ceník STRAVA'!$C$12:$J$17,$T97,IF(N97="",8,HLOOKUP(N97,'Ceník STRAVA'!$C$10:$J$11,2,0)))*IF($S97=AD$2,0,1)</f>
        <v>0</v>
      </c>
      <c r="AE97" s="153">
        <f t="array" ref="AE97">INDEX('Ceník STRAVA'!$C$12:$J$17,$T97,IF(O97="",8,HLOOKUP(O97,'Ceník STRAVA'!$C$10:$J$11,2,0)))*IF($S97=AE$2,0,1)</f>
        <v>0</v>
      </c>
      <c r="AF97" s="152"/>
      <c r="AG97" s="152"/>
      <c r="AH97" s="152" t="str">
        <f t="shared" ref="AH97:AQ97" si="200">$T97&amp;F97</f>
        <v>6</v>
      </c>
      <c r="AI97" s="152" t="str">
        <f t="shared" si="200"/>
        <v>6</v>
      </c>
      <c r="AJ97" s="152" t="str">
        <f t="shared" si="200"/>
        <v>6</v>
      </c>
      <c r="AK97" s="152" t="str">
        <f t="shared" si="200"/>
        <v>6</v>
      </c>
      <c r="AL97" s="152" t="str">
        <f t="shared" si="200"/>
        <v>6</v>
      </c>
      <c r="AM97" s="152" t="str">
        <f t="shared" si="200"/>
        <v>6</v>
      </c>
      <c r="AN97" s="152" t="str">
        <f t="shared" si="200"/>
        <v>6</v>
      </c>
      <c r="AO97" s="152" t="str">
        <f t="shared" si="200"/>
        <v>6</v>
      </c>
      <c r="AP97" s="152" t="str">
        <f t="shared" si="200"/>
        <v>6</v>
      </c>
      <c r="AQ97" s="152" t="str">
        <f t="shared" si="200"/>
        <v>6</v>
      </c>
      <c r="AR97" s="152"/>
      <c r="AS97" s="152"/>
      <c r="AT97" s="152"/>
      <c r="AU97" s="152"/>
      <c r="AV97" s="152"/>
      <c r="AW97" s="152"/>
      <c r="AX97" s="152"/>
      <c r="AY97" s="152"/>
      <c r="AZ97" s="152"/>
      <c r="BA97" s="152"/>
    </row>
    <row r="98" spans="1:53" ht="15.75" customHeight="1">
      <c r="A98" s="8">
        <f>+VSTUP!A103</f>
        <v>94</v>
      </c>
      <c r="B98" s="8">
        <f>+VSTUP!B103</f>
        <v>0</v>
      </c>
      <c r="C98" s="8" t="str">
        <f>IF(VSTUP!C103="","",VSTUP!C103)</f>
        <v/>
      </c>
      <c r="D98" s="8">
        <f>+VSTUP!G103</f>
        <v>0</v>
      </c>
      <c r="E98" s="8" t="str">
        <f>+VSTUP!H103</f>
        <v>-</v>
      </c>
      <c r="F98" s="8" t="str">
        <f t="shared" si="8"/>
        <v/>
      </c>
      <c r="G98" s="8" t="str">
        <f t="shared" ref="G98:O98" si="201">+IF($D98&gt;=G$2,IF($E98=0,"",$E98),IF($D98+1=G$2,IF(EXACT(LEFT($E98,LEN($E$3)),$E$3),$E$3,IF(LEN($E$3)=2,IF(LEFT($E98,1)="O","O",IF(LEFT(D98,1)="S","S","")),IF(LEN($E$3)=3,D98,""))),""))</f>
        <v/>
      </c>
      <c r="H98" s="8" t="str">
        <f t="shared" si="201"/>
        <v/>
      </c>
      <c r="I98" s="8" t="str">
        <f t="shared" si="201"/>
        <v/>
      </c>
      <c r="J98" s="8" t="str">
        <f t="shared" si="201"/>
        <v/>
      </c>
      <c r="K98" s="8" t="str">
        <f t="shared" si="201"/>
        <v/>
      </c>
      <c r="L98" s="8" t="str">
        <f t="shared" si="201"/>
        <v/>
      </c>
      <c r="M98" s="8" t="str">
        <f t="shared" si="201"/>
        <v/>
      </c>
      <c r="N98" s="8" t="str">
        <f t="shared" si="201"/>
        <v/>
      </c>
      <c r="O98" s="8" t="str">
        <f t="shared" si="201"/>
        <v/>
      </c>
      <c r="P98" s="8" t="str">
        <f t="shared" si="10"/>
        <v>--------------</v>
      </c>
      <c r="Q98" s="8" t="str">
        <f t="shared" si="11"/>
        <v/>
      </c>
      <c r="R98" s="8" t="str">
        <f t="shared" si="12"/>
        <v/>
      </c>
      <c r="S98" s="8">
        <f t="shared" si="13"/>
        <v>0</v>
      </c>
      <c r="T98" s="8">
        <f>+IF($C98&lt;='Ceník STRAVA'!$B$16,5,IF($C98&lt;='Ceník STRAVA'!$B$15,4,IF($C98&lt;='Ceník STRAVA'!$B$14,3,IF($C98&lt;='Ceník STRAVA'!$B$13,2,IF($C98&lt;='Ceník STRAVA'!$B$12,1,6)))))</f>
        <v>6</v>
      </c>
      <c r="U98" s="33">
        <f t="shared" si="125"/>
        <v>0</v>
      </c>
      <c r="V98" s="32">
        <f t="array" ref="V98">INDEX('Ceník STRAVA'!$C$12:$J$17,$T98,IF(R98="",8,HLOOKUP(R98,'Ceník STRAVA'!$C$10:$J$11,2,0)))</f>
        <v>0</v>
      </c>
      <c r="W98" s="32">
        <f t="array" ref="W98">INDEX('Ceník STRAVA'!$C$12:$J$17,$T98,IF(G98="",8,HLOOKUP(G98,'Ceník STRAVA'!$C$10:$J$11,2,0)))*IF($S98=W$2,0,1)</f>
        <v>0</v>
      </c>
      <c r="X98" s="32">
        <f t="array" ref="X98">INDEX('Ceník STRAVA'!$C$12:$J$17,$T98,IF(H98="",8,HLOOKUP(H98,'Ceník STRAVA'!$C$10:$J$11,2,0)))*IF($S98=X$2,0,1)</f>
        <v>0</v>
      </c>
      <c r="Y98" s="32">
        <f t="array" ref="Y98">INDEX('Ceník STRAVA'!$C$12:$J$17,$T98,IF(I98="",8,HLOOKUP(I98,'Ceník STRAVA'!$C$10:$J$11,2,0)))*IF($S98=Y$2,0,1)</f>
        <v>0</v>
      </c>
      <c r="Z98" s="32">
        <f t="array" ref="Z98">INDEX('Ceník STRAVA'!$C$12:$J$17,$T98,IF(J98="",8,HLOOKUP(J98,'Ceník STRAVA'!$C$10:$J$11,2,0)))*IF($S98=Z$2,0,1)</f>
        <v>0</v>
      </c>
      <c r="AA98" s="32">
        <f t="array" ref="AA98">INDEX('Ceník STRAVA'!$C$12:$J$17,$T98,IF(K98="",8,HLOOKUP(K98,'Ceník STRAVA'!$C$10:$J$11,2,0)))*IF($S98=AA$2,0,1)</f>
        <v>0</v>
      </c>
      <c r="AB98" s="32">
        <f t="array" ref="AB98">INDEX('Ceník STRAVA'!$C$12:$J$17,$T98,IF(L98="",8,HLOOKUP(L98,'Ceník STRAVA'!$C$10:$J$11,2,0)))*IF($S98=AB$2,0,1)</f>
        <v>0</v>
      </c>
      <c r="AC98" s="32">
        <f t="array" ref="AC98">INDEX('Ceník STRAVA'!$C$12:$J$17,$T98,IF(M98="",8,HLOOKUP(M98,'Ceník STRAVA'!$C$10:$J$11,2,0)))*IF($S98=AC$2,0,1)</f>
        <v>0</v>
      </c>
      <c r="AD98" s="32">
        <f t="array" ref="AD98">INDEX('Ceník STRAVA'!$C$12:$J$17,$T98,IF(N98="",8,HLOOKUP(N98,'Ceník STRAVA'!$C$10:$J$11,2,0)))*IF($S98=AD$2,0,1)</f>
        <v>0</v>
      </c>
      <c r="AE98" s="32">
        <f t="array" ref="AE98">INDEX('Ceník STRAVA'!$C$12:$J$17,$T98,IF(O98="",8,HLOOKUP(O98,'Ceník STRAVA'!$C$10:$J$11,2,0)))*IF($S98=AE$2,0,1)</f>
        <v>0</v>
      </c>
      <c r="AF98" s="8"/>
      <c r="AG98" s="8"/>
      <c r="AH98" s="8" t="str">
        <f t="shared" ref="AH98:AQ98" si="202">$T98&amp;F98</f>
        <v>6</v>
      </c>
      <c r="AI98" s="8" t="str">
        <f t="shared" si="202"/>
        <v>6</v>
      </c>
      <c r="AJ98" s="8" t="str">
        <f t="shared" si="202"/>
        <v>6</v>
      </c>
      <c r="AK98" s="8" t="str">
        <f t="shared" si="202"/>
        <v>6</v>
      </c>
      <c r="AL98" s="8" t="str">
        <f t="shared" si="202"/>
        <v>6</v>
      </c>
      <c r="AM98" s="8" t="str">
        <f t="shared" si="202"/>
        <v>6</v>
      </c>
      <c r="AN98" s="8" t="str">
        <f t="shared" si="202"/>
        <v>6</v>
      </c>
      <c r="AO98" s="8" t="str">
        <f t="shared" si="202"/>
        <v>6</v>
      </c>
      <c r="AP98" s="8" t="str">
        <f t="shared" si="202"/>
        <v>6</v>
      </c>
      <c r="AQ98" s="8" t="str">
        <f t="shared" si="202"/>
        <v>6</v>
      </c>
      <c r="AR98" s="8"/>
      <c r="AS98" s="8"/>
      <c r="AT98" s="8"/>
      <c r="AU98" s="8"/>
      <c r="AV98" s="8"/>
      <c r="AW98" s="8"/>
      <c r="AX98" s="8"/>
      <c r="AY98" s="8"/>
      <c r="AZ98" s="8"/>
      <c r="BA98" s="8"/>
    </row>
    <row r="99" spans="1:53" s="151" customFormat="1" ht="15.75" customHeight="1">
      <c r="A99" s="152">
        <f>+VSTUP!A104</f>
        <v>95</v>
      </c>
      <c r="B99" s="152">
        <f>+VSTUP!B104</f>
        <v>0</v>
      </c>
      <c r="C99" s="152" t="str">
        <f>IF(VSTUP!C104="","",VSTUP!C104)</f>
        <v/>
      </c>
      <c r="D99" s="152">
        <f>+VSTUP!G104</f>
        <v>0</v>
      </c>
      <c r="E99" s="152" t="str">
        <f>+VSTUP!H104</f>
        <v>-</v>
      </c>
      <c r="F99" s="152" t="str">
        <f t="shared" si="8"/>
        <v/>
      </c>
      <c r="G99" s="152" t="str">
        <f t="shared" ref="G99:O99" si="203">+IF($D99&gt;=G$2,IF($E99=0,"",$E99),IF($D99+1=G$2,IF(EXACT(LEFT($E99,LEN($E$3)),$E$3),$E$3,IF(LEN($E$3)=2,IF(LEFT($E99,1)="O","O",IF(LEFT(D99,1)="S","S","")),IF(LEN($E$3)=3,D99,""))),""))</f>
        <v/>
      </c>
      <c r="H99" s="152" t="str">
        <f t="shared" si="203"/>
        <v/>
      </c>
      <c r="I99" s="152" t="str">
        <f t="shared" si="203"/>
        <v/>
      </c>
      <c r="J99" s="152" t="str">
        <f t="shared" si="203"/>
        <v/>
      </c>
      <c r="K99" s="152" t="str">
        <f t="shared" si="203"/>
        <v/>
      </c>
      <c r="L99" s="152" t="str">
        <f t="shared" si="203"/>
        <v/>
      </c>
      <c r="M99" s="152" t="str">
        <f t="shared" si="203"/>
        <v/>
      </c>
      <c r="N99" s="152" t="str">
        <f t="shared" si="203"/>
        <v/>
      </c>
      <c r="O99" s="152" t="str">
        <f t="shared" si="203"/>
        <v/>
      </c>
      <c r="P99" s="152" t="str">
        <f t="shared" si="10"/>
        <v>--------------</v>
      </c>
      <c r="Q99" s="152" t="str">
        <f t="shared" si="11"/>
        <v/>
      </c>
      <c r="R99" s="152" t="str">
        <f t="shared" si="12"/>
        <v/>
      </c>
      <c r="S99" s="152">
        <f t="shared" si="13"/>
        <v>0</v>
      </c>
      <c r="T99" s="152">
        <f>+IF($C99&lt;='Ceník STRAVA'!$B$16,5,IF($C99&lt;='Ceník STRAVA'!$B$15,4,IF($C99&lt;='Ceník STRAVA'!$B$14,3,IF($C99&lt;='Ceník STRAVA'!$B$13,2,IF($C99&lt;='Ceník STRAVA'!$B$12,1,6)))))</f>
        <v>6</v>
      </c>
      <c r="U99" s="33">
        <f t="shared" si="125"/>
        <v>0</v>
      </c>
      <c r="V99" s="153">
        <f t="array" ref="V99">INDEX('Ceník STRAVA'!$C$12:$J$17,$T99,IF(R99="",8,HLOOKUP(R99,'Ceník STRAVA'!$C$10:$J$11,2,0)))</f>
        <v>0</v>
      </c>
      <c r="W99" s="153">
        <f t="array" ref="W99">INDEX('Ceník STRAVA'!$C$12:$J$17,$T99,IF(G99="",8,HLOOKUP(G99,'Ceník STRAVA'!$C$10:$J$11,2,0)))*IF($S99=W$2,0,1)</f>
        <v>0</v>
      </c>
      <c r="X99" s="153">
        <f t="array" ref="X99">INDEX('Ceník STRAVA'!$C$12:$J$17,$T99,IF(H99="",8,HLOOKUP(H99,'Ceník STRAVA'!$C$10:$J$11,2,0)))*IF($S99=X$2,0,1)</f>
        <v>0</v>
      </c>
      <c r="Y99" s="153">
        <f t="array" ref="Y99">INDEX('Ceník STRAVA'!$C$12:$J$17,$T99,IF(I99="",8,HLOOKUP(I99,'Ceník STRAVA'!$C$10:$J$11,2,0)))*IF($S99=Y$2,0,1)</f>
        <v>0</v>
      </c>
      <c r="Z99" s="153">
        <f t="array" ref="Z99">INDEX('Ceník STRAVA'!$C$12:$J$17,$T99,IF(J99="",8,HLOOKUP(J99,'Ceník STRAVA'!$C$10:$J$11,2,0)))*IF($S99=Z$2,0,1)</f>
        <v>0</v>
      </c>
      <c r="AA99" s="153">
        <f t="array" ref="AA99">INDEX('Ceník STRAVA'!$C$12:$J$17,$T99,IF(K99="",8,HLOOKUP(K99,'Ceník STRAVA'!$C$10:$J$11,2,0)))*IF($S99=AA$2,0,1)</f>
        <v>0</v>
      </c>
      <c r="AB99" s="153">
        <f t="array" ref="AB99">INDEX('Ceník STRAVA'!$C$12:$J$17,$T99,IF(L99="",8,HLOOKUP(L99,'Ceník STRAVA'!$C$10:$J$11,2,0)))*IF($S99=AB$2,0,1)</f>
        <v>0</v>
      </c>
      <c r="AC99" s="153">
        <f t="array" ref="AC99">INDEX('Ceník STRAVA'!$C$12:$J$17,$T99,IF(M99="",8,HLOOKUP(M99,'Ceník STRAVA'!$C$10:$J$11,2,0)))*IF($S99=AC$2,0,1)</f>
        <v>0</v>
      </c>
      <c r="AD99" s="153">
        <f t="array" ref="AD99">INDEX('Ceník STRAVA'!$C$12:$J$17,$T99,IF(N99="",8,HLOOKUP(N99,'Ceník STRAVA'!$C$10:$J$11,2,0)))*IF($S99=AD$2,0,1)</f>
        <v>0</v>
      </c>
      <c r="AE99" s="153">
        <f t="array" ref="AE99">INDEX('Ceník STRAVA'!$C$12:$J$17,$T99,IF(O99="",8,HLOOKUP(O99,'Ceník STRAVA'!$C$10:$J$11,2,0)))*IF($S99=AE$2,0,1)</f>
        <v>0</v>
      </c>
      <c r="AF99" s="152"/>
      <c r="AG99" s="152"/>
      <c r="AH99" s="152" t="str">
        <f t="shared" ref="AH99:AQ99" si="204">$T99&amp;F99</f>
        <v>6</v>
      </c>
      <c r="AI99" s="152" t="str">
        <f t="shared" si="204"/>
        <v>6</v>
      </c>
      <c r="AJ99" s="152" t="str">
        <f t="shared" si="204"/>
        <v>6</v>
      </c>
      <c r="AK99" s="152" t="str">
        <f t="shared" si="204"/>
        <v>6</v>
      </c>
      <c r="AL99" s="152" t="str">
        <f t="shared" si="204"/>
        <v>6</v>
      </c>
      <c r="AM99" s="152" t="str">
        <f t="shared" si="204"/>
        <v>6</v>
      </c>
      <c r="AN99" s="152" t="str">
        <f t="shared" si="204"/>
        <v>6</v>
      </c>
      <c r="AO99" s="152" t="str">
        <f t="shared" si="204"/>
        <v>6</v>
      </c>
      <c r="AP99" s="152" t="str">
        <f t="shared" si="204"/>
        <v>6</v>
      </c>
      <c r="AQ99" s="152" t="str">
        <f t="shared" si="204"/>
        <v>6</v>
      </c>
      <c r="AR99" s="152"/>
      <c r="AS99" s="152"/>
      <c r="AT99" s="152"/>
      <c r="AU99" s="152"/>
      <c r="AV99" s="152"/>
      <c r="AW99" s="152"/>
      <c r="AX99" s="152"/>
      <c r="AY99" s="152"/>
      <c r="AZ99" s="152"/>
      <c r="BA99" s="152"/>
    </row>
    <row r="100" spans="1:53" ht="15.75" customHeight="1">
      <c r="A100" s="8">
        <f>+VSTUP!A105</f>
        <v>96</v>
      </c>
      <c r="B100" s="8">
        <f>+VSTUP!B105</f>
        <v>0</v>
      </c>
      <c r="C100" s="8" t="str">
        <f>IF(VSTUP!C105="","",VSTUP!C105)</f>
        <v/>
      </c>
      <c r="D100" s="8">
        <f>+VSTUP!G105</f>
        <v>0</v>
      </c>
      <c r="E100" s="8" t="str">
        <f>+VSTUP!H105</f>
        <v>-</v>
      </c>
      <c r="F100" s="8" t="str">
        <f t="shared" si="8"/>
        <v/>
      </c>
      <c r="G100" s="8" t="str">
        <f t="shared" ref="G100:O100" si="205">+IF($D100&gt;=G$2,IF($E100=0,"",$E100),IF($D100+1=G$2,IF(EXACT(LEFT($E100,LEN($E$3)),$E$3),$E$3,IF(LEN($E$3)=2,IF(LEFT($E100,1)="O","O",IF(LEFT(D100,1)="S","S","")),IF(LEN($E$3)=3,D100,""))),""))</f>
        <v/>
      </c>
      <c r="H100" s="8" t="str">
        <f t="shared" si="205"/>
        <v/>
      </c>
      <c r="I100" s="8" t="str">
        <f t="shared" si="205"/>
        <v/>
      </c>
      <c r="J100" s="8" t="str">
        <f t="shared" si="205"/>
        <v/>
      </c>
      <c r="K100" s="8" t="str">
        <f t="shared" si="205"/>
        <v/>
      </c>
      <c r="L100" s="8" t="str">
        <f t="shared" si="205"/>
        <v/>
      </c>
      <c r="M100" s="8" t="str">
        <f t="shared" si="205"/>
        <v/>
      </c>
      <c r="N100" s="8" t="str">
        <f t="shared" si="205"/>
        <v/>
      </c>
      <c r="O100" s="8" t="str">
        <f t="shared" si="205"/>
        <v/>
      </c>
      <c r="P100" s="8" t="str">
        <f t="shared" si="10"/>
        <v>--------------</v>
      </c>
      <c r="Q100" s="8" t="str">
        <f t="shared" si="11"/>
        <v/>
      </c>
      <c r="R100" s="8" t="str">
        <f t="shared" si="12"/>
        <v/>
      </c>
      <c r="S100" s="8">
        <f t="shared" si="13"/>
        <v>0</v>
      </c>
      <c r="T100" s="8">
        <f>+IF($C100&lt;='Ceník STRAVA'!$B$16,5,IF($C100&lt;='Ceník STRAVA'!$B$15,4,IF($C100&lt;='Ceník STRAVA'!$B$14,3,IF($C100&lt;='Ceník STRAVA'!$B$13,2,IF($C100&lt;='Ceník STRAVA'!$B$12,1,6)))))</f>
        <v>6</v>
      </c>
      <c r="U100" s="33">
        <f t="shared" si="125"/>
        <v>0</v>
      </c>
      <c r="V100" s="32">
        <f t="array" ref="V100">INDEX('Ceník STRAVA'!$C$12:$J$17,$T100,IF(R100="",8,HLOOKUP(R100,'Ceník STRAVA'!$C$10:$J$11,2,0)))</f>
        <v>0</v>
      </c>
      <c r="W100" s="32">
        <f t="array" ref="W100">INDEX('Ceník STRAVA'!$C$12:$J$17,$T100,IF(G100="",8,HLOOKUP(G100,'Ceník STRAVA'!$C$10:$J$11,2,0)))*IF($S100=W$2,0,1)</f>
        <v>0</v>
      </c>
      <c r="X100" s="32">
        <f t="array" ref="X100">INDEX('Ceník STRAVA'!$C$12:$J$17,$T100,IF(H100="",8,HLOOKUP(H100,'Ceník STRAVA'!$C$10:$J$11,2,0)))*IF($S100=X$2,0,1)</f>
        <v>0</v>
      </c>
      <c r="Y100" s="32">
        <f t="array" ref="Y100">INDEX('Ceník STRAVA'!$C$12:$J$17,$T100,IF(I100="",8,HLOOKUP(I100,'Ceník STRAVA'!$C$10:$J$11,2,0)))*IF($S100=Y$2,0,1)</f>
        <v>0</v>
      </c>
      <c r="Z100" s="32">
        <f t="array" ref="Z100">INDEX('Ceník STRAVA'!$C$12:$J$17,$T100,IF(J100="",8,HLOOKUP(J100,'Ceník STRAVA'!$C$10:$J$11,2,0)))*IF($S100=Z$2,0,1)</f>
        <v>0</v>
      </c>
      <c r="AA100" s="32">
        <f t="array" ref="AA100">INDEX('Ceník STRAVA'!$C$12:$J$17,$T100,IF(K100="",8,HLOOKUP(K100,'Ceník STRAVA'!$C$10:$J$11,2,0)))*IF($S100=AA$2,0,1)</f>
        <v>0</v>
      </c>
      <c r="AB100" s="32">
        <f t="array" ref="AB100">INDEX('Ceník STRAVA'!$C$12:$J$17,$T100,IF(L100="",8,HLOOKUP(L100,'Ceník STRAVA'!$C$10:$J$11,2,0)))*IF($S100=AB$2,0,1)</f>
        <v>0</v>
      </c>
      <c r="AC100" s="32">
        <f t="array" ref="AC100">INDEX('Ceník STRAVA'!$C$12:$J$17,$T100,IF(M100="",8,HLOOKUP(M100,'Ceník STRAVA'!$C$10:$J$11,2,0)))*IF($S100=AC$2,0,1)</f>
        <v>0</v>
      </c>
      <c r="AD100" s="32">
        <f t="array" ref="AD100">INDEX('Ceník STRAVA'!$C$12:$J$17,$T100,IF(N100="",8,HLOOKUP(N100,'Ceník STRAVA'!$C$10:$J$11,2,0)))*IF($S100=AD$2,0,1)</f>
        <v>0</v>
      </c>
      <c r="AE100" s="32">
        <f t="array" ref="AE100">INDEX('Ceník STRAVA'!$C$12:$J$17,$T100,IF(O100="",8,HLOOKUP(O100,'Ceník STRAVA'!$C$10:$J$11,2,0)))*IF($S100=AE$2,0,1)</f>
        <v>0</v>
      </c>
      <c r="AF100" s="8"/>
      <c r="AG100" s="8"/>
      <c r="AH100" s="8" t="str">
        <f t="shared" ref="AH100:AQ100" si="206">$T100&amp;F100</f>
        <v>6</v>
      </c>
      <c r="AI100" s="8" t="str">
        <f t="shared" si="206"/>
        <v>6</v>
      </c>
      <c r="AJ100" s="8" t="str">
        <f t="shared" si="206"/>
        <v>6</v>
      </c>
      <c r="AK100" s="8" t="str">
        <f t="shared" si="206"/>
        <v>6</v>
      </c>
      <c r="AL100" s="8" t="str">
        <f t="shared" si="206"/>
        <v>6</v>
      </c>
      <c r="AM100" s="8" t="str">
        <f t="shared" si="206"/>
        <v>6</v>
      </c>
      <c r="AN100" s="8" t="str">
        <f t="shared" si="206"/>
        <v>6</v>
      </c>
      <c r="AO100" s="8" t="str">
        <f t="shared" si="206"/>
        <v>6</v>
      </c>
      <c r="AP100" s="8" t="str">
        <f t="shared" si="206"/>
        <v>6</v>
      </c>
      <c r="AQ100" s="8" t="str">
        <f t="shared" si="206"/>
        <v>6</v>
      </c>
      <c r="AR100" s="8"/>
      <c r="AS100" s="8"/>
      <c r="AT100" s="8"/>
      <c r="AU100" s="8"/>
      <c r="AV100" s="8"/>
      <c r="AW100" s="8"/>
      <c r="AX100" s="8"/>
      <c r="AY100" s="8"/>
      <c r="AZ100" s="8"/>
      <c r="BA100" s="8"/>
    </row>
    <row r="101" spans="1:53" s="151" customFormat="1" ht="15.75" customHeight="1">
      <c r="A101" s="152">
        <f>+VSTUP!A106</f>
        <v>97</v>
      </c>
      <c r="B101" s="152">
        <f>+VSTUP!B106</f>
        <v>0</v>
      </c>
      <c r="C101" s="152" t="str">
        <f>IF(VSTUP!C106="","",VSTUP!C106)</f>
        <v/>
      </c>
      <c r="D101" s="152">
        <f>+VSTUP!G106</f>
        <v>0</v>
      </c>
      <c r="E101" s="152" t="str">
        <f>+VSTUP!H106</f>
        <v>-</v>
      </c>
      <c r="F101" s="152" t="str">
        <f t="shared" si="8"/>
        <v/>
      </c>
      <c r="G101" s="152" t="str">
        <f t="shared" ref="G101:O101" si="207">+IF($D101&gt;=G$2,IF($E101=0,"",$E101),IF($D101+1=G$2,IF(EXACT(LEFT($E101,LEN($E$3)),$E$3),$E$3,IF(LEN($E$3)=2,IF(LEFT($E101,1)="O","O",IF(LEFT(D101,1)="S","S","")),IF(LEN($E$3)=3,D101,""))),""))</f>
        <v/>
      </c>
      <c r="H101" s="152" t="str">
        <f t="shared" si="207"/>
        <v/>
      </c>
      <c r="I101" s="152" t="str">
        <f t="shared" si="207"/>
        <v/>
      </c>
      <c r="J101" s="152" t="str">
        <f t="shared" si="207"/>
        <v/>
      </c>
      <c r="K101" s="152" t="str">
        <f t="shared" si="207"/>
        <v/>
      </c>
      <c r="L101" s="152" t="str">
        <f t="shared" si="207"/>
        <v/>
      </c>
      <c r="M101" s="152" t="str">
        <f t="shared" si="207"/>
        <v/>
      </c>
      <c r="N101" s="152" t="str">
        <f t="shared" si="207"/>
        <v/>
      </c>
      <c r="O101" s="152" t="str">
        <f t="shared" si="207"/>
        <v/>
      </c>
      <c r="P101" s="152" t="str">
        <f t="shared" si="10"/>
        <v>--------------</v>
      </c>
      <c r="Q101" s="152" t="str">
        <f t="shared" si="11"/>
        <v/>
      </c>
      <c r="R101" s="152" t="str">
        <f t="shared" si="12"/>
        <v/>
      </c>
      <c r="S101" s="152">
        <f t="shared" si="13"/>
        <v>0</v>
      </c>
      <c r="T101" s="152">
        <f>+IF($C101&lt;='Ceník STRAVA'!$B$16,5,IF($C101&lt;='Ceník STRAVA'!$B$15,4,IF($C101&lt;='Ceník STRAVA'!$B$14,3,IF($C101&lt;='Ceník STRAVA'!$B$13,2,IF($C101&lt;='Ceník STRAVA'!$B$12,1,6)))))</f>
        <v>6</v>
      </c>
      <c r="U101" s="33">
        <f t="shared" si="125"/>
        <v>0</v>
      </c>
      <c r="V101" s="153">
        <f t="array" ref="V101">INDEX('Ceník STRAVA'!$C$12:$J$17,$T101,IF(R101="",8,HLOOKUP(R101,'Ceník STRAVA'!$C$10:$J$11,2,0)))</f>
        <v>0</v>
      </c>
      <c r="W101" s="153">
        <f t="array" ref="W101">INDEX('Ceník STRAVA'!$C$12:$J$17,$T101,IF(G101="",8,HLOOKUP(G101,'Ceník STRAVA'!$C$10:$J$11,2,0)))*IF($S101=W$2,0,1)</f>
        <v>0</v>
      </c>
      <c r="X101" s="153">
        <f t="array" ref="X101">INDEX('Ceník STRAVA'!$C$12:$J$17,$T101,IF(H101="",8,HLOOKUP(H101,'Ceník STRAVA'!$C$10:$J$11,2,0)))*IF($S101=X$2,0,1)</f>
        <v>0</v>
      </c>
      <c r="Y101" s="153">
        <f t="array" ref="Y101">INDEX('Ceník STRAVA'!$C$12:$J$17,$T101,IF(I101="",8,HLOOKUP(I101,'Ceník STRAVA'!$C$10:$J$11,2,0)))*IF($S101=Y$2,0,1)</f>
        <v>0</v>
      </c>
      <c r="Z101" s="153">
        <f t="array" ref="Z101">INDEX('Ceník STRAVA'!$C$12:$J$17,$T101,IF(J101="",8,HLOOKUP(J101,'Ceník STRAVA'!$C$10:$J$11,2,0)))*IF($S101=Z$2,0,1)</f>
        <v>0</v>
      </c>
      <c r="AA101" s="153">
        <f t="array" ref="AA101">INDEX('Ceník STRAVA'!$C$12:$J$17,$T101,IF(K101="",8,HLOOKUP(K101,'Ceník STRAVA'!$C$10:$J$11,2,0)))*IF($S101=AA$2,0,1)</f>
        <v>0</v>
      </c>
      <c r="AB101" s="153">
        <f t="array" ref="AB101">INDEX('Ceník STRAVA'!$C$12:$J$17,$T101,IF(L101="",8,HLOOKUP(L101,'Ceník STRAVA'!$C$10:$J$11,2,0)))*IF($S101=AB$2,0,1)</f>
        <v>0</v>
      </c>
      <c r="AC101" s="153">
        <f t="array" ref="AC101">INDEX('Ceník STRAVA'!$C$12:$J$17,$T101,IF(M101="",8,HLOOKUP(M101,'Ceník STRAVA'!$C$10:$J$11,2,0)))*IF($S101=AC$2,0,1)</f>
        <v>0</v>
      </c>
      <c r="AD101" s="153">
        <f t="array" ref="AD101">INDEX('Ceník STRAVA'!$C$12:$J$17,$T101,IF(N101="",8,HLOOKUP(N101,'Ceník STRAVA'!$C$10:$J$11,2,0)))*IF($S101=AD$2,0,1)</f>
        <v>0</v>
      </c>
      <c r="AE101" s="153">
        <f t="array" ref="AE101">INDEX('Ceník STRAVA'!$C$12:$J$17,$T101,IF(O101="",8,HLOOKUP(O101,'Ceník STRAVA'!$C$10:$J$11,2,0)))*IF($S101=AE$2,0,1)</f>
        <v>0</v>
      </c>
      <c r="AF101" s="152"/>
      <c r="AG101" s="152"/>
      <c r="AH101" s="152" t="str">
        <f t="shared" ref="AH101:AQ101" si="208">$T101&amp;F101</f>
        <v>6</v>
      </c>
      <c r="AI101" s="152" t="str">
        <f t="shared" si="208"/>
        <v>6</v>
      </c>
      <c r="AJ101" s="152" t="str">
        <f t="shared" si="208"/>
        <v>6</v>
      </c>
      <c r="AK101" s="152" t="str">
        <f t="shared" si="208"/>
        <v>6</v>
      </c>
      <c r="AL101" s="152" t="str">
        <f t="shared" si="208"/>
        <v>6</v>
      </c>
      <c r="AM101" s="152" t="str">
        <f t="shared" si="208"/>
        <v>6</v>
      </c>
      <c r="AN101" s="152" t="str">
        <f t="shared" si="208"/>
        <v>6</v>
      </c>
      <c r="AO101" s="152" t="str">
        <f t="shared" si="208"/>
        <v>6</v>
      </c>
      <c r="AP101" s="152" t="str">
        <f t="shared" si="208"/>
        <v>6</v>
      </c>
      <c r="AQ101" s="152" t="str">
        <f t="shared" si="208"/>
        <v>6</v>
      </c>
      <c r="AR101" s="152"/>
      <c r="AS101" s="152"/>
      <c r="AT101" s="152"/>
      <c r="AU101" s="152"/>
      <c r="AV101" s="152"/>
      <c r="AW101" s="152"/>
      <c r="AX101" s="152"/>
      <c r="AY101" s="152"/>
      <c r="AZ101" s="152"/>
      <c r="BA101" s="152"/>
    </row>
    <row r="102" spans="1:53" ht="15.75" customHeight="1">
      <c r="A102" s="8">
        <f>+VSTUP!A107</f>
        <v>98</v>
      </c>
      <c r="B102" s="8">
        <f>+VSTUP!B107</f>
        <v>0</v>
      </c>
      <c r="C102" s="8" t="str">
        <f>IF(VSTUP!C107="","",VSTUP!C107)</f>
        <v/>
      </c>
      <c r="D102" s="8">
        <f>+VSTUP!G107</f>
        <v>0</v>
      </c>
      <c r="E102" s="8" t="str">
        <f>+VSTUP!H107</f>
        <v>-</v>
      </c>
      <c r="F102" s="8" t="str">
        <f t="shared" si="8"/>
        <v/>
      </c>
      <c r="G102" s="8" t="str">
        <f t="shared" ref="G102:O102" si="209">+IF($D102&gt;=G$2,IF($E102=0,"",$E102),IF($D102+1=G$2,IF(EXACT(LEFT($E102,LEN($E$3)),$E$3),$E$3,IF(LEN($E$3)=2,IF(LEFT($E102,1)="O","O",IF(LEFT(D102,1)="S","S","")),IF(LEN($E$3)=3,D102,""))),""))</f>
        <v/>
      </c>
      <c r="H102" s="8" t="str">
        <f t="shared" si="209"/>
        <v/>
      </c>
      <c r="I102" s="8" t="str">
        <f t="shared" si="209"/>
        <v/>
      </c>
      <c r="J102" s="8" t="str">
        <f t="shared" si="209"/>
        <v/>
      </c>
      <c r="K102" s="8" t="str">
        <f t="shared" si="209"/>
        <v/>
      </c>
      <c r="L102" s="8" t="str">
        <f t="shared" si="209"/>
        <v/>
      </c>
      <c r="M102" s="8" t="str">
        <f t="shared" si="209"/>
        <v/>
      </c>
      <c r="N102" s="8" t="str">
        <f t="shared" si="209"/>
        <v/>
      </c>
      <c r="O102" s="8" t="str">
        <f t="shared" si="209"/>
        <v/>
      </c>
      <c r="P102" s="8" t="str">
        <f t="shared" si="10"/>
        <v>--------------</v>
      </c>
      <c r="Q102" s="8" t="str">
        <f t="shared" si="11"/>
        <v/>
      </c>
      <c r="R102" s="8" t="str">
        <f t="shared" si="12"/>
        <v/>
      </c>
      <c r="S102" s="8">
        <f t="shared" si="13"/>
        <v>0</v>
      </c>
      <c r="T102" s="8">
        <f>+IF($C102&lt;='Ceník STRAVA'!$B$16,5,IF($C102&lt;='Ceník STRAVA'!$B$15,4,IF($C102&lt;='Ceník STRAVA'!$B$14,3,IF($C102&lt;='Ceník STRAVA'!$B$13,2,IF($C102&lt;='Ceník STRAVA'!$B$12,1,6)))))</f>
        <v>6</v>
      </c>
      <c r="U102" s="33">
        <f t="shared" si="125"/>
        <v>0</v>
      </c>
      <c r="V102" s="32">
        <f t="array" ref="V102">INDEX('Ceník STRAVA'!$C$12:$J$17,$T102,IF(R102="",8,HLOOKUP(R102,'Ceník STRAVA'!$C$10:$J$11,2,0)))</f>
        <v>0</v>
      </c>
      <c r="W102" s="32">
        <f t="array" ref="W102">INDEX('Ceník STRAVA'!$C$12:$J$17,$T102,IF(G102="",8,HLOOKUP(G102,'Ceník STRAVA'!$C$10:$J$11,2,0)))*IF($S102=W$2,0,1)</f>
        <v>0</v>
      </c>
      <c r="X102" s="32">
        <f t="array" ref="X102">INDEX('Ceník STRAVA'!$C$12:$J$17,$T102,IF(H102="",8,HLOOKUP(H102,'Ceník STRAVA'!$C$10:$J$11,2,0)))*IF($S102=X$2,0,1)</f>
        <v>0</v>
      </c>
      <c r="Y102" s="32">
        <f t="array" ref="Y102">INDEX('Ceník STRAVA'!$C$12:$J$17,$T102,IF(I102="",8,HLOOKUP(I102,'Ceník STRAVA'!$C$10:$J$11,2,0)))*IF($S102=Y$2,0,1)</f>
        <v>0</v>
      </c>
      <c r="Z102" s="32">
        <f t="array" ref="Z102">INDEX('Ceník STRAVA'!$C$12:$J$17,$T102,IF(J102="",8,HLOOKUP(J102,'Ceník STRAVA'!$C$10:$J$11,2,0)))*IF($S102=Z$2,0,1)</f>
        <v>0</v>
      </c>
      <c r="AA102" s="32">
        <f t="array" ref="AA102">INDEX('Ceník STRAVA'!$C$12:$J$17,$T102,IF(K102="",8,HLOOKUP(K102,'Ceník STRAVA'!$C$10:$J$11,2,0)))*IF($S102=AA$2,0,1)</f>
        <v>0</v>
      </c>
      <c r="AB102" s="32">
        <f t="array" ref="AB102">INDEX('Ceník STRAVA'!$C$12:$J$17,$T102,IF(L102="",8,HLOOKUP(L102,'Ceník STRAVA'!$C$10:$J$11,2,0)))*IF($S102=AB$2,0,1)</f>
        <v>0</v>
      </c>
      <c r="AC102" s="32">
        <f t="array" ref="AC102">INDEX('Ceník STRAVA'!$C$12:$J$17,$T102,IF(M102="",8,HLOOKUP(M102,'Ceník STRAVA'!$C$10:$J$11,2,0)))*IF($S102=AC$2,0,1)</f>
        <v>0</v>
      </c>
      <c r="AD102" s="32">
        <f t="array" ref="AD102">INDEX('Ceník STRAVA'!$C$12:$J$17,$T102,IF(N102="",8,HLOOKUP(N102,'Ceník STRAVA'!$C$10:$J$11,2,0)))*IF($S102=AD$2,0,1)</f>
        <v>0</v>
      </c>
      <c r="AE102" s="32">
        <f t="array" ref="AE102">INDEX('Ceník STRAVA'!$C$12:$J$17,$T102,IF(O102="",8,HLOOKUP(O102,'Ceník STRAVA'!$C$10:$J$11,2,0)))*IF($S102=AE$2,0,1)</f>
        <v>0</v>
      </c>
      <c r="AF102" s="8"/>
      <c r="AG102" s="8"/>
      <c r="AH102" s="8" t="str">
        <f t="shared" ref="AH102:AQ102" si="210">$T102&amp;F102</f>
        <v>6</v>
      </c>
      <c r="AI102" s="8" t="str">
        <f t="shared" si="210"/>
        <v>6</v>
      </c>
      <c r="AJ102" s="8" t="str">
        <f t="shared" si="210"/>
        <v>6</v>
      </c>
      <c r="AK102" s="8" t="str">
        <f t="shared" si="210"/>
        <v>6</v>
      </c>
      <c r="AL102" s="8" t="str">
        <f t="shared" si="210"/>
        <v>6</v>
      </c>
      <c r="AM102" s="8" t="str">
        <f t="shared" si="210"/>
        <v>6</v>
      </c>
      <c r="AN102" s="8" t="str">
        <f t="shared" si="210"/>
        <v>6</v>
      </c>
      <c r="AO102" s="8" t="str">
        <f t="shared" si="210"/>
        <v>6</v>
      </c>
      <c r="AP102" s="8" t="str">
        <f t="shared" si="210"/>
        <v>6</v>
      </c>
      <c r="AQ102" s="8" t="str">
        <f t="shared" si="210"/>
        <v>6</v>
      </c>
      <c r="AR102" s="8"/>
      <c r="AS102" s="8"/>
      <c r="AT102" s="8"/>
      <c r="AU102" s="8"/>
      <c r="AV102" s="8"/>
      <c r="AW102" s="8"/>
      <c r="AX102" s="8"/>
      <c r="AY102" s="8"/>
      <c r="AZ102" s="8"/>
      <c r="BA102" s="8"/>
    </row>
    <row r="103" spans="1:53" s="151" customFormat="1" ht="15.75" customHeight="1">
      <c r="A103" s="152">
        <f>+VSTUP!A108</f>
        <v>99</v>
      </c>
      <c r="B103" s="152">
        <f>+VSTUP!B108</f>
        <v>0</v>
      </c>
      <c r="C103" s="152" t="str">
        <f>IF(VSTUP!C108="","",VSTUP!C108)</f>
        <v/>
      </c>
      <c r="D103" s="152">
        <f>+VSTUP!G108</f>
        <v>0</v>
      </c>
      <c r="E103" s="152" t="str">
        <f>+VSTUP!H108</f>
        <v>-</v>
      </c>
      <c r="F103" s="152" t="str">
        <f t="shared" si="8"/>
        <v/>
      </c>
      <c r="G103" s="152" t="str">
        <f t="shared" ref="G103:O103" si="211">+IF($D103&gt;=G$2,IF($E103=0,"",$E103),IF($D103+1=G$2,IF(EXACT(LEFT($E103,LEN($E$3)),$E$3),$E$3,IF(LEN($E$3)=2,IF(LEFT($E103,1)="O","O",IF(LEFT(D103,1)="S","S","")),IF(LEN($E$3)=3,D103,""))),""))</f>
        <v/>
      </c>
      <c r="H103" s="152" t="str">
        <f t="shared" si="211"/>
        <v/>
      </c>
      <c r="I103" s="152" t="str">
        <f t="shared" si="211"/>
        <v/>
      </c>
      <c r="J103" s="152" t="str">
        <f t="shared" si="211"/>
        <v/>
      </c>
      <c r="K103" s="152" t="str">
        <f t="shared" si="211"/>
        <v/>
      </c>
      <c r="L103" s="152" t="str">
        <f t="shared" si="211"/>
        <v/>
      </c>
      <c r="M103" s="152" t="str">
        <f t="shared" si="211"/>
        <v/>
      </c>
      <c r="N103" s="152" t="str">
        <f t="shared" si="211"/>
        <v/>
      </c>
      <c r="O103" s="152" t="str">
        <f t="shared" si="211"/>
        <v/>
      </c>
      <c r="P103" s="152" t="str">
        <f t="shared" si="10"/>
        <v>--------------</v>
      </c>
      <c r="Q103" s="152" t="str">
        <f t="shared" si="11"/>
        <v/>
      </c>
      <c r="R103" s="152" t="str">
        <f t="shared" si="12"/>
        <v/>
      </c>
      <c r="S103" s="152">
        <f t="shared" si="13"/>
        <v>0</v>
      </c>
      <c r="T103" s="152">
        <f>+IF($C103&lt;='Ceník STRAVA'!$B$16,5,IF($C103&lt;='Ceník STRAVA'!$B$15,4,IF($C103&lt;='Ceník STRAVA'!$B$14,3,IF($C103&lt;='Ceník STRAVA'!$B$13,2,IF($C103&lt;='Ceník STRAVA'!$B$12,1,6)))))</f>
        <v>6</v>
      </c>
      <c r="U103" s="33">
        <f t="shared" si="125"/>
        <v>0</v>
      </c>
      <c r="V103" s="153">
        <f t="array" ref="V103">INDEX('Ceník STRAVA'!$C$12:$J$17,$T103,IF(R103="",8,HLOOKUP(R103,'Ceník STRAVA'!$C$10:$J$11,2,0)))</f>
        <v>0</v>
      </c>
      <c r="W103" s="153">
        <f t="array" ref="W103">INDEX('Ceník STRAVA'!$C$12:$J$17,$T103,IF(G103="",8,HLOOKUP(G103,'Ceník STRAVA'!$C$10:$J$11,2,0)))*IF($S103=W$2,0,1)</f>
        <v>0</v>
      </c>
      <c r="X103" s="153">
        <f t="array" ref="X103">INDEX('Ceník STRAVA'!$C$12:$J$17,$T103,IF(H103="",8,HLOOKUP(H103,'Ceník STRAVA'!$C$10:$J$11,2,0)))*IF($S103=X$2,0,1)</f>
        <v>0</v>
      </c>
      <c r="Y103" s="153">
        <f t="array" ref="Y103">INDEX('Ceník STRAVA'!$C$12:$J$17,$T103,IF(I103="",8,HLOOKUP(I103,'Ceník STRAVA'!$C$10:$J$11,2,0)))*IF($S103=Y$2,0,1)</f>
        <v>0</v>
      </c>
      <c r="Z103" s="153">
        <f t="array" ref="Z103">INDEX('Ceník STRAVA'!$C$12:$J$17,$T103,IF(J103="",8,HLOOKUP(J103,'Ceník STRAVA'!$C$10:$J$11,2,0)))*IF($S103=Z$2,0,1)</f>
        <v>0</v>
      </c>
      <c r="AA103" s="153">
        <f t="array" ref="AA103">INDEX('Ceník STRAVA'!$C$12:$J$17,$T103,IF(K103="",8,HLOOKUP(K103,'Ceník STRAVA'!$C$10:$J$11,2,0)))*IF($S103=AA$2,0,1)</f>
        <v>0</v>
      </c>
      <c r="AB103" s="153">
        <f t="array" ref="AB103">INDEX('Ceník STRAVA'!$C$12:$J$17,$T103,IF(L103="",8,HLOOKUP(L103,'Ceník STRAVA'!$C$10:$J$11,2,0)))*IF($S103=AB$2,0,1)</f>
        <v>0</v>
      </c>
      <c r="AC103" s="153">
        <f t="array" ref="AC103">INDEX('Ceník STRAVA'!$C$12:$J$17,$T103,IF(M103="",8,HLOOKUP(M103,'Ceník STRAVA'!$C$10:$J$11,2,0)))*IF($S103=AC$2,0,1)</f>
        <v>0</v>
      </c>
      <c r="AD103" s="153">
        <f t="array" ref="AD103">INDEX('Ceník STRAVA'!$C$12:$J$17,$T103,IF(N103="",8,HLOOKUP(N103,'Ceník STRAVA'!$C$10:$J$11,2,0)))*IF($S103=AD$2,0,1)</f>
        <v>0</v>
      </c>
      <c r="AE103" s="153">
        <f t="array" ref="AE103">INDEX('Ceník STRAVA'!$C$12:$J$17,$T103,IF(O103="",8,HLOOKUP(O103,'Ceník STRAVA'!$C$10:$J$11,2,0)))*IF($S103=AE$2,0,1)</f>
        <v>0</v>
      </c>
      <c r="AF103" s="152"/>
      <c r="AG103" s="152"/>
      <c r="AH103" s="152" t="str">
        <f t="shared" ref="AH103:AQ103" si="212">$T103&amp;F103</f>
        <v>6</v>
      </c>
      <c r="AI103" s="152" t="str">
        <f t="shared" si="212"/>
        <v>6</v>
      </c>
      <c r="AJ103" s="152" t="str">
        <f t="shared" si="212"/>
        <v>6</v>
      </c>
      <c r="AK103" s="152" t="str">
        <f t="shared" si="212"/>
        <v>6</v>
      </c>
      <c r="AL103" s="152" t="str">
        <f t="shared" si="212"/>
        <v>6</v>
      </c>
      <c r="AM103" s="152" t="str">
        <f t="shared" si="212"/>
        <v>6</v>
      </c>
      <c r="AN103" s="152" t="str">
        <f t="shared" si="212"/>
        <v>6</v>
      </c>
      <c r="AO103" s="152" t="str">
        <f t="shared" si="212"/>
        <v>6</v>
      </c>
      <c r="AP103" s="152" t="str">
        <f t="shared" si="212"/>
        <v>6</v>
      </c>
      <c r="AQ103" s="152" t="str">
        <f t="shared" si="212"/>
        <v>6</v>
      </c>
      <c r="AR103" s="152"/>
      <c r="AS103" s="152"/>
      <c r="AT103" s="152"/>
      <c r="AU103" s="152"/>
      <c r="AV103" s="152"/>
      <c r="AW103" s="152"/>
      <c r="AX103" s="152"/>
      <c r="AY103" s="152"/>
      <c r="AZ103" s="152"/>
      <c r="BA103" s="152"/>
    </row>
    <row r="104" spans="1:53" ht="15.75" customHeight="1">
      <c r="A104" s="8">
        <f>+VSTUP!A109</f>
        <v>100</v>
      </c>
      <c r="B104" s="8">
        <f>+VSTUP!B109</f>
        <v>0</v>
      </c>
      <c r="C104" s="8" t="str">
        <f>IF(VSTUP!C109="","",VSTUP!C109)</f>
        <v/>
      </c>
      <c r="D104" s="8">
        <f>+VSTUP!G109</f>
        <v>0</v>
      </c>
      <c r="E104" s="8" t="str">
        <f>+VSTUP!H109</f>
        <v>-</v>
      </c>
      <c r="F104" s="8" t="str">
        <f t="shared" si="8"/>
        <v/>
      </c>
      <c r="G104" s="8" t="str">
        <f t="shared" ref="G104:O104" si="213">+IF($D104&gt;=G$2,IF($E104=0,"",$E104),IF($D104+1=G$2,IF(EXACT(LEFT($E104,LEN($E$3)),$E$3),$E$3,IF(LEN($E$3)=2,IF(LEFT($E104,1)="O","O",IF(LEFT(D104,1)="S","S","")),IF(LEN($E$3)=3,D104,""))),""))</f>
        <v/>
      </c>
      <c r="H104" s="8" t="str">
        <f t="shared" si="213"/>
        <v/>
      </c>
      <c r="I104" s="8" t="str">
        <f t="shared" si="213"/>
        <v/>
      </c>
      <c r="J104" s="8" t="str">
        <f t="shared" si="213"/>
        <v/>
      </c>
      <c r="K104" s="8" t="str">
        <f t="shared" si="213"/>
        <v/>
      </c>
      <c r="L104" s="8" t="str">
        <f t="shared" si="213"/>
        <v/>
      </c>
      <c r="M104" s="8" t="str">
        <f t="shared" si="213"/>
        <v/>
      </c>
      <c r="N104" s="8" t="str">
        <f t="shared" si="213"/>
        <v/>
      </c>
      <c r="O104" s="8" t="str">
        <f t="shared" si="213"/>
        <v/>
      </c>
      <c r="P104" s="8" t="str">
        <f t="shared" si="10"/>
        <v>--------------</v>
      </c>
      <c r="Q104" s="8" t="str">
        <f t="shared" si="11"/>
        <v/>
      </c>
      <c r="R104" s="8" t="str">
        <f t="shared" si="12"/>
        <v/>
      </c>
      <c r="S104" s="8">
        <f t="shared" si="13"/>
        <v>0</v>
      </c>
      <c r="T104" s="8">
        <f>+IF($C104&lt;='Ceník STRAVA'!$B$16,5,IF($C104&lt;='Ceník STRAVA'!$B$15,4,IF($C104&lt;='Ceník STRAVA'!$B$14,3,IF($C104&lt;='Ceník STRAVA'!$B$13,2,IF($C104&lt;='Ceník STRAVA'!$B$12,1,6)))))</f>
        <v>6</v>
      </c>
      <c r="U104" s="33">
        <f t="shared" si="125"/>
        <v>0</v>
      </c>
      <c r="V104" s="32">
        <f t="array" ref="V104">INDEX('Ceník STRAVA'!$C$12:$J$17,$T104,IF(R104="",8,HLOOKUP(R104,'Ceník STRAVA'!$C$10:$J$11,2,0)))</f>
        <v>0</v>
      </c>
      <c r="W104" s="32">
        <f t="array" ref="W104">INDEX('Ceník STRAVA'!$C$12:$J$17,$T104,IF(G104="",8,HLOOKUP(G104,'Ceník STRAVA'!$C$10:$J$11,2,0)))*IF($S104=W$2,0,1)</f>
        <v>0</v>
      </c>
      <c r="X104" s="32">
        <f t="array" ref="X104">INDEX('Ceník STRAVA'!$C$12:$J$17,$T104,IF(H104="",8,HLOOKUP(H104,'Ceník STRAVA'!$C$10:$J$11,2,0)))*IF($S104=X$2,0,1)</f>
        <v>0</v>
      </c>
      <c r="Y104" s="32">
        <f t="array" ref="Y104">INDEX('Ceník STRAVA'!$C$12:$J$17,$T104,IF(I104="",8,HLOOKUP(I104,'Ceník STRAVA'!$C$10:$J$11,2,0)))*IF($S104=Y$2,0,1)</f>
        <v>0</v>
      </c>
      <c r="Z104" s="32">
        <f t="array" ref="Z104">INDEX('Ceník STRAVA'!$C$12:$J$17,$T104,IF(J104="",8,HLOOKUP(J104,'Ceník STRAVA'!$C$10:$J$11,2,0)))*IF($S104=Z$2,0,1)</f>
        <v>0</v>
      </c>
      <c r="AA104" s="32">
        <f t="array" ref="AA104">INDEX('Ceník STRAVA'!$C$12:$J$17,$T104,IF(K104="",8,HLOOKUP(K104,'Ceník STRAVA'!$C$10:$J$11,2,0)))*IF($S104=AA$2,0,1)</f>
        <v>0</v>
      </c>
      <c r="AB104" s="32">
        <f t="array" ref="AB104">INDEX('Ceník STRAVA'!$C$12:$J$17,$T104,IF(L104="",8,HLOOKUP(L104,'Ceník STRAVA'!$C$10:$J$11,2,0)))*IF($S104=AB$2,0,1)</f>
        <v>0</v>
      </c>
      <c r="AC104" s="32">
        <f t="array" ref="AC104">INDEX('Ceník STRAVA'!$C$12:$J$17,$T104,IF(M104="",8,HLOOKUP(M104,'Ceník STRAVA'!$C$10:$J$11,2,0)))*IF($S104=AC$2,0,1)</f>
        <v>0</v>
      </c>
      <c r="AD104" s="32">
        <f t="array" ref="AD104">INDEX('Ceník STRAVA'!$C$12:$J$17,$T104,IF(N104="",8,HLOOKUP(N104,'Ceník STRAVA'!$C$10:$J$11,2,0)))*IF($S104=AD$2,0,1)</f>
        <v>0</v>
      </c>
      <c r="AE104" s="32">
        <f t="array" ref="AE104">INDEX('Ceník STRAVA'!$C$12:$J$17,$T104,IF(O104="",8,HLOOKUP(O104,'Ceník STRAVA'!$C$10:$J$11,2,0)))*IF($S104=AE$2,0,1)</f>
        <v>0</v>
      </c>
      <c r="AF104" s="8"/>
      <c r="AG104" s="8"/>
      <c r="AH104" s="8" t="str">
        <f t="shared" ref="AH104:AQ104" si="214">$T104&amp;F104</f>
        <v>6</v>
      </c>
      <c r="AI104" s="8" t="str">
        <f t="shared" si="214"/>
        <v>6</v>
      </c>
      <c r="AJ104" s="8" t="str">
        <f t="shared" si="214"/>
        <v>6</v>
      </c>
      <c r="AK104" s="8" t="str">
        <f t="shared" si="214"/>
        <v>6</v>
      </c>
      <c r="AL104" s="8" t="str">
        <f t="shared" si="214"/>
        <v>6</v>
      </c>
      <c r="AM104" s="8" t="str">
        <f t="shared" si="214"/>
        <v>6</v>
      </c>
      <c r="AN104" s="8" t="str">
        <f t="shared" si="214"/>
        <v>6</v>
      </c>
      <c r="AO104" s="8" t="str">
        <f t="shared" si="214"/>
        <v>6</v>
      </c>
      <c r="AP104" s="8" t="str">
        <f t="shared" si="214"/>
        <v>6</v>
      </c>
      <c r="AQ104" s="8" t="str">
        <f t="shared" si="214"/>
        <v>6</v>
      </c>
      <c r="AR104" s="8"/>
      <c r="AS104" s="8"/>
      <c r="AT104" s="8"/>
      <c r="AU104" s="8"/>
      <c r="AV104" s="8"/>
      <c r="AW104" s="8"/>
      <c r="AX104" s="8"/>
      <c r="AY104" s="8"/>
      <c r="AZ104" s="8"/>
      <c r="BA104" s="8"/>
    </row>
    <row r="105" spans="1:53" s="151" customFormat="1" ht="15.75" customHeight="1">
      <c r="A105" s="152">
        <f>+VSTUP!A110</f>
        <v>101</v>
      </c>
      <c r="B105" s="152">
        <f>+VSTUP!B110</f>
        <v>0</v>
      </c>
      <c r="C105" s="152" t="str">
        <f>IF(VSTUP!C110="","",VSTUP!C110)</f>
        <v/>
      </c>
      <c r="D105" s="152">
        <f>+VSTUP!G110</f>
        <v>0</v>
      </c>
      <c r="E105" s="152" t="str">
        <f>+VSTUP!H110</f>
        <v>-</v>
      </c>
      <c r="F105" s="152" t="str">
        <f t="shared" si="8"/>
        <v/>
      </c>
      <c r="G105" s="152" t="str">
        <f t="shared" ref="G105:O105" si="215">+IF($D105&gt;=G$2,IF($E105=0,"",$E105),IF($D105+1=G$2,IF(EXACT(LEFT($E105,LEN($E$3)),$E$3),$E$3,IF(LEN($E$3)=2,IF(LEFT($E105,1)="O","O",IF(LEFT(D105,1)="S","S","")),IF(LEN($E$3)=3,D105,""))),""))</f>
        <v/>
      </c>
      <c r="H105" s="152" t="str">
        <f t="shared" si="215"/>
        <v/>
      </c>
      <c r="I105" s="152" t="str">
        <f t="shared" si="215"/>
        <v/>
      </c>
      <c r="J105" s="152" t="str">
        <f t="shared" si="215"/>
        <v/>
      </c>
      <c r="K105" s="152" t="str">
        <f t="shared" si="215"/>
        <v/>
      </c>
      <c r="L105" s="152" t="str">
        <f t="shared" si="215"/>
        <v/>
      </c>
      <c r="M105" s="152" t="str">
        <f t="shared" si="215"/>
        <v/>
      </c>
      <c r="N105" s="152" t="str">
        <f t="shared" si="215"/>
        <v/>
      </c>
      <c r="O105" s="152" t="str">
        <f t="shared" si="215"/>
        <v/>
      </c>
      <c r="P105" s="152" t="str">
        <f t="shared" si="10"/>
        <v>--------------</v>
      </c>
      <c r="Q105" s="152" t="str">
        <f t="shared" si="11"/>
        <v/>
      </c>
      <c r="R105" s="152" t="str">
        <f t="shared" si="12"/>
        <v/>
      </c>
      <c r="S105" s="152">
        <f t="shared" si="13"/>
        <v>0</v>
      </c>
      <c r="T105" s="152">
        <f>+IF($C105&lt;='Ceník STRAVA'!$B$16,5,IF($C105&lt;='Ceník STRAVA'!$B$15,4,IF($C105&lt;='Ceník STRAVA'!$B$14,3,IF($C105&lt;='Ceník STRAVA'!$B$13,2,IF($C105&lt;='Ceník STRAVA'!$B$12,1,6)))))</f>
        <v>6</v>
      </c>
      <c r="U105" s="33">
        <f t="shared" si="125"/>
        <v>0</v>
      </c>
      <c r="V105" s="153">
        <f t="array" ref="V105">INDEX('Ceník STRAVA'!$C$12:$J$17,$T105,IF(R105="",8,HLOOKUP(R105,'Ceník STRAVA'!$C$10:$J$11,2,0)))</f>
        <v>0</v>
      </c>
      <c r="W105" s="153">
        <f t="array" ref="W105">INDEX('Ceník STRAVA'!$C$12:$J$17,$T105,IF(G105="",8,HLOOKUP(G105,'Ceník STRAVA'!$C$10:$J$11,2,0)))*IF($S105=W$2,0,1)</f>
        <v>0</v>
      </c>
      <c r="X105" s="153">
        <f t="array" ref="X105">INDEX('Ceník STRAVA'!$C$12:$J$17,$T105,IF(H105="",8,HLOOKUP(H105,'Ceník STRAVA'!$C$10:$J$11,2,0)))*IF($S105=X$2,0,1)</f>
        <v>0</v>
      </c>
      <c r="Y105" s="153">
        <f t="array" ref="Y105">INDEX('Ceník STRAVA'!$C$12:$J$17,$T105,IF(I105="",8,HLOOKUP(I105,'Ceník STRAVA'!$C$10:$J$11,2,0)))*IF($S105=Y$2,0,1)</f>
        <v>0</v>
      </c>
      <c r="Z105" s="153">
        <f t="array" ref="Z105">INDEX('Ceník STRAVA'!$C$12:$J$17,$T105,IF(J105="",8,HLOOKUP(J105,'Ceník STRAVA'!$C$10:$J$11,2,0)))*IF($S105=Z$2,0,1)</f>
        <v>0</v>
      </c>
      <c r="AA105" s="153">
        <f t="array" ref="AA105">INDEX('Ceník STRAVA'!$C$12:$J$17,$T105,IF(K105="",8,HLOOKUP(K105,'Ceník STRAVA'!$C$10:$J$11,2,0)))*IF($S105=AA$2,0,1)</f>
        <v>0</v>
      </c>
      <c r="AB105" s="153">
        <f t="array" ref="AB105">INDEX('Ceník STRAVA'!$C$12:$J$17,$T105,IF(L105="",8,HLOOKUP(L105,'Ceník STRAVA'!$C$10:$J$11,2,0)))*IF($S105=AB$2,0,1)</f>
        <v>0</v>
      </c>
      <c r="AC105" s="153">
        <f t="array" ref="AC105">INDEX('Ceník STRAVA'!$C$12:$J$17,$T105,IF(M105="",8,HLOOKUP(M105,'Ceník STRAVA'!$C$10:$J$11,2,0)))*IF($S105=AC$2,0,1)</f>
        <v>0</v>
      </c>
      <c r="AD105" s="153">
        <f t="array" ref="AD105">INDEX('Ceník STRAVA'!$C$12:$J$17,$T105,IF(N105="",8,HLOOKUP(N105,'Ceník STRAVA'!$C$10:$J$11,2,0)))*IF($S105=AD$2,0,1)</f>
        <v>0</v>
      </c>
      <c r="AE105" s="153">
        <f t="array" ref="AE105">INDEX('Ceník STRAVA'!$C$12:$J$17,$T105,IF(O105="",8,HLOOKUP(O105,'Ceník STRAVA'!$C$10:$J$11,2,0)))*IF($S105=AE$2,0,1)</f>
        <v>0</v>
      </c>
      <c r="AF105" s="152"/>
      <c r="AG105" s="152"/>
      <c r="AH105" s="152" t="str">
        <f t="shared" ref="AH105:AQ105" si="216">$T105&amp;F105</f>
        <v>6</v>
      </c>
      <c r="AI105" s="152" t="str">
        <f t="shared" si="216"/>
        <v>6</v>
      </c>
      <c r="AJ105" s="152" t="str">
        <f t="shared" si="216"/>
        <v>6</v>
      </c>
      <c r="AK105" s="152" t="str">
        <f t="shared" si="216"/>
        <v>6</v>
      </c>
      <c r="AL105" s="152" t="str">
        <f t="shared" si="216"/>
        <v>6</v>
      </c>
      <c r="AM105" s="152" t="str">
        <f t="shared" si="216"/>
        <v>6</v>
      </c>
      <c r="AN105" s="152" t="str">
        <f t="shared" si="216"/>
        <v>6</v>
      </c>
      <c r="AO105" s="152" t="str">
        <f t="shared" si="216"/>
        <v>6</v>
      </c>
      <c r="AP105" s="152" t="str">
        <f t="shared" si="216"/>
        <v>6</v>
      </c>
      <c r="AQ105" s="152" t="str">
        <f t="shared" si="216"/>
        <v>6</v>
      </c>
      <c r="AR105" s="152"/>
      <c r="AS105" s="152"/>
      <c r="AT105" s="152"/>
      <c r="AU105" s="152"/>
      <c r="AV105" s="152"/>
      <c r="AW105" s="152"/>
      <c r="AX105" s="152"/>
      <c r="AY105" s="152"/>
      <c r="AZ105" s="152"/>
      <c r="BA105" s="152"/>
    </row>
    <row r="106" spans="1:53" ht="15.75" customHeight="1">
      <c r="A106" s="8">
        <f>+VSTUP!A111</f>
        <v>102</v>
      </c>
      <c r="B106" s="8">
        <f>+VSTUP!B111</f>
        <v>0</v>
      </c>
      <c r="C106" s="8" t="str">
        <f>IF(VSTUP!C111="","",VSTUP!C111)</f>
        <v/>
      </c>
      <c r="D106" s="8">
        <f>+VSTUP!G111</f>
        <v>0</v>
      </c>
      <c r="E106" s="8" t="str">
        <f>+VSTUP!H111</f>
        <v>-</v>
      </c>
      <c r="F106" s="8" t="str">
        <f t="shared" si="8"/>
        <v/>
      </c>
      <c r="G106" s="8" t="str">
        <f t="shared" ref="G106:O106" si="217">+IF($D106&gt;=G$2,IF($E106=0,"",$E106),IF($D106+1=G$2,IF(EXACT(LEFT($E106,LEN($E$3)),$E$3),$E$3,IF(LEN($E$3)=2,IF(LEFT($E106,1)="O","O",IF(LEFT(D106,1)="S","S","")),IF(LEN($E$3)=3,D106,""))),""))</f>
        <v/>
      </c>
      <c r="H106" s="8" t="str">
        <f t="shared" si="217"/>
        <v/>
      </c>
      <c r="I106" s="8" t="str">
        <f t="shared" si="217"/>
        <v/>
      </c>
      <c r="J106" s="8" t="str">
        <f t="shared" si="217"/>
        <v/>
      </c>
      <c r="K106" s="8" t="str">
        <f t="shared" si="217"/>
        <v/>
      </c>
      <c r="L106" s="8" t="str">
        <f t="shared" si="217"/>
        <v/>
      </c>
      <c r="M106" s="8" t="str">
        <f t="shared" si="217"/>
        <v/>
      </c>
      <c r="N106" s="8" t="str">
        <f t="shared" si="217"/>
        <v/>
      </c>
      <c r="O106" s="8" t="str">
        <f t="shared" si="217"/>
        <v/>
      </c>
      <c r="P106" s="8" t="str">
        <f t="shared" si="10"/>
        <v>--------------</v>
      </c>
      <c r="Q106" s="8" t="str">
        <f t="shared" si="11"/>
        <v/>
      </c>
      <c r="R106" s="8" t="str">
        <f t="shared" si="12"/>
        <v/>
      </c>
      <c r="S106" s="8">
        <f t="shared" si="13"/>
        <v>0</v>
      </c>
      <c r="T106" s="8">
        <f>+IF($C106&lt;='Ceník STRAVA'!$B$16,5,IF($C106&lt;='Ceník STRAVA'!$B$15,4,IF($C106&lt;='Ceník STRAVA'!$B$14,3,IF($C106&lt;='Ceník STRAVA'!$B$13,2,IF($C106&lt;='Ceník STRAVA'!$B$12,1,6)))))</f>
        <v>6</v>
      </c>
      <c r="U106" s="33">
        <f t="shared" si="125"/>
        <v>0</v>
      </c>
      <c r="V106" s="32">
        <f t="array" ref="V106">INDEX('Ceník STRAVA'!$C$12:$J$17,$T106,IF(R106="",8,HLOOKUP(R106,'Ceník STRAVA'!$C$10:$J$11,2,0)))</f>
        <v>0</v>
      </c>
      <c r="W106" s="32">
        <f t="array" ref="W106">INDEX('Ceník STRAVA'!$C$12:$J$17,$T106,IF(G106="",8,HLOOKUP(G106,'Ceník STRAVA'!$C$10:$J$11,2,0)))*IF($S106=W$2,0,1)</f>
        <v>0</v>
      </c>
      <c r="X106" s="32">
        <f t="array" ref="X106">INDEX('Ceník STRAVA'!$C$12:$J$17,$T106,IF(H106="",8,HLOOKUP(H106,'Ceník STRAVA'!$C$10:$J$11,2,0)))*IF($S106=X$2,0,1)</f>
        <v>0</v>
      </c>
      <c r="Y106" s="32">
        <f t="array" ref="Y106">INDEX('Ceník STRAVA'!$C$12:$J$17,$T106,IF(I106="",8,HLOOKUP(I106,'Ceník STRAVA'!$C$10:$J$11,2,0)))*IF($S106=Y$2,0,1)</f>
        <v>0</v>
      </c>
      <c r="Z106" s="32">
        <f t="array" ref="Z106">INDEX('Ceník STRAVA'!$C$12:$J$17,$T106,IF(J106="",8,HLOOKUP(J106,'Ceník STRAVA'!$C$10:$J$11,2,0)))*IF($S106=Z$2,0,1)</f>
        <v>0</v>
      </c>
      <c r="AA106" s="32">
        <f t="array" ref="AA106">INDEX('Ceník STRAVA'!$C$12:$J$17,$T106,IF(K106="",8,HLOOKUP(K106,'Ceník STRAVA'!$C$10:$J$11,2,0)))*IF($S106=AA$2,0,1)</f>
        <v>0</v>
      </c>
      <c r="AB106" s="32">
        <f t="array" ref="AB106">INDEX('Ceník STRAVA'!$C$12:$J$17,$T106,IF(L106="",8,HLOOKUP(L106,'Ceník STRAVA'!$C$10:$J$11,2,0)))*IF($S106=AB$2,0,1)</f>
        <v>0</v>
      </c>
      <c r="AC106" s="32">
        <f t="array" ref="AC106">INDEX('Ceník STRAVA'!$C$12:$J$17,$T106,IF(M106="",8,HLOOKUP(M106,'Ceník STRAVA'!$C$10:$J$11,2,0)))*IF($S106=AC$2,0,1)</f>
        <v>0</v>
      </c>
      <c r="AD106" s="32">
        <f t="array" ref="AD106">INDEX('Ceník STRAVA'!$C$12:$J$17,$T106,IF(N106="",8,HLOOKUP(N106,'Ceník STRAVA'!$C$10:$J$11,2,0)))*IF($S106=AD$2,0,1)</f>
        <v>0</v>
      </c>
      <c r="AE106" s="32">
        <f t="array" ref="AE106">INDEX('Ceník STRAVA'!$C$12:$J$17,$T106,IF(O106="",8,HLOOKUP(O106,'Ceník STRAVA'!$C$10:$J$11,2,0)))*IF($S106=AE$2,0,1)</f>
        <v>0</v>
      </c>
      <c r="AF106" s="8"/>
      <c r="AG106" s="8"/>
      <c r="AH106" s="8" t="str">
        <f t="shared" ref="AH106:AQ106" si="218">$T106&amp;F106</f>
        <v>6</v>
      </c>
      <c r="AI106" s="8" t="str">
        <f t="shared" si="218"/>
        <v>6</v>
      </c>
      <c r="AJ106" s="8" t="str">
        <f t="shared" si="218"/>
        <v>6</v>
      </c>
      <c r="AK106" s="8" t="str">
        <f t="shared" si="218"/>
        <v>6</v>
      </c>
      <c r="AL106" s="8" t="str">
        <f t="shared" si="218"/>
        <v>6</v>
      </c>
      <c r="AM106" s="8" t="str">
        <f t="shared" si="218"/>
        <v>6</v>
      </c>
      <c r="AN106" s="8" t="str">
        <f t="shared" si="218"/>
        <v>6</v>
      </c>
      <c r="AO106" s="8" t="str">
        <f t="shared" si="218"/>
        <v>6</v>
      </c>
      <c r="AP106" s="8" t="str">
        <f t="shared" si="218"/>
        <v>6</v>
      </c>
      <c r="AQ106" s="8" t="str">
        <f t="shared" si="218"/>
        <v>6</v>
      </c>
      <c r="AR106" s="8"/>
      <c r="AS106" s="8"/>
      <c r="AT106" s="8"/>
      <c r="AU106" s="8"/>
      <c r="AV106" s="8"/>
      <c r="AW106" s="8"/>
      <c r="AX106" s="8"/>
      <c r="AY106" s="8"/>
      <c r="AZ106" s="8"/>
      <c r="BA106" s="8"/>
    </row>
    <row r="107" spans="1:53" s="151" customFormat="1" ht="15.75" customHeight="1">
      <c r="A107" s="152">
        <f>+VSTUP!A112</f>
        <v>103</v>
      </c>
      <c r="B107" s="152">
        <f>+VSTUP!B112</f>
        <v>0</v>
      </c>
      <c r="C107" s="152" t="str">
        <f>IF(VSTUP!C112="","",VSTUP!C112)</f>
        <v/>
      </c>
      <c r="D107" s="152">
        <f>+VSTUP!G112</f>
        <v>0</v>
      </c>
      <c r="E107" s="152" t="str">
        <f>+VSTUP!H112</f>
        <v>-</v>
      </c>
      <c r="F107" s="152" t="str">
        <f t="shared" si="8"/>
        <v/>
      </c>
      <c r="G107" s="152" t="str">
        <f t="shared" ref="G107:O107" si="219">+IF($D107&gt;=G$2,IF($E107=0,"",$E107),IF($D107+1=G$2,IF(EXACT(LEFT($E107,LEN($E$3)),$E$3),$E$3,IF(LEN($E$3)=2,IF(LEFT($E107,1)="O","O",IF(LEFT(D107,1)="S","S","")),IF(LEN($E$3)=3,D107,""))),""))</f>
        <v/>
      </c>
      <c r="H107" s="152" t="str">
        <f t="shared" si="219"/>
        <v/>
      </c>
      <c r="I107" s="152" t="str">
        <f t="shared" si="219"/>
        <v/>
      </c>
      <c r="J107" s="152" t="str">
        <f t="shared" si="219"/>
        <v/>
      </c>
      <c r="K107" s="152" t="str">
        <f t="shared" si="219"/>
        <v/>
      </c>
      <c r="L107" s="152" t="str">
        <f t="shared" si="219"/>
        <v/>
      </c>
      <c r="M107" s="152" t="str">
        <f t="shared" si="219"/>
        <v/>
      </c>
      <c r="N107" s="152" t="str">
        <f t="shared" si="219"/>
        <v/>
      </c>
      <c r="O107" s="152" t="str">
        <f t="shared" si="219"/>
        <v/>
      </c>
      <c r="P107" s="152" t="str">
        <f t="shared" si="10"/>
        <v>--------------</v>
      </c>
      <c r="Q107" s="152" t="str">
        <f t="shared" si="11"/>
        <v/>
      </c>
      <c r="R107" s="152" t="str">
        <f t="shared" si="12"/>
        <v/>
      </c>
      <c r="S107" s="152">
        <f t="shared" si="13"/>
        <v>0</v>
      </c>
      <c r="T107" s="152">
        <f>+IF($C107&lt;='Ceník STRAVA'!$B$16,5,IF($C107&lt;='Ceník STRAVA'!$B$15,4,IF($C107&lt;='Ceník STRAVA'!$B$14,3,IF($C107&lt;='Ceník STRAVA'!$B$13,2,IF($C107&lt;='Ceník STRAVA'!$B$12,1,6)))))</f>
        <v>6</v>
      </c>
      <c r="U107" s="33">
        <f t="shared" si="125"/>
        <v>0</v>
      </c>
      <c r="V107" s="153">
        <f t="array" ref="V107">INDEX('Ceník STRAVA'!$C$12:$J$17,$T107,IF(R107="",8,HLOOKUP(R107,'Ceník STRAVA'!$C$10:$J$11,2,0)))</f>
        <v>0</v>
      </c>
      <c r="W107" s="153">
        <f t="array" ref="W107">INDEX('Ceník STRAVA'!$C$12:$J$17,$T107,IF(G107="",8,HLOOKUP(G107,'Ceník STRAVA'!$C$10:$J$11,2,0)))*IF($S107=W$2,0,1)</f>
        <v>0</v>
      </c>
      <c r="X107" s="153">
        <f t="array" ref="X107">INDEX('Ceník STRAVA'!$C$12:$J$17,$T107,IF(H107="",8,HLOOKUP(H107,'Ceník STRAVA'!$C$10:$J$11,2,0)))*IF($S107=X$2,0,1)</f>
        <v>0</v>
      </c>
      <c r="Y107" s="153">
        <f t="array" ref="Y107">INDEX('Ceník STRAVA'!$C$12:$J$17,$T107,IF(I107="",8,HLOOKUP(I107,'Ceník STRAVA'!$C$10:$J$11,2,0)))*IF($S107=Y$2,0,1)</f>
        <v>0</v>
      </c>
      <c r="Z107" s="153">
        <f t="array" ref="Z107">INDEX('Ceník STRAVA'!$C$12:$J$17,$T107,IF(J107="",8,HLOOKUP(J107,'Ceník STRAVA'!$C$10:$J$11,2,0)))*IF($S107=Z$2,0,1)</f>
        <v>0</v>
      </c>
      <c r="AA107" s="153">
        <f t="array" ref="AA107">INDEX('Ceník STRAVA'!$C$12:$J$17,$T107,IF(K107="",8,HLOOKUP(K107,'Ceník STRAVA'!$C$10:$J$11,2,0)))*IF($S107=AA$2,0,1)</f>
        <v>0</v>
      </c>
      <c r="AB107" s="153">
        <f t="array" ref="AB107">INDEX('Ceník STRAVA'!$C$12:$J$17,$T107,IF(L107="",8,HLOOKUP(L107,'Ceník STRAVA'!$C$10:$J$11,2,0)))*IF($S107=AB$2,0,1)</f>
        <v>0</v>
      </c>
      <c r="AC107" s="153">
        <f t="array" ref="AC107">INDEX('Ceník STRAVA'!$C$12:$J$17,$T107,IF(M107="",8,HLOOKUP(M107,'Ceník STRAVA'!$C$10:$J$11,2,0)))*IF($S107=AC$2,0,1)</f>
        <v>0</v>
      </c>
      <c r="AD107" s="153">
        <f t="array" ref="AD107">INDEX('Ceník STRAVA'!$C$12:$J$17,$T107,IF(N107="",8,HLOOKUP(N107,'Ceník STRAVA'!$C$10:$J$11,2,0)))*IF($S107=AD$2,0,1)</f>
        <v>0</v>
      </c>
      <c r="AE107" s="153">
        <f t="array" ref="AE107">INDEX('Ceník STRAVA'!$C$12:$J$17,$T107,IF(O107="",8,HLOOKUP(O107,'Ceník STRAVA'!$C$10:$J$11,2,0)))*IF($S107=AE$2,0,1)</f>
        <v>0</v>
      </c>
      <c r="AF107" s="152"/>
      <c r="AG107" s="152"/>
      <c r="AH107" s="152" t="str">
        <f t="shared" ref="AH107:AQ107" si="220">$T107&amp;F107</f>
        <v>6</v>
      </c>
      <c r="AI107" s="152" t="str">
        <f t="shared" si="220"/>
        <v>6</v>
      </c>
      <c r="AJ107" s="152" t="str">
        <f t="shared" si="220"/>
        <v>6</v>
      </c>
      <c r="AK107" s="152" t="str">
        <f t="shared" si="220"/>
        <v>6</v>
      </c>
      <c r="AL107" s="152" t="str">
        <f t="shared" si="220"/>
        <v>6</v>
      </c>
      <c r="AM107" s="152" t="str">
        <f t="shared" si="220"/>
        <v>6</v>
      </c>
      <c r="AN107" s="152" t="str">
        <f t="shared" si="220"/>
        <v>6</v>
      </c>
      <c r="AO107" s="152" t="str">
        <f t="shared" si="220"/>
        <v>6</v>
      </c>
      <c r="AP107" s="152" t="str">
        <f t="shared" si="220"/>
        <v>6</v>
      </c>
      <c r="AQ107" s="152" t="str">
        <f t="shared" si="220"/>
        <v>6</v>
      </c>
      <c r="AR107" s="152"/>
      <c r="AS107" s="152"/>
      <c r="AT107" s="152"/>
      <c r="AU107" s="152"/>
      <c r="AV107" s="152"/>
      <c r="AW107" s="152"/>
      <c r="AX107" s="152"/>
      <c r="AY107" s="152"/>
      <c r="AZ107" s="152"/>
      <c r="BA107" s="152"/>
    </row>
    <row r="108" spans="1:53" ht="15.75" customHeight="1">
      <c r="A108" s="8">
        <f>+VSTUP!A113</f>
        <v>104</v>
      </c>
      <c r="B108" s="8">
        <f>+VSTUP!B113</f>
        <v>0</v>
      </c>
      <c r="C108" s="8" t="str">
        <f>IF(VSTUP!C113="","",VSTUP!C113)</f>
        <v/>
      </c>
      <c r="D108" s="8">
        <f>+VSTUP!G113</f>
        <v>0</v>
      </c>
      <c r="E108" s="8" t="str">
        <f>+VSTUP!H113</f>
        <v>-</v>
      </c>
      <c r="F108" s="8" t="str">
        <f t="shared" si="8"/>
        <v/>
      </c>
      <c r="G108" s="8" t="str">
        <f t="shared" ref="G108:O108" si="221">+IF($D108&gt;=G$2,IF($E108=0,"",$E108),IF($D108+1=G$2,IF(EXACT(LEFT($E108,LEN($E$3)),$E$3),$E$3,IF(LEN($E$3)=2,IF(LEFT($E108,1)="O","O",IF(LEFT(D108,1)="S","S","")),IF(LEN($E$3)=3,D108,""))),""))</f>
        <v/>
      </c>
      <c r="H108" s="8" t="str">
        <f t="shared" si="221"/>
        <v/>
      </c>
      <c r="I108" s="8" t="str">
        <f t="shared" si="221"/>
        <v/>
      </c>
      <c r="J108" s="8" t="str">
        <f t="shared" si="221"/>
        <v/>
      </c>
      <c r="K108" s="8" t="str">
        <f t="shared" si="221"/>
        <v/>
      </c>
      <c r="L108" s="8" t="str">
        <f t="shared" si="221"/>
        <v/>
      </c>
      <c r="M108" s="8" t="str">
        <f t="shared" si="221"/>
        <v/>
      </c>
      <c r="N108" s="8" t="str">
        <f t="shared" si="221"/>
        <v/>
      </c>
      <c r="O108" s="8" t="str">
        <f t="shared" si="221"/>
        <v/>
      </c>
      <c r="P108" s="8" t="str">
        <f t="shared" si="10"/>
        <v>--------------</v>
      </c>
      <c r="Q108" s="8" t="str">
        <f t="shared" si="11"/>
        <v/>
      </c>
      <c r="R108" s="8" t="str">
        <f t="shared" si="12"/>
        <v/>
      </c>
      <c r="S108" s="8">
        <f t="shared" si="13"/>
        <v>0</v>
      </c>
      <c r="T108" s="8">
        <f>+IF($C108&lt;='Ceník STRAVA'!$B$16,5,IF($C108&lt;='Ceník STRAVA'!$B$15,4,IF($C108&lt;='Ceník STRAVA'!$B$14,3,IF($C108&lt;='Ceník STRAVA'!$B$13,2,IF($C108&lt;='Ceník STRAVA'!$B$12,1,6)))))</f>
        <v>6</v>
      </c>
      <c r="U108" s="33">
        <f t="shared" si="125"/>
        <v>0</v>
      </c>
      <c r="V108" s="32">
        <f t="array" ref="V108">INDEX('Ceník STRAVA'!$C$12:$J$17,$T108,IF(R108="",8,HLOOKUP(R108,'Ceník STRAVA'!$C$10:$J$11,2,0)))</f>
        <v>0</v>
      </c>
      <c r="W108" s="32">
        <f t="array" ref="W108">INDEX('Ceník STRAVA'!$C$12:$J$17,$T108,IF(G108="",8,HLOOKUP(G108,'Ceník STRAVA'!$C$10:$J$11,2,0)))*IF($S108=W$2,0,1)</f>
        <v>0</v>
      </c>
      <c r="X108" s="32">
        <f t="array" ref="X108">INDEX('Ceník STRAVA'!$C$12:$J$17,$T108,IF(H108="",8,HLOOKUP(H108,'Ceník STRAVA'!$C$10:$J$11,2,0)))*IF($S108=X$2,0,1)</f>
        <v>0</v>
      </c>
      <c r="Y108" s="32">
        <f t="array" ref="Y108">INDEX('Ceník STRAVA'!$C$12:$J$17,$T108,IF(I108="",8,HLOOKUP(I108,'Ceník STRAVA'!$C$10:$J$11,2,0)))*IF($S108=Y$2,0,1)</f>
        <v>0</v>
      </c>
      <c r="Z108" s="32">
        <f t="array" ref="Z108">INDEX('Ceník STRAVA'!$C$12:$J$17,$T108,IF(J108="",8,HLOOKUP(J108,'Ceník STRAVA'!$C$10:$J$11,2,0)))*IF($S108=Z$2,0,1)</f>
        <v>0</v>
      </c>
      <c r="AA108" s="32">
        <f t="array" ref="AA108">INDEX('Ceník STRAVA'!$C$12:$J$17,$T108,IF(K108="",8,HLOOKUP(K108,'Ceník STRAVA'!$C$10:$J$11,2,0)))*IF($S108=AA$2,0,1)</f>
        <v>0</v>
      </c>
      <c r="AB108" s="32">
        <f t="array" ref="AB108">INDEX('Ceník STRAVA'!$C$12:$J$17,$T108,IF(L108="",8,HLOOKUP(L108,'Ceník STRAVA'!$C$10:$J$11,2,0)))*IF($S108=AB$2,0,1)</f>
        <v>0</v>
      </c>
      <c r="AC108" s="32">
        <f t="array" ref="AC108">INDEX('Ceník STRAVA'!$C$12:$J$17,$T108,IF(M108="",8,HLOOKUP(M108,'Ceník STRAVA'!$C$10:$J$11,2,0)))*IF($S108=AC$2,0,1)</f>
        <v>0</v>
      </c>
      <c r="AD108" s="32">
        <f t="array" ref="AD108">INDEX('Ceník STRAVA'!$C$12:$J$17,$T108,IF(N108="",8,HLOOKUP(N108,'Ceník STRAVA'!$C$10:$J$11,2,0)))*IF($S108=AD$2,0,1)</f>
        <v>0</v>
      </c>
      <c r="AE108" s="32">
        <f t="array" ref="AE108">INDEX('Ceník STRAVA'!$C$12:$J$17,$T108,IF(O108="",8,HLOOKUP(O108,'Ceník STRAVA'!$C$10:$J$11,2,0)))*IF($S108=AE$2,0,1)</f>
        <v>0</v>
      </c>
      <c r="AF108" s="8"/>
      <c r="AG108" s="8"/>
      <c r="AH108" s="8" t="str">
        <f t="shared" ref="AH108:AQ108" si="222">$T108&amp;F108</f>
        <v>6</v>
      </c>
      <c r="AI108" s="8" t="str">
        <f t="shared" si="222"/>
        <v>6</v>
      </c>
      <c r="AJ108" s="8" t="str">
        <f t="shared" si="222"/>
        <v>6</v>
      </c>
      <c r="AK108" s="8" t="str">
        <f t="shared" si="222"/>
        <v>6</v>
      </c>
      <c r="AL108" s="8" t="str">
        <f t="shared" si="222"/>
        <v>6</v>
      </c>
      <c r="AM108" s="8" t="str">
        <f t="shared" si="222"/>
        <v>6</v>
      </c>
      <c r="AN108" s="8" t="str">
        <f t="shared" si="222"/>
        <v>6</v>
      </c>
      <c r="AO108" s="8" t="str">
        <f t="shared" si="222"/>
        <v>6</v>
      </c>
      <c r="AP108" s="8" t="str">
        <f t="shared" si="222"/>
        <v>6</v>
      </c>
      <c r="AQ108" s="8" t="str">
        <f t="shared" si="222"/>
        <v>6</v>
      </c>
      <c r="AR108" s="8"/>
      <c r="AS108" s="8"/>
      <c r="AT108" s="8"/>
      <c r="AU108" s="8"/>
      <c r="AV108" s="8"/>
      <c r="AW108" s="8"/>
      <c r="AX108" s="8"/>
      <c r="AY108" s="8"/>
      <c r="AZ108" s="8"/>
      <c r="BA108" s="8"/>
    </row>
    <row r="109" spans="1:53" s="151" customFormat="1" ht="15.75" customHeight="1">
      <c r="A109" s="152">
        <f>+VSTUP!A114</f>
        <v>105</v>
      </c>
      <c r="B109" s="152">
        <f>+VSTUP!B114</f>
        <v>0</v>
      </c>
      <c r="C109" s="152" t="str">
        <f>IF(VSTUP!C114="","",VSTUP!C114)</f>
        <v/>
      </c>
      <c r="D109" s="152">
        <f>+VSTUP!G114</f>
        <v>0</v>
      </c>
      <c r="E109" s="152" t="str">
        <f>+VSTUP!H114</f>
        <v>-</v>
      </c>
      <c r="F109" s="152" t="str">
        <f t="shared" si="8"/>
        <v/>
      </c>
      <c r="G109" s="152" t="str">
        <f t="shared" ref="G109:O109" si="223">+IF($D109&gt;=G$2,IF($E109=0,"",$E109),IF($D109+1=G$2,IF(EXACT(LEFT($E109,LEN($E$3)),$E$3),$E$3,IF(LEN($E$3)=2,IF(LEFT($E109,1)="O","O",IF(LEFT(D109,1)="S","S","")),IF(LEN($E$3)=3,D109,""))),""))</f>
        <v/>
      </c>
      <c r="H109" s="152" t="str">
        <f t="shared" si="223"/>
        <v/>
      </c>
      <c r="I109" s="152" t="str">
        <f t="shared" si="223"/>
        <v/>
      </c>
      <c r="J109" s="152" t="str">
        <f t="shared" si="223"/>
        <v/>
      </c>
      <c r="K109" s="152" t="str">
        <f t="shared" si="223"/>
        <v/>
      </c>
      <c r="L109" s="152" t="str">
        <f t="shared" si="223"/>
        <v/>
      </c>
      <c r="M109" s="152" t="str">
        <f t="shared" si="223"/>
        <v/>
      </c>
      <c r="N109" s="152" t="str">
        <f t="shared" si="223"/>
        <v/>
      </c>
      <c r="O109" s="152" t="str">
        <f t="shared" si="223"/>
        <v/>
      </c>
      <c r="P109" s="152" t="str">
        <f t="shared" si="10"/>
        <v>--------------</v>
      </c>
      <c r="Q109" s="152" t="str">
        <f t="shared" si="11"/>
        <v/>
      </c>
      <c r="R109" s="152" t="str">
        <f t="shared" si="12"/>
        <v/>
      </c>
      <c r="S109" s="152">
        <f t="shared" si="13"/>
        <v>0</v>
      </c>
      <c r="T109" s="152">
        <f>+IF($C109&lt;='Ceník STRAVA'!$B$16,5,IF($C109&lt;='Ceník STRAVA'!$B$15,4,IF($C109&lt;='Ceník STRAVA'!$B$14,3,IF($C109&lt;='Ceník STRAVA'!$B$13,2,IF($C109&lt;='Ceník STRAVA'!$B$12,1,6)))))</f>
        <v>6</v>
      </c>
      <c r="U109" s="33">
        <f t="shared" si="125"/>
        <v>0</v>
      </c>
      <c r="V109" s="153">
        <f t="array" ref="V109">INDEX('Ceník STRAVA'!$C$12:$J$17,$T109,IF(R109="",8,HLOOKUP(R109,'Ceník STRAVA'!$C$10:$J$11,2,0)))</f>
        <v>0</v>
      </c>
      <c r="W109" s="153">
        <f t="array" ref="W109">INDEX('Ceník STRAVA'!$C$12:$J$17,$T109,IF(G109="",8,HLOOKUP(G109,'Ceník STRAVA'!$C$10:$J$11,2,0)))*IF($S109=W$2,0,1)</f>
        <v>0</v>
      </c>
      <c r="X109" s="153">
        <f t="array" ref="X109">INDEX('Ceník STRAVA'!$C$12:$J$17,$T109,IF(H109="",8,HLOOKUP(H109,'Ceník STRAVA'!$C$10:$J$11,2,0)))*IF($S109=X$2,0,1)</f>
        <v>0</v>
      </c>
      <c r="Y109" s="153">
        <f t="array" ref="Y109">INDEX('Ceník STRAVA'!$C$12:$J$17,$T109,IF(I109="",8,HLOOKUP(I109,'Ceník STRAVA'!$C$10:$J$11,2,0)))*IF($S109=Y$2,0,1)</f>
        <v>0</v>
      </c>
      <c r="Z109" s="153">
        <f t="array" ref="Z109">INDEX('Ceník STRAVA'!$C$12:$J$17,$T109,IF(J109="",8,HLOOKUP(J109,'Ceník STRAVA'!$C$10:$J$11,2,0)))*IF($S109=Z$2,0,1)</f>
        <v>0</v>
      </c>
      <c r="AA109" s="153">
        <f t="array" ref="AA109">INDEX('Ceník STRAVA'!$C$12:$J$17,$T109,IF(K109="",8,HLOOKUP(K109,'Ceník STRAVA'!$C$10:$J$11,2,0)))*IF($S109=AA$2,0,1)</f>
        <v>0</v>
      </c>
      <c r="AB109" s="153">
        <f t="array" ref="AB109">INDEX('Ceník STRAVA'!$C$12:$J$17,$T109,IF(L109="",8,HLOOKUP(L109,'Ceník STRAVA'!$C$10:$J$11,2,0)))*IF($S109=AB$2,0,1)</f>
        <v>0</v>
      </c>
      <c r="AC109" s="153">
        <f t="array" ref="AC109">INDEX('Ceník STRAVA'!$C$12:$J$17,$T109,IF(M109="",8,HLOOKUP(M109,'Ceník STRAVA'!$C$10:$J$11,2,0)))*IF($S109=AC$2,0,1)</f>
        <v>0</v>
      </c>
      <c r="AD109" s="153">
        <f t="array" ref="AD109">INDEX('Ceník STRAVA'!$C$12:$J$17,$T109,IF(N109="",8,HLOOKUP(N109,'Ceník STRAVA'!$C$10:$J$11,2,0)))*IF($S109=AD$2,0,1)</f>
        <v>0</v>
      </c>
      <c r="AE109" s="153">
        <f t="array" ref="AE109">INDEX('Ceník STRAVA'!$C$12:$J$17,$T109,IF(O109="",8,HLOOKUP(O109,'Ceník STRAVA'!$C$10:$J$11,2,0)))*IF($S109=AE$2,0,1)</f>
        <v>0</v>
      </c>
      <c r="AF109" s="152"/>
      <c r="AG109" s="152"/>
      <c r="AH109" s="152" t="str">
        <f t="shared" ref="AH109:AQ109" si="224">$T109&amp;F109</f>
        <v>6</v>
      </c>
      <c r="AI109" s="152" t="str">
        <f t="shared" si="224"/>
        <v>6</v>
      </c>
      <c r="AJ109" s="152" t="str">
        <f t="shared" si="224"/>
        <v>6</v>
      </c>
      <c r="AK109" s="152" t="str">
        <f t="shared" si="224"/>
        <v>6</v>
      </c>
      <c r="AL109" s="152" t="str">
        <f t="shared" si="224"/>
        <v>6</v>
      </c>
      <c r="AM109" s="152" t="str">
        <f t="shared" si="224"/>
        <v>6</v>
      </c>
      <c r="AN109" s="152" t="str">
        <f t="shared" si="224"/>
        <v>6</v>
      </c>
      <c r="AO109" s="152" t="str">
        <f t="shared" si="224"/>
        <v>6</v>
      </c>
      <c r="AP109" s="152" t="str">
        <f t="shared" si="224"/>
        <v>6</v>
      </c>
      <c r="AQ109" s="152" t="str">
        <f t="shared" si="224"/>
        <v>6</v>
      </c>
      <c r="AR109" s="152"/>
      <c r="AS109" s="152"/>
      <c r="AT109" s="152"/>
      <c r="AU109" s="152"/>
      <c r="AV109" s="152"/>
      <c r="AW109" s="152"/>
      <c r="AX109" s="152"/>
      <c r="AY109" s="152"/>
      <c r="AZ109" s="152"/>
      <c r="BA109" s="152"/>
    </row>
    <row r="110" spans="1:53" ht="15.75" customHeight="1">
      <c r="A110" s="8">
        <f>+VSTUP!A115</f>
        <v>106</v>
      </c>
      <c r="B110" s="8">
        <f>+VSTUP!B115</f>
        <v>0</v>
      </c>
      <c r="C110" s="8" t="str">
        <f>IF(VSTUP!C115="","",VSTUP!C115)</f>
        <v/>
      </c>
      <c r="D110" s="8">
        <f>+VSTUP!G115</f>
        <v>0</v>
      </c>
      <c r="E110" s="8" t="str">
        <f>+VSTUP!H115</f>
        <v>-</v>
      </c>
      <c r="F110" s="8" t="str">
        <f t="shared" si="8"/>
        <v/>
      </c>
      <c r="G110" s="8" t="str">
        <f t="shared" ref="G110:O110" si="225">+IF($D110&gt;=G$2,IF($E110=0,"",$E110),IF($D110+1=G$2,IF(EXACT(LEFT($E110,LEN($E$3)),$E$3),$E$3,IF(LEN($E$3)=2,IF(LEFT($E110,1)="O","O",IF(LEFT(D110,1)="S","S","")),IF(LEN($E$3)=3,D110,""))),""))</f>
        <v/>
      </c>
      <c r="H110" s="8" t="str">
        <f t="shared" si="225"/>
        <v/>
      </c>
      <c r="I110" s="8" t="str">
        <f t="shared" si="225"/>
        <v/>
      </c>
      <c r="J110" s="8" t="str">
        <f t="shared" si="225"/>
        <v/>
      </c>
      <c r="K110" s="8" t="str">
        <f t="shared" si="225"/>
        <v/>
      </c>
      <c r="L110" s="8" t="str">
        <f t="shared" si="225"/>
        <v/>
      </c>
      <c r="M110" s="8" t="str">
        <f t="shared" si="225"/>
        <v/>
      </c>
      <c r="N110" s="8" t="str">
        <f t="shared" si="225"/>
        <v/>
      </c>
      <c r="O110" s="8" t="str">
        <f t="shared" si="225"/>
        <v/>
      </c>
      <c r="P110" s="8" t="str">
        <f t="shared" si="10"/>
        <v>--------------</v>
      </c>
      <c r="Q110" s="8" t="str">
        <f t="shared" si="11"/>
        <v/>
      </c>
      <c r="R110" s="8" t="str">
        <f t="shared" si="12"/>
        <v/>
      </c>
      <c r="S110" s="8">
        <f t="shared" si="13"/>
        <v>0</v>
      </c>
      <c r="T110" s="8">
        <f>+IF($C110&lt;='Ceník STRAVA'!$B$16,5,IF($C110&lt;='Ceník STRAVA'!$B$15,4,IF($C110&lt;='Ceník STRAVA'!$B$14,3,IF($C110&lt;='Ceník STRAVA'!$B$13,2,IF($C110&lt;='Ceník STRAVA'!$B$12,1,6)))))</f>
        <v>6</v>
      </c>
      <c r="U110" s="33">
        <f t="shared" si="125"/>
        <v>0</v>
      </c>
      <c r="V110" s="32">
        <f t="array" ref="V110">INDEX('Ceník STRAVA'!$C$12:$J$17,$T110,IF(R110="",8,HLOOKUP(R110,'Ceník STRAVA'!$C$10:$J$11,2,0)))</f>
        <v>0</v>
      </c>
      <c r="W110" s="32">
        <f t="array" ref="W110">INDEX('Ceník STRAVA'!$C$12:$J$17,$T110,IF(G110="",8,HLOOKUP(G110,'Ceník STRAVA'!$C$10:$J$11,2,0)))*IF($S110=W$2,0,1)</f>
        <v>0</v>
      </c>
      <c r="X110" s="32">
        <f t="array" ref="X110">INDEX('Ceník STRAVA'!$C$12:$J$17,$T110,IF(H110="",8,HLOOKUP(H110,'Ceník STRAVA'!$C$10:$J$11,2,0)))*IF($S110=X$2,0,1)</f>
        <v>0</v>
      </c>
      <c r="Y110" s="32">
        <f t="array" ref="Y110">INDEX('Ceník STRAVA'!$C$12:$J$17,$T110,IF(I110="",8,HLOOKUP(I110,'Ceník STRAVA'!$C$10:$J$11,2,0)))*IF($S110=Y$2,0,1)</f>
        <v>0</v>
      </c>
      <c r="Z110" s="32">
        <f t="array" ref="Z110">INDEX('Ceník STRAVA'!$C$12:$J$17,$T110,IF(J110="",8,HLOOKUP(J110,'Ceník STRAVA'!$C$10:$J$11,2,0)))*IF($S110=Z$2,0,1)</f>
        <v>0</v>
      </c>
      <c r="AA110" s="32">
        <f t="array" ref="AA110">INDEX('Ceník STRAVA'!$C$12:$J$17,$T110,IF(K110="",8,HLOOKUP(K110,'Ceník STRAVA'!$C$10:$J$11,2,0)))*IF($S110=AA$2,0,1)</f>
        <v>0</v>
      </c>
      <c r="AB110" s="32">
        <f t="array" ref="AB110">INDEX('Ceník STRAVA'!$C$12:$J$17,$T110,IF(L110="",8,HLOOKUP(L110,'Ceník STRAVA'!$C$10:$J$11,2,0)))*IF($S110=AB$2,0,1)</f>
        <v>0</v>
      </c>
      <c r="AC110" s="32">
        <f t="array" ref="AC110">INDEX('Ceník STRAVA'!$C$12:$J$17,$T110,IF(M110="",8,HLOOKUP(M110,'Ceník STRAVA'!$C$10:$J$11,2,0)))*IF($S110=AC$2,0,1)</f>
        <v>0</v>
      </c>
      <c r="AD110" s="32">
        <f t="array" ref="AD110">INDEX('Ceník STRAVA'!$C$12:$J$17,$T110,IF(N110="",8,HLOOKUP(N110,'Ceník STRAVA'!$C$10:$J$11,2,0)))*IF($S110=AD$2,0,1)</f>
        <v>0</v>
      </c>
      <c r="AE110" s="32">
        <f t="array" ref="AE110">INDEX('Ceník STRAVA'!$C$12:$J$17,$T110,IF(O110="",8,HLOOKUP(O110,'Ceník STRAVA'!$C$10:$J$11,2,0)))*IF($S110=AE$2,0,1)</f>
        <v>0</v>
      </c>
      <c r="AF110" s="8"/>
      <c r="AG110" s="8"/>
      <c r="AH110" s="8" t="str">
        <f t="shared" ref="AH110:AQ110" si="226">$T110&amp;F110</f>
        <v>6</v>
      </c>
      <c r="AI110" s="8" t="str">
        <f t="shared" si="226"/>
        <v>6</v>
      </c>
      <c r="AJ110" s="8" t="str">
        <f t="shared" si="226"/>
        <v>6</v>
      </c>
      <c r="AK110" s="8" t="str">
        <f t="shared" si="226"/>
        <v>6</v>
      </c>
      <c r="AL110" s="8" t="str">
        <f t="shared" si="226"/>
        <v>6</v>
      </c>
      <c r="AM110" s="8" t="str">
        <f t="shared" si="226"/>
        <v>6</v>
      </c>
      <c r="AN110" s="8" t="str">
        <f t="shared" si="226"/>
        <v>6</v>
      </c>
      <c r="AO110" s="8" t="str">
        <f t="shared" si="226"/>
        <v>6</v>
      </c>
      <c r="AP110" s="8" t="str">
        <f t="shared" si="226"/>
        <v>6</v>
      </c>
      <c r="AQ110" s="8" t="str">
        <f t="shared" si="226"/>
        <v>6</v>
      </c>
      <c r="AR110" s="8"/>
      <c r="AS110" s="8"/>
      <c r="AT110" s="8"/>
      <c r="AU110" s="8"/>
      <c r="AV110" s="8"/>
      <c r="AW110" s="8"/>
      <c r="AX110" s="8"/>
      <c r="AY110" s="8"/>
      <c r="AZ110" s="8"/>
      <c r="BA110" s="8"/>
    </row>
    <row r="111" spans="1:53" s="151" customFormat="1" ht="15.75" customHeight="1">
      <c r="A111" s="152">
        <f>+VSTUP!A116</f>
        <v>107</v>
      </c>
      <c r="B111" s="152">
        <f>+VSTUP!B116</f>
        <v>0</v>
      </c>
      <c r="C111" s="152" t="str">
        <f>IF(VSTUP!C116="","",VSTUP!C116)</f>
        <v/>
      </c>
      <c r="D111" s="152">
        <f>+VSTUP!G116</f>
        <v>0</v>
      </c>
      <c r="E111" s="152" t="str">
        <f>+VSTUP!H116</f>
        <v>-</v>
      </c>
      <c r="F111" s="152" t="str">
        <f t="shared" si="8"/>
        <v/>
      </c>
      <c r="G111" s="152" t="str">
        <f t="shared" ref="G111:O111" si="227">+IF($D111&gt;=G$2,IF($E111=0,"",$E111),IF($D111+1=G$2,IF(EXACT(LEFT($E111,LEN($E$3)),$E$3),$E$3,IF(LEN($E$3)=2,IF(LEFT($E111,1)="O","O",IF(LEFT(D111,1)="S","S","")),IF(LEN($E$3)=3,D111,""))),""))</f>
        <v/>
      </c>
      <c r="H111" s="152" t="str">
        <f t="shared" si="227"/>
        <v/>
      </c>
      <c r="I111" s="152" t="str">
        <f t="shared" si="227"/>
        <v/>
      </c>
      <c r="J111" s="152" t="str">
        <f t="shared" si="227"/>
        <v/>
      </c>
      <c r="K111" s="152" t="str">
        <f t="shared" si="227"/>
        <v/>
      </c>
      <c r="L111" s="152" t="str">
        <f t="shared" si="227"/>
        <v/>
      </c>
      <c r="M111" s="152" t="str">
        <f t="shared" si="227"/>
        <v/>
      </c>
      <c r="N111" s="152" t="str">
        <f t="shared" si="227"/>
        <v/>
      </c>
      <c r="O111" s="152" t="str">
        <f t="shared" si="227"/>
        <v/>
      </c>
      <c r="P111" s="152" t="str">
        <f t="shared" si="10"/>
        <v>--------------</v>
      </c>
      <c r="Q111" s="152" t="str">
        <f t="shared" si="11"/>
        <v/>
      </c>
      <c r="R111" s="152" t="str">
        <f t="shared" si="12"/>
        <v/>
      </c>
      <c r="S111" s="152">
        <f t="shared" si="13"/>
        <v>0</v>
      </c>
      <c r="T111" s="152">
        <f>+IF($C111&lt;='Ceník STRAVA'!$B$16,5,IF($C111&lt;='Ceník STRAVA'!$B$15,4,IF($C111&lt;='Ceník STRAVA'!$B$14,3,IF($C111&lt;='Ceník STRAVA'!$B$13,2,IF($C111&lt;='Ceník STRAVA'!$B$12,1,6)))))</f>
        <v>6</v>
      </c>
      <c r="U111" s="33">
        <f t="shared" si="125"/>
        <v>0</v>
      </c>
      <c r="V111" s="153">
        <f t="array" ref="V111">INDEX('Ceník STRAVA'!$C$12:$J$17,$T111,IF(R111="",8,HLOOKUP(R111,'Ceník STRAVA'!$C$10:$J$11,2,0)))</f>
        <v>0</v>
      </c>
      <c r="W111" s="153">
        <f t="array" ref="W111">INDEX('Ceník STRAVA'!$C$12:$J$17,$T111,IF(G111="",8,HLOOKUP(G111,'Ceník STRAVA'!$C$10:$J$11,2,0)))*IF($S111=W$2,0,1)</f>
        <v>0</v>
      </c>
      <c r="X111" s="153">
        <f t="array" ref="X111">INDEX('Ceník STRAVA'!$C$12:$J$17,$T111,IF(H111="",8,HLOOKUP(H111,'Ceník STRAVA'!$C$10:$J$11,2,0)))*IF($S111=X$2,0,1)</f>
        <v>0</v>
      </c>
      <c r="Y111" s="153">
        <f t="array" ref="Y111">INDEX('Ceník STRAVA'!$C$12:$J$17,$T111,IF(I111="",8,HLOOKUP(I111,'Ceník STRAVA'!$C$10:$J$11,2,0)))*IF($S111=Y$2,0,1)</f>
        <v>0</v>
      </c>
      <c r="Z111" s="153">
        <f t="array" ref="Z111">INDEX('Ceník STRAVA'!$C$12:$J$17,$T111,IF(J111="",8,HLOOKUP(J111,'Ceník STRAVA'!$C$10:$J$11,2,0)))*IF($S111=Z$2,0,1)</f>
        <v>0</v>
      </c>
      <c r="AA111" s="153">
        <f t="array" ref="AA111">INDEX('Ceník STRAVA'!$C$12:$J$17,$T111,IF(K111="",8,HLOOKUP(K111,'Ceník STRAVA'!$C$10:$J$11,2,0)))*IF($S111=AA$2,0,1)</f>
        <v>0</v>
      </c>
      <c r="AB111" s="153">
        <f t="array" ref="AB111">INDEX('Ceník STRAVA'!$C$12:$J$17,$T111,IF(L111="",8,HLOOKUP(L111,'Ceník STRAVA'!$C$10:$J$11,2,0)))*IF($S111=AB$2,0,1)</f>
        <v>0</v>
      </c>
      <c r="AC111" s="153">
        <f t="array" ref="AC111">INDEX('Ceník STRAVA'!$C$12:$J$17,$T111,IF(M111="",8,HLOOKUP(M111,'Ceník STRAVA'!$C$10:$J$11,2,0)))*IF($S111=AC$2,0,1)</f>
        <v>0</v>
      </c>
      <c r="AD111" s="153">
        <f t="array" ref="AD111">INDEX('Ceník STRAVA'!$C$12:$J$17,$T111,IF(N111="",8,HLOOKUP(N111,'Ceník STRAVA'!$C$10:$J$11,2,0)))*IF($S111=AD$2,0,1)</f>
        <v>0</v>
      </c>
      <c r="AE111" s="153">
        <f t="array" ref="AE111">INDEX('Ceník STRAVA'!$C$12:$J$17,$T111,IF(O111="",8,HLOOKUP(O111,'Ceník STRAVA'!$C$10:$J$11,2,0)))*IF($S111=AE$2,0,1)</f>
        <v>0</v>
      </c>
      <c r="AF111" s="152"/>
      <c r="AG111" s="152"/>
      <c r="AH111" s="152" t="str">
        <f t="shared" ref="AH111:AQ111" si="228">$T111&amp;F111</f>
        <v>6</v>
      </c>
      <c r="AI111" s="152" t="str">
        <f t="shared" si="228"/>
        <v>6</v>
      </c>
      <c r="AJ111" s="152" t="str">
        <f t="shared" si="228"/>
        <v>6</v>
      </c>
      <c r="AK111" s="152" t="str">
        <f t="shared" si="228"/>
        <v>6</v>
      </c>
      <c r="AL111" s="152" t="str">
        <f t="shared" si="228"/>
        <v>6</v>
      </c>
      <c r="AM111" s="152" t="str">
        <f t="shared" si="228"/>
        <v>6</v>
      </c>
      <c r="AN111" s="152" t="str">
        <f t="shared" si="228"/>
        <v>6</v>
      </c>
      <c r="AO111" s="152" t="str">
        <f t="shared" si="228"/>
        <v>6</v>
      </c>
      <c r="AP111" s="152" t="str">
        <f t="shared" si="228"/>
        <v>6</v>
      </c>
      <c r="AQ111" s="152" t="str">
        <f t="shared" si="228"/>
        <v>6</v>
      </c>
      <c r="AR111" s="152"/>
      <c r="AS111" s="152"/>
      <c r="AT111" s="152"/>
      <c r="AU111" s="152"/>
      <c r="AV111" s="152"/>
      <c r="AW111" s="152"/>
      <c r="AX111" s="152"/>
      <c r="AY111" s="152"/>
      <c r="AZ111" s="152"/>
      <c r="BA111" s="152"/>
    </row>
    <row r="112" spans="1:53" ht="15.75" customHeight="1">
      <c r="A112" s="8">
        <f>+VSTUP!A117</f>
        <v>108</v>
      </c>
      <c r="B112" s="8">
        <f>+VSTUP!B117</f>
        <v>0</v>
      </c>
      <c r="C112" s="8" t="str">
        <f>IF(VSTUP!C117="","",VSTUP!C117)</f>
        <v/>
      </c>
      <c r="D112" s="8">
        <f>+VSTUP!G117</f>
        <v>0</v>
      </c>
      <c r="E112" s="8" t="str">
        <f>+VSTUP!H117</f>
        <v>-</v>
      </c>
      <c r="F112" s="8" t="str">
        <f t="shared" si="8"/>
        <v/>
      </c>
      <c r="G112" s="8" t="str">
        <f t="shared" ref="G112:O112" si="229">+IF($D112&gt;=G$2,IF($E112=0,"",$E112),IF($D112+1=G$2,IF(EXACT(LEFT($E112,LEN($E$3)),$E$3),$E$3,IF(LEN($E$3)=2,IF(LEFT($E112,1)="O","O",IF(LEFT(D112,1)="S","S","")),IF(LEN($E$3)=3,D112,""))),""))</f>
        <v/>
      </c>
      <c r="H112" s="8" t="str">
        <f t="shared" si="229"/>
        <v/>
      </c>
      <c r="I112" s="8" t="str">
        <f t="shared" si="229"/>
        <v/>
      </c>
      <c r="J112" s="8" t="str">
        <f t="shared" si="229"/>
        <v/>
      </c>
      <c r="K112" s="8" t="str">
        <f t="shared" si="229"/>
        <v/>
      </c>
      <c r="L112" s="8" t="str">
        <f t="shared" si="229"/>
        <v/>
      </c>
      <c r="M112" s="8" t="str">
        <f t="shared" si="229"/>
        <v/>
      </c>
      <c r="N112" s="8" t="str">
        <f t="shared" si="229"/>
        <v/>
      </c>
      <c r="O112" s="8" t="str">
        <f t="shared" si="229"/>
        <v/>
      </c>
      <c r="P112" s="8" t="str">
        <f t="shared" si="10"/>
        <v>--------------</v>
      </c>
      <c r="Q112" s="8" t="str">
        <f t="shared" si="11"/>
        <v/>
      </c>
      <c r="R112" s="8" t="str">
        <f t="shared" si="12"/>
        <v/>
      </c>
      <c r="S112" s="8">
        <f t="shared" si="13"/>
        <v>0</v>
      </c>
      <c r="T112" s="8">
        <f>+IF($C112&lt;='Ceník STRAVA'!$B$16,5,IF($C112&lt;='Ceník STRAVA'!$B$15,4,IF($C112&lt;='Ceník STRAVA'!$B$14,3,IF($C112&lt;='Ceník STRAVA'!$B$13,2,IF($C112&lt;='Ceník STRAVA'!$B$12,1,6)))))</f>
        <v>6</v>
      </c>
      <c r="U112" s="33">
        <f t="shared" si="125"/>
        <v>0</v>
      </c>
      <c r="V112" s="32">
        <f t="array" ref="V112">INDEX('Ceník STRAVA'!$C$12:$J$17,$T112,IF(R112="",8,HLOOKUP(R112,'Ceník STRAVA'!$C$10:$J$11,2,0)))</f>
        <v>0</v>
      </c>
      <c r="W112" s="32">
        <f t="array" ref="W112">INDEX('Ceník STRAVA'!$C$12:$J$17,$T112,IF(G112="",8,HLOOKUP(G112,'Ceník STRAVA'!$C$10:$J$11,2,0)))*IF($S112=W$2,0,1)</f>
        <v>0</v>
      </c>
      <c r="X112" s="32">
        <f t="array" ref="X112">INDEX('Ceník STRAVA'!$C$12:$J$17,$T112,IF(H112="",8,HLOOKUP(H112,'Ceník STRAVA'!$C$10:$J$11,2,0)))*IF($S112=X$2,0,1)</f>
        <v>0</v>
      </c>
      <c r="Y112" s="32">
        <f t="array" ref="Y112">INDEX('Ceník STRAVA'!$C$12:$J$17,$T112,IF(I112="",8,HLOOKUP(I112,'Ceník STRAVA'!$C$10:$J$11,2,0)))*IF($S112=Y$2,0,1)</f>
        <v>0</v>
      </c>
      <c r="Z112" s="32">
        <f t="array" ref="Z112">INDEX('Ceník STRAVA'!$C$12:$J$17,$T112,IF(J112="",8,HLOOKUP(J112,'Ceník STRAVA'!$C$10:$J$11,2,0)))*IF($S112=Z$2,0,1)</f>
        <v>0</v>
      </c>
      <c r="AA112" s="32">
        <f t="array" ref="AA112">INDEX('Ceník STRAVA'!$C$12:$J$17,$T112,IF(K112="",8,HLOOKUP(K112,'Ceník STRAVA'!$C$10:$J$11,2,0)))*IF($S112=AA$2,0,1)</f>
        <v>0</v>
      </c>
      <c r="AB112" s="32">
        <f t="array" ref="AB112">INDEX('Ceník STRAVA'!$C$12:$J$17,$T112,IF(L112="",8,HLOOKUP(L112,'Ceník STRAVA'!$C$10:$J$11,2,0)))*IF($S112=AB$2,0,1)</f>
        <v>0</v>
      </c>
      <c r="AC112" s="32">
        <f t="array" ref="AC112">INDEX('Ceník STRAVA'!$C$12:$J$17,$T112,IF(M112="",8,HLOOKUP(M112,'Ceník STRAVA'!$C$10:$J$11,2,0)))*IF($S112=AC$2,0,1)</f>
        <v>0</v>
      </c>
      <c r="AD112" s="32">
        <f t="array" ref="AD112">INDEX('Ceník STRAVA'!$C$12:$J$17,$T112,IF(N112="",8,HLOOKUP(N112,'Ceník STRAVA'!$C$10:$J$11,2,0)))*IF($S112=AD$2,0,1)</f>
        <v>0</v>
      </c>
      <c r="AE112" s="32">
        <f t="array" ref="AE112">INDEX('Ceník STRAVA'!$C$12:$J$17,$T112,IF(O112="",8,HLOOKUP(O112,'Ceník STRAVA'!$C$10:$J$11,2,0)))*IF($S112=AE$2,0,1)</f>
        <v>0</v>
      </c>
      <c r="AF112" s="8"/>
      <c r="AG112" s="8"/>
      <c r="AH112" s="8" t="str">
        <f t="shared" ref="AH112:AQ112" si="230">$T112&amp;F112</f>
        <v>6</v>
      </c>
      <c r="AI112" s="8" t="str">
        <f t="shared" si="230"/>
        <v>6</v>
      </c>
      <c r="AJ112" s="8" t="str">
        <f t="shared" si="230"/>
        <v>6</v>
      </c>
      <c r="AK112" s="8" t="str">
        <f t="shared" si="230"/>
        <v>6</v>
      </c>
      <c r="AL112" s="8" t="str">
        <f t="shared" si="230"/>
        <v>6</v>
      </c>
      <c r="AM112" s="8" t="str">
        <f t="shared" si="230"/>
        <v>6</v>
      </c>
      <c r="AN112" s="8" t="str">
        <f t="shared" si="230"/>
        <v>6</v>
      </c>
      <c r="AO112" s="8" t="str">
        <f t="shared" si="230"/>
        <v>6</v>
      </c>
      <c r="AP112" s="8" t="str">
        <f t="shared" si="230"/>
        <v>6</v>
      </c>
      <c r="AQ112" s="8" t="str">
        <f t="shared" si="230"/>
        <v>6</v>
      </c>
      <c r="AR112" s="8"/>
      <c r="AS112" s="8"/>
      <c r="AT112" s="8"/>
      <c r="AU112" s="8"/>
      <c r="AV112" s="8"/>
      <c r="AW112" s="8"/>
      <c r="AX112" s="8"/>
      <c r="AY112" s="8"/>
      <c r="AZ112" s="8"/>
      <c r="BA112" s="8"/>
    </row>
    <row r="113" spans="1:53" s="151" customFormat="1" ht="15.75" customHeight="1">
      <c r="A113" s="152">
        <f>+VSTUP!A118</f>
        <v>109</v>
      </c>
      <c r="B113" s="152">
        <f>+VSTUP!B118</f>
        <v>0</v>
      </c>
      <c r="C113" s="152" t="str">
        <f>IF(VSTUP!C118="","",VSTUP!C118)</f>
        <v/>
      </c>
      <c r="D113" s="152">
        <f>+VSTUP!G118</f>
        <v>0</v>
      </c>
      <c r="E113" s="152" t="str">
        <f>+VSTUP!H118</f>
        <v>-</v>
      </c>
      <c r="F113" s="152" t="str">
        <f t="shared" si="8"/>
        <v/>
      </c>
      <c r="G113" s="152" t="str">
        <f t="shared" ref="G113:O113" si="231">+IF($D113&gt;=G$2,IF($E113=0,"",$E113),IF($D113+1=G$2,IF(EXACT(LEFT($E113,LEN($E$3)),$E$3),$E$3,IF(LEN($E$3)=2,IF(LEFT($E113,1)="O","O",IF(LEFT(D113,1)="S","S","")),IF(LEN($E$3)=3,D113,""))),""))</f>
        <v/>
      </c>
      <c r="H113" s="152" t="str">
        <f t="shared" si="231"/>
        <v/>
      </c>
      <c r="I113" s="152" t="str">
        <f t="shared" si="231"/>
        <v/>
      </c>
      <c r="J113" s="152" t="str">
        <f t="shared" si="231"/>
        <v/>
      </c>
      <c r="K113" s="152" t="str">
        <f t="shared" si="231"/>
        <v/>
      </c>
      <c r="L113" s="152" t="str">
        <f t="shared" si="231"/>
        <v/>
      </c>
      <c r="M113" s="152" t="str">
        <f t="shared" si="231"/>
        <v/>
      </c>
      <c r="N113" s="152" t="str">
        <f t="shared" si="231"/>
        <v/>
      </c>
      <c r="O113" s="152" t="str">
        <f t="shared" si="231"/>
        <v/>
      </c>
      <c r="P113" s="152" t="str">
        <f t="shared" si="10"/>
        <v>--------------</v>
      </c>
      <c r="Q113" s="152" t="str">
        <f t="shared" si="11"/>
        <v/>
      </c>
      <c r="R113" s="152" t="str">
        <f t="shared" si="12"/>
        <v/>
      </c>
      <c r="S113" s="152">
        <f t="shared" si="13"/>
        <v>0</v>
      </c>
      <c r="T113" s="152">
        <f>+IF($C113&lt;='Ceník STRAVA'!$B$16,5,IF($C113&lt;='Ceník STRAVA'!$B$15,4,IF($C113&lt;='Ceník STRAVA'!$B$14,3,IF($C113&lt;='Ceník STRAVA'!$B$13,2,IF($C113&lt;='Ceník STRAVA'!$B$12,1,6)))))</f>
        <v>6</v>
      </c>
      <c r="U113" s="33">
        <f t="shared" si="125"/>
        <v>0</v>
      </c>
      <c r="V113" s="153">
        <f t="array" ref="V113">INDEX('Ceník STRAVA'!$C$12:$J$17,$T113,IF(R113="",8,HLOOKUP(R113,'Ceník STRAVA'!$C$10:$J$11,2,0)))</f>
        <v>0</v>
      </c>
      <c r="W113" s="153">
        <f t="array" ref="W113">INDEX('Ceník STRAVA'!$C$12:$J$17,$T113,IF(G113="",8,HLOOKUP(G113,'Ceník STRAVA'!$C$10:$J$11,2,0)))*IF($S113=W$2,0,1)</f>
        <v>0</v>
      </c>
      <c r="X113" s="153">
        <f t="array" ref="X113">INDEX('Ceník STRAVA'!$C$12:$J$17,$T113,IF(H113="",8,HLOOKUP(H113,'Ceník STRAVA'!$C$10:$J$11,2,0)))*IF($S113=X$2,0,1)</f>
        <v>0</v>
      </c>
      <c r="Y113" s="153">
        <f t="array" ref="Y113">INDEX('Ceník STRAVA'!$C$12:$J$17,$T113,IF(I113="",8,HLOOKUP(I113,'Ceník STRAVA'!$C$10:$J$11,2,0)))*IF($S113=Y$2,0,1)</f>
        <v>0</v>
      </c>
      <c r="Z113" s="153">
        <f t="array" ref="Z113">INDEX('Ceník STRAVA'!$C$12:$J$17,$T113,IF(J113="",8,HLOOKUP(J113,'Ceník STRAVA'!$C$10:$J$11,2,0)))*IF($S113=Z$2,0,1)</f>
        <v>0</v>
      </c>
      <c r="AA113" s="153">
        <f t="array" ref="AA113">INDEX('Ceník STRAVA'!$C$12:$J$17,$T113,IF(K113="",8,HLOOKUP(K113,'Ceník STRAVA'!$C$10:$J$11,2,0)))*IF($S113=AA$2,0,1)</f>
        <v>0</v>
      </c>
      <c r="AB113" s="153">
        <f t="array" ref="AB113">INDEX('Ceník STRAVA'!$C$12:$J$17,$T113,IF(L113="",8,HLOOKUP(L113,'Ceník STRAVA'!$C$10:$J$11,2,0)))*IF($S113=AB$2,0,1)</f>
        <v>0</v>
      </c>
      <c r="AC113" s="153">
        <f t="array" ref="AC113">INDEX('Ceník STRAVA'!$C$12:$J$17,$T113,IF(M113="",8,HLOOKUP(M113,'Ceník STRAVA'!$C$10:$J$11,2,0)))*IF($S113=AC$2,0,1)</f>
        <v>0</v>
      </c>
      <c r="AD113" s="153">
        <f t="array" ref="AD113">INDEX('Ceník STRAVA'!$C$12:$J$17,$T113,IF(N113="",8,HLOOKUP(N113,'Ceník STRAVA'!$C$10:$J$11,2,0)))*IF($S113=AD$2,0,1)</f>
        <v>0</v>
      </c>
      <c r="AE113" s="153">
        <f t="array" ref="AE113">INDEX('Ceník STRAVA'!$C$12:$J$17,$T113,IF(O113="",8,HLOOKUP(O113,'Ceník STRAVA'!$C$10:$J$11,2,0)))*IF($S113=AE$2,0,1)</f>
        <v>0</v>
      </c>
      <c r="AF113" s="152"/>
      <c r="AG113" s="152"/>
      <c r="AH113" s="152" t="str">
        <f t="shared" ref="AH113:AQ113" si="232">$T113&amp;F113</f>
        <v>6</v>
      </c>
      <c r="AI113" s="152" t="str">
        <f t="shared" si="232"/>
        <v>6</v>
      </c>
      <c r="AJ113" s="152" t="str">
        <f t="shared" si="232"/>
        <v>6</v>
      </c>
      <c r="AK113" s="152" t="str">
        <f t="shared" si="232"/>
        <v>6</v>
      </c>
      <c r="AL113" s="152" t="str">
        <f t="shared" si="232"/>
        <v>6</v>
      </c>
      <c r="AM113" s="152" t="str">
        <f t="shared" si="232"/>
        <v>6</v>
      </c>
      <c r="AN113" s="152" t="str">
        <f t="shared" si="232"/>
        <v>6</v>
      </c>
      <c r="AO113" s="152" t="str">
        <f t="shared" si="232"/>
        <v>6</v>
      </c>
      <c r="AP113" s="152" t="str">
        <f t="shared" si="232"/>
        <v>6</v>
      </c>
      <c r="AQ113" s="152" t="str">
        <f t="shared" si="232"/>
        <v>6</v>
      </c>
      <c r="AR113" s="152"/>
      <c r="AS113" s="152"/>
      <c r="AT113" s="152"/>
      <c r="AU113" s="152"/>
      <c r="AV113" s="152"/>
      <c r="AW113" s="152"/>
      <c r="AX113" s="152"/>
      <c r="AY113" s="152"/>
      <c r="AZ113" s="152"/>
      <c r="BA113" s="152"/>
    </row>
    <row r="114" spans="1:53" ht="15.75" customHeight="1">
      <c r="A114" s="8">
        <f>+VSTUP!A119</f>
        <v>110</v>
      </c>
      <c r="B114" s="8">
        <f>+VSTUP!B119</f>
        <v>0</v>
      </c>
      <c r="C114" s="8" t="str">
        <f>IF(VSTUP!C119="","",VSTUP!C119)</f>
        <v/>
      </c>
      <c r="D114" s="8">
        <f>+VSTUP!G119</f>
        <v>0</v>
      </c>
      <c r="E114" s="8" t="str">
        <f>+VSTUP!H119</f>
        <v>-</v>
      </c>
      <c r="F114" s="8" t="str">
        <f t="shared" si="8"/>
        <v/>
      </c>
      <c r="G114" s="8" t="str">
        <f t="shared" ref="G114:O114" si="233">+IF($D114&gt;=G$2,IF($E114=0,"",$E114),IF($D114+1=G$2,IF(EXACT(LEFT($E114,LEN($E$3)),$E$3),$E$3,IF(LEN($E$3)=2,IF(LEFT($E114,1)="O","O",IF(LEFT(D114,1)="S","S","")),IF(LEN($E$3)=3,D114,""))),""))</f>
        <v/>
      </c>
      <c r="H114" s="8" t="str">
        <f t="shared" si="233"/>
        <v/>
      </c>
      <c r="I114" s="8" t="str">
        <f t="shared" si="233"/>
        <v/>
      </c>
      <c r="J114" s="8" t="str">
        <f t="shared" si="233"/>
        <v/>
      </c>
      <c r="K114" s="8" t="str">
        <f t="shared" si="233"/>
        <v/>
      </c>
      <c r="L114" s="8" t="str">
        <f t="shared" si="233"/>
        <v/>
      </c>
      <c r="M114" s="8" t="str">
        <f t="shared" si="233"/>
        <v/>
      </c>
      <c r="N114" s="8" t="str">
        <f t="shared" si="233"/>
        <v/>
      </c>
      <c r="O114" s="8" t="str">
        <f t="shared" si="233"/>
        <v/>
      </c>
      <c r="P114" s="8" t="str">
        <f t="shared" si="10"/>
        <v>--------------</v>
      </c>
      <c r="Q114" s="8" t="str">
        <f t="shared" si="11"/>
        <v/>
      </c>
      <c r="R114" s="8" t="str">
        <f t="shared" si="12"/>
        <v/>
      </c>
      <c r="S114" s="8">
        <f t="shared" si="13"/>
        <v>0</v>
      </c>
      <c r="T114" s="8">
        <f>+IF($C114&lt;='Ceník STRAVA'!$B$16,5,IF($C114&lt;='Ceník STRAVA'!$B$15,4,IF($C114&lt;='Ceník STRAVA'!$B$14,3,IF($C114&lt;='Ceník STRAVA'!$B$13,2,IF($C114&lt;='Ceník STRAVA'!$B$12,1,6)))))</f>
        <v>6</v>
      </c>
      <c r="U114" s="33">
        <f t="shared" si="125"/>
        <v>0</v>
      </c>
      <c r="V114" s="32">
        <f t="array" ref="V114">INDEX('Ceník STRAVA'!$C$12:$J$17,$T114,IF(R114="",8,HLOOKUP(R114,'Ceník STRAVA'!$C$10:$J$11,2,0)))</f>
        <v>0</v>
      </c>
      <c r="W114" s="32">
        <f t="array" ref="W114">INDEX('Ceník STRAVA'!$C$12:$J$17,$T114,IF(G114="",8,HLOOKUP(G114,'Ceník STRAVA'!$C$10:$J$11,2,0)))*IF($S114=W$2,0,1)</f>
        <v>0</v>
      </c>
      <c r="X114" s="32">
        <f t="array" ref="X114">INDEX('Ceník STRAVA'!$C$12:$J$17,$T114,IF(H114="",8,HLOOKUP(H114,'Ceník STRAVA'!$C$10:$J$11,2,0)))*IF($S114=X$2,0,1)</f>
        <v>0</v>
      </c>
      <c r="Y114" s="32">
        <f t="array" ref="Y114">INDEX('Ceník STRAVA'!$C$12:$J$17,$T114,IF(I114="",8,HLOOKUP(I114,'Ceník STRAVA'!$C$10:$J$11,2,0)))*IF($S114=Y$2,0,1)</f>
        <v>0</v>
      </c>
      <c r="Z114" s="32">
        <f t="array" ref="Z114">INDEX('Ceník STRAVA'!$C$12:$J$17,$T114,IF(J114="",8,HLOOKUP(J114,'Ceník STRAVA'!$C$10:$J$11,2,0)))*IF($S114=Z$2,0,1)</f>
        <v>0</v>
      </c>
      <c r="AA114" s="32">
        <f t="array" ref="AA114">INDEX('Ceník STRAVA'!$C$12:$J$17,$T114,IF(K114="",8,HLOOKUP(K114,'Ceník STRAVA'!$C$10:$J$11,2,0)))*IF($S114=AA$2,0,1)</f>
        <v>0</v>
      </c>
      <c r="AB114" s="32">
        <f t="array" ref="AB114">INDEX('Ceník STRAVA'!$C$12:$J$17,$T114,IF(L114="",8,HLOOKUP(L114,'Ceník STRAVA'!$C$10:$J$11,2,0)))*IF($S114=AB$2,0,1)</f>
        <v>0</v>
      </c>
      <c r="AC114" s="32">
        <f t="array" ref="AC114">INDEX('Ceník STRAVA'!$C$12:$J$17,$T114,IF(M114="",8,HLOOKUP(M114,'Ceník STRAVA'!$C$10:$J$11,2,0)))*IF($S114=AC$2,0,1)</f>
        <v>0</v>
      </c>
      <c r="AD114" s="32">
        <f t="array" ref="AD114">INDEX('Ceník STRAVA'!$C$12:$J$17,$T114,IF(N114="",8,HLOOKUP(N114,'Ceník STRAVA'!$C$10:$J$11,2,0)))*IF($S114=AD$2,0,1)</f>
        <v>0</v>
      </c>
      <c r="AE114" s="32">
        <f t="array" ref="AE114">INDEX('Ceník STRAVA'!$C$12:$J$17,$T114,IF(O114="",8,HLOOKUP(O114,'Ceník STRAVA'!$C$10:$J$11,2,0)))*IF($S114=AE$2,0,1)</f>
        <v>0</v>
      </c>
      <c r="AF114" s="8"/>
      <c r="AG114" s="8"/>
      <c r="AH114" s="8" t="str">
        <f t="shared" ref="AH114:AQ114" si="234">$T114&amp;F114</f>
        <v>6</v>
      </c>
      <c r="AI114" s="8" t="str">
        <f t="shared" si="234"/>
        <v>6</v>
      </c>
      <c r="AJ114" s="8" t="str">
        <f t="shared" si="234"/>
        <v>6</v>
      </c>
      <c r="AK114" s="8" t="str">
        <f t="shared" si="234"/>
        <v>6</v>
      </c>
      <c r="AL114" s="8" t="str">
        <f t="shared" si="234"/>
        <v>6</v>
      </c>
      <c r="AM114" s="8" t="str">
        <f t="shared" si="234"/>
        <v>6</v>
      </c>
      <c r="AN114" s="8" t="str">
        <f t="shared" si="234"/>
        <v>6</v>
      </c>
      <c r="AO114" s="8" t="str">
        <f t="shared" si="234"/>
        <v>6</v>
      </c>
      <c r="AP114" s="8" t="str">
        <f t="shared" si="234"/>
        <v>6</v>
      </c>
      <c r="AQ114" s="8" t="str">
        <f t="shared" si="234"/>
        <v>6</v>
      </c>
      <c r="AR114" s="8"/>
      <c r="AS114" s="8"/>
      <c r="AT114" s="8"/>
      <c r="AU114" s="8"/>
      <c r="AV114" s="8"/>
      <c r="AW114" s="8"/>
      <c r="AX114" s="8"/>
      <c r="AY114" s="8"/>
      <c r="AZ114" s="8"/>
      <c r="BA114" s="8"/>
    </row>
    <row r="115" spans="1:53" s="151" customFormat="1" ht="15.75" customHeight="1">
      <c r="A115" s="152">
        <f>+VSTUP!A120</f>
        <v>111</v>
      </c>
      <c r="B115" s="152">
        <f>+VSTUP!B120</f>
        <v>0</v>
      </c>
      <c r="C115" s="152" t="str">
        <f>IF(VSTUP!C120="","",VSTUP!C120)</f>
        <v/>
      </c>
      <c r="D115" s="152">
        <f>+VSTUP!G120</f>
        <v>0</v>
      </c>
      <c r="E115" s="152" t="str">
        <f>+VSTUP!H120</f>
        <v>-</v>
      </c>
      <c r="F115" s="152" t="str">
        <f t="shared" si="8"/>
        <v/>
      </c>
      <c r="G115" s="152" t="str">
        <f t="shared" ref="G115:O115" si="235">+IF($D115&gt;=G$2,IF($E115=0,"",$E115),IF($D115+1=G$2,IF(EXACT(LEFT($E115,LEN($E$3)),$E$3),$E$3,IF(LEN($E$3)=2,IF(LEFT($E115,1)="O","O",IF(LEFT(D115,1)="S","S","")),IF(LEN($E$3)=3,D115,""))),""))</f>
        <v/>
      </c>
      <c r="H115" s="152" t="str">
        <f t="shared" si="235"/>
        <v/>
      </c>
      <c r="I115" s="152" t="str">
        <f t="shared" si="235"/>
        <v/>
      </c>
      <c r="J115" s="152" t="str">
        <f t="shared" si="235"/>
        <v/>
      </c>
      <c r="K115" s="152" t="str">
        <f t="shared" si="235"/>
        <v/>
      </c>
      <c r="L115" s="152" t="str">
        <f t="shared" si="235"/>
        <v/>
      </c>
      <c r="M115" s="152" t="str">
        <f t="shared" si="235"/>
        <v/>
      </c>
      <c r="N115" s="152" t="str">
        <f t="shared" si="235"/>
        <v/>
      </c>
      <c r="O115" s="152" t="str">
        <f t="shared" si="235"/>
        <v/>
      </c>
      <c r="P115" s="152" t="str">
        <f t="shared" si="10"/>
        <v>--------------</v>
      </c>
      <c r="Q115" s="152" t="str">
        <f t="shared" si="11"/>
        <v/>
      </c>
      <c r="R115" s="152" t="str">
        <f t="shared" si="12"/>
        <v/>
      </c>
      <c r="S115" s="152">
        <f t="shared" si="13"/>
        <v>0</v>
      </c>
      <c r="T115" s="152">
        <f>+IF($C115&lt;='Ceník STRAVA'!$B$16,5,IF($C115&lt;='Ceník STRAVA'!$B$15,4,IF($C115&lt;='Ceník STRAVA'!$B$14,3,IF($C115&lt;='Ceník STRAVA'!$B$13,2,IF($C115&lt;='Ceník STRAVA'!$B$12,1,6)))))</f>
        <v>6</v>
      </c>
      <c r="U115" s="33">
        <f t="shared" si="125"/>
        <v>0</v>
      </c>
      <c r="V115" s="153">
        <f t="array" ref="V115">INDEX('Ceník STRAVA'!$C$12:$J$17,$T115,IF(R115="",8,HLOOKUP(R115,'Ceník STRAVA'!$C$10:$J$11,2,0)))</f>
        <v>0</v>
      </c>
      <c r="W115" s="153">
        <f t="array" ref="W115">INDEX('Ceník STRAVA'!$C$12:$J$17,$T115,IF(G115="",8,HLOOKUP(G115,'Ceník STRAVA'!$C$10:$J$11,2,0)))*IF($S115=W$2,0,1)</f>
        <v>0</v>
      </c>
      <c r="X115" s="153">
        <f t="array" ref="X115">INDEX('Ceník STRAVA'!$C$12:$J$17,$T115,IF(H115="",8,HLOOKUP(H115,'Ceník STRAVA'!$C$10:$J$11,2,0)))*IF($S115=X$2,0,1)</f>
        <v>0</v>
      </c>
      <c r="Y115" s="153">
        <f t="array" ref="Y115">INDEX('Ceník STRAVA'!$C$12:$J$17,$T115,IF(I115="",8,HLOOKUP(I115,'Ceník STRAVA'!$C$10:$J$11,2,0)))*IF($S115=Y$2,0,1)</f>
        <v>0</v>
      </c>
      <c r="Z115" s="153">
        <f t="array" ref="Z115">INDEX('Ceník STRAVA'!$C$12:$J$17,$T115,IF(J115="",8,HLOOKUP(J115,'Ceník STRAVA'!$C$10:$J$11,2,0)))*IF($S115=Z$2,0,1)</f>
        <v>0</v>
      </c>
      <c r="AA115" s="153">
        <f t="array" ref="AA115">INDEX('Ceník STRAVA'!$C$12:$J$17,$T115,IF(K115="",8,HLOOKUP(K115,'Ceník STRAVA'!$C$10:$J$11,2,0)))*IF($S115=AA$2,0,1)</f>
        <v>0</v>
      </c>
      <c r="AB115" s="153">
        <f t="array" ref="AB115">INDEX('Ceník STRAVA'!$C$12:$J$17,$T115,IF(L115="",8,HLOOKUP(L115,'Ceník STRAVA'!$C$10:$J$11,2,0)))*IF($S115=AB$2,0,1)</f>
        <v>0</v>
      </c>
      <c r="AC115" s="153">
        <f t="array" ref="AC115">INDEX('Ceník STRAVA'!$C$12:$J$17,$T115,IF(M115="",8,HLOOKUP(M115,'Ceník STRAVA'!$C$10:$J$11,2,0)))*IF($S115=AC$2,0,1)</f>
        <v>0</v>
      </c>
      <c r="AD115" s="153">
        <f t="array" ref="AD115">INDEX('Ceník STRAVA'!$C$12:$J$17,$T115,IF(N115="",8,HLOOKUP(N115,'Ceník STRAVA'!$C$10:$J$11,2,0)))*IF($S115=AD$2,0,1)</f>
        <v>0</v>
      </c>
      <c r="AE115" s="153">
        <f t="array" ref="AE115">INDEX('Ceník STRAVA'!$C$12:$J$17,$T115,IF(O115="",8,HLOOKUP(O115,'Ceník STRAVA'!$C$10:$J$11,2,0)))*IF($S115=AE$2,0,1)</f>
        <v>0</v>
      </c>
      <c r="AF115" s="152"/>
      <c r="AG115" s="152"/>
      <c r="AH115" s="152" t="str">
        <f t="shared" ref="AH115:AQ115" si="236">$T115&amp;F115</f>
        <v>6</v>
      </c>
      <c r="AI115" s="152" t="str">
        <f t="shared" si="236"/>
        <v>6</v>
      </c>
      <c r="AJ115" s="152" t="str">
        <f t="shared" si="236"/>
        <v>6</v>
      </c>
      <c r="AK115" s="152" t="str">
        <f t="shared" si="236"/>
        <v>6</v>
      </c>
      <c r="AL115" s="152" t="str">
        <f t="shared" si="236"/>
        <v>6</v>
      </c>
      <c r="AM115" s="152" t="str">
        <f t="shared" si="236"/>
        <v>6</v>
      </c>
      <c r="AN115" s="152" t="str">
        <f t="shared" si="236"/>
        <v>6</v>
      </c>
      <c r="AO115" s="152" t="str">
        <f t="shared" si="236"/>
        <v>6</v>
      </c>
      <c r="AP115" s="152" t="str">
        <f t="shared" si="236"/>
        <v>6</v>
      </c>
      <c r="AQ115" s="152" t="str">
        <f t="shared" si="236"/>
        <v>6</v>
      </c>
      <c r="AR115" s="152"/>
      <c r="AS115" s="152"/>
      <c r="AT115" s="152"/>
      <c r="AU115" s="152"/>
      <c r="AV115" s="152"/>
      <c r="AW115" s="152"/>
      <c r="AX115" s="152"/>
      <c r="AY115" s="152"/>
      <c r="AZ115" s="152"/>
      <c r="BA115" s="152"/>
    </row>
    <row r="116" spans="1:53" ht="15.75" customHeight="1">
      <c r="A116" s="8">
        <f>+VSTUP!A121</f>
        <v>112</v>
      </c>
      <c r="B116" s="8">
        <f>+VSTUP!B121</f>
        <v>0</v>
      </c>
      <c r="C116" s="8" t="str">
        <f>IF(VSTUP!C121="","",VSTUP!C121)</f>
        <v/>
      </c>
      <c r="D116" s="8">
        <f>+VSTUP!G121</f>
        <v>0</v>
      </c>
      <c r="E116" s="8" t="str">
        <f>+VSTUP!H121</f>
        <v>-</v>
      </c>
      <c r="F116" s="8" t="str">
        <f t="shared" si="8"/>
        <v/>
      </c>
      <c r="G116" s="8" t="str">
        <f t="shared" ref="G116:O116" si="237">+IF($D116&gt;=G$2,IF($E116=0,"",$E116),IF($D116+1=G$2,IF(EXACT(LEFT($E116,LEN($E$3)),$E$3),$E$3,IF(LEN($E$3)=2,IF(LEFT($E116,1)="O","O",IF(LEFT(D116,1)="S","S","")),IF(LEN($E$3)=3,D116,""))),""))</f>
        <v/>
      </c>
      <c r="H116" s="8" t="str">
        <f t="shared" si="237"/>
        <v/>
      </c>
      <c r="I116" s="8" t="str">
        <f t="shared" si="237"/>
        <v/>
      </c>
      <c r="J116" s="8" t="str">
        <f t="shared" si="237"/>
        <v/>
      </c>
      <c r="K116" s="8" t="str">
        <f t="shared" si="237"/>
        <v/>
      </c>
      <c r="L116" s="8" t="str">
        <f t="shared" si="237"/>
        <v/>
      </c>
      <c r="M116" s="8" t="str">
        <f t="shared" si="237"/>
        <v/>
      </c>
      <c r="N116" s="8" t="str">
        <f t="shared" si="237"/>
        <v/>
      </c>
      <c r="O116" s="8" t="str">
        <f t="shared" si="237"/>
        <v/>
      </c>
      <c r="P116" s="8" t="str">
        <f t="shared" si="10"/>
        <v>--------------</v>
      </c>
      <c r="Q116" s="8" t="str">
        <f t="shared" si="11"/>
        <v/>
      </c>
      <c r="R116" s="8" t="str">
        <f t="shared" si="12"/>
        <v/>
      </c>
      <c r="S116" s="8">
        <f t="shared" si="13"/>
        <v>0</v>
      </c>
      <c r="T116" s="8">
        <f>+IF($C116&lt;='Ceník STRAVA'!$B$16,5,IF($C116&lt;='Ceník STRAVA'!$B$15,4,IF($C116&lt;='Ceník STRAVA'!$B$14,3,IF($C116&lt;='Ceník STRAVA'!$B$13,2,IF($C116&lt;='Ceník STRAVA'!$B$12,1,6)))))</f>
        <v>6</v>
      </c>
      <c r="U116" s="33">
        <f t="shared" si="125"/>
        <v>0</v>
      </c>
      <c r="V116" s="32">
        <f t="array" ref="V116">INDEX('Ceník STRAVA'!$C$12:$J$17,$T116,IF(R116="",8,HLOOKUP(R116,'Ceník STRAVA'!$C$10:$J$11,2,0)))</f>
        <v>0</v>
      </c>
      <c r="W116" s="32">
        <f t="array" ref="W116">INDEX('Ceník STRAVA'!$C$12:$J$17,$T116,IF(G116="",8,HLOOKUP(G116,'Ceník STRAVA'!$C$10:$J$11,2,0)))*IF($S116=W$2,0,1)</f>
        <v>0</v>
      </c>
      <c r="X116" s="32">
        <f t="array" ref="X116">INDEX('Ceník STRAVA'!$C$12:$J$17,$T116,IF(H116="",8,HLOOKUP(H116,'Ceník STRAVA'!$C$10:$J$11,2,0)))*IF($S116=X$2,0,1)</f>
        <v>0</v>
      </c>
      <c r="Y116" s="32">
        <f t="array" ref="Y116">INDEX('Ceník STRAVA'!$C$12:$J$17,$T116,IF(I116="",8,HLOOKUP(I116,'Ceník STRAVA'!$C$10:$J$11,2,0)))*IF($S116=Y$2,0,1)</f>
        <v>0</v>
      </c>
      <c r="Z116" s="32">
        <f t="array" ref="Z116">INDEX('Ceník STRAVA'!$C$12:$J$17,$T116,IF(J116="",8,HLOOKUP(J116,'Ceník STRAVA'!$C$10:$J$11,2,0)))*IF($S116=Z$2,0,1)</f>
        <v>0</v>
      </c>
      <c r="AA116" s="32">
        <f t="array" ref="AA116">INDEX('Ceník STRAVA'!$C$12:$J$17,$T116,IF(K116="",8,HLOOKUP(K116,'Ceník STRAVA'!$C$10:$J$11,2,0)))*IF($S116=AA$2,0,1)</f>
        <v>0</v>
      </c>
      <c r="AB116" s="32">
        <f t="array" ref="AB116">INDEX('Ceník STRAVA'!$C$12:$J$17,$T116,IF(L116="",8,HLOOKUP(L116,'Ceník STRAVA'!$C$10:$J$11,2,0)))*IF($S116=AB$2,0,1)</f>
        <v>0</v>
      </c>
      <c r="AC116" s="32">
        <f t="array" ref="AC116">INDEX('Ceník STRAVA'!$C$12:$J$17,$T116,IF(M116="",8,HLOOKUP(M116,'Ceník STRAVA'!$C$10:$J$11,2,0)))*IF($S116=AC$2,0,1)</f>
        <v>0</v>
      </c>
      <c r="AD116" s="32">
        <f t="array" ref="AD116">INDEX('Ceník STRAVA'!$C$12:$J$17,$T116,IF(N116="",8,HLOOKUP(N116,'Ceník STRAVA'!$C$10:$J$11,2,0)))*IF($S116=AD$2,0,1)</f>
        <v>0</v>
      </c>
      <c r="AE116" s="32">
        <f t="array" ref="AE116">INDEX('Ceník STRAVA'!$C$12:$J$17,$T116,IF(O116="",8,HLOOKUP(O116,'Ceník STRAVA'!$C$10:$J$11,2,0)))*IF($S116=AE$2,0,1)</f>
        <v>0</v>
      </c>
      <c r="AF116" s="8"/>
      <c r="AG116" s="8"/>
      <c r="AH116" s="8" t="str">
        <f t="shared" ref="AH116:AQ116" si="238">$T116&amp;F116</f>
        <v>6</v>
      </c>
      <c r="AI116" s="8" t="str">
        <f t="shared" si="238"/>
        <v>6</v>
      </c>
      <c r="AJ116" s="8" t="str">
        <f t="shared" si="238"/>
        <v>6</v>
      </c>
      <c r="AK116" s="8" t="str">
        <f t="shared" si="238"/>
        <v>6</v>
      </c>
      <c r="AL116" s="8" t="str">
        <f t="shared" si="238"/>
        <v>6</v>
      </c>
      <c r="AM116" s="8" t="str">
        <f t="shared" si="238"/>
        <v>6</v>
      </c>
      <c r="AN116" s="8" t="str">
        <f t="shared" si="238"/>
        <v>6</v>
      </c>
      <c r="AO116" s="8" t="str">
        <f t="shared" si="238"/>
        <v>6</v>
      </c>
      <c r="AP116" s="8" t="str">
        <f t="shared" si="238"/>
        <v>6</v>
      </c>
      <c r="AQ116" s="8" t="str">
        <f t="shared" si="238"/>
        <v>6</v>
      </c>
      <c r="AR116" s="8"/>
      <c r="AS116" s="8"/>
      <c r="AT116" s="8"/>
      <c r="AU116" s="8"/>
      <c r="AV116" s="8"/>
      <c r="AW116" s="8"/>
      <c r="AX116" s="8"/>
      <c r="AY116" s="8"/>
      <c r="AZ116" s="8"/>
      <c r="BA116" s="8"/>
    </row>
    <row r="117" spans="1:53" s="151" customFormat="1" ht="15.75" customHeight="1">
      <c r="A117" s="152">
        <f>+VSTUP!A122</f>
        <v>113</v>
      </c>
      <c r="B117" s="152">
        <f>+VSTUP!B122</f>
        <v>0</v>
      </c>
      <c r="C117" s="152" t="str">
        <f>IF(VSTUP!C122="","",VSTUP!C122)</f>
        <v/>
      </c>
      <c r="D117" s="152">
        <f>+VSTUP!G122</f>
        <v>0</v>
      </c>
      <c r="E117" s="152" t="str">
        <f>+VSTUP!H122</f>
        <v>-</v>
      </c>
      <c r="F117" s="152" t="str">
        <f t="shared" si="8"/>
        <v/>
      </c>
      <c r="G117" s="152" t="str">
        <f t="shared" ref="G117:O117" si="239">+IF($D117&gt;=G$2,IF($E117=0,"",$E117),IF($D117+1=G$2,IF(EXACT(LEFT($E117,LEN($E$3)),$E$3),$E$3,IF(LEN($E$3)=2,IF(LEFT($E117,1)="O","O",IF(LEFT(D117,1)="S","S","")),IF(LEN($E$3)=3,D117,""))),""))</f>
        <v/>
      </c>
      <c r="H117" s="152" t="str">
        <f t="shared" si="239"/>
        <v/>
      </c>
      <c r="I117" s="152" t="str">
        <f t="shared" si="239"/>
        <v/>
      </c>
      <c r="J117" s="152" t="str">
        <f t="shared" si="239"/>
        <v/>
      </c>
      <c r="K117" s="152" t="str">
        <f t="shared" si="239"/>
        <v/>
      </c>
      <c r="L117" s="152" t="str">
        <f t="shared" si="239"/>
        <v/>
      </c>
      <c r="M117" s="152" t="str">
        <f t="shared" si="239"/>
        <v/>
      </c>
      <c r="N117" s="152" t="str">
        <f t="shared" si="239"/>
        <v/>
      </c>
      <c r="O117" s="152" t="str">
        <f t="shared" si="239"/>
        <v/>
      </c>
      <c r="P117" s="152" t="str">
        <f t="shared" si="10"/>
        <v>--------------</v>
      </c>
      <c r="Q117" s="152" t="str">
        <f t="shared" si="11"/>
        <v/>
      </c>
      <c r="R117" s="152" t="str">
        <f t="shared" si="12"/>
        <v/>
      </c>
      <c r="S117" s="152">
        <f t="shared" si="13"/>
        <v>0</v>
      </c>
      <c r="T117" s="152">
        <f>+IF($C117&lt;='Ceník STRAVA'!$B$16,5,IF($C117&lt;='Ceník STRAVA'!$B$15,4,IF($C117&lt;='Ceník STRAVA'!$B$14,3,IF($C117&lt;='Ceník STRAVA'!$B$13,2,IF($C117&lt;='Ceník STRAVA'!$B$12,1,6)))))</f>
        <v>6</v>
      </c>
      <c r="U117" s="33">
        <f t="shared" si="125"/>
        <v>0</v>
      </c>
      <c r="V117" s="153">
        <f t="array" ref="V117">INDEX('Ceník STRAVA'!$C$12:$J$17,$T117,IF(R117="",8,HLOOKUP(R117,'Ceník STRAVA'!$C$10:$J$11,2,0)))</f>
        <v>0</v>
      </c>
      <c r="W117" s="153">
        <f t="array" ref="W117">INDEX('Ceník STRAVA'!$C$12:$J$17,$T117,IF(G117="",8,HLOOKUP(G117,'Ceník STRAVA'!$C$10:$J$11,2,0)))*IF($S117=W$2,0,1)</f>
        <v>0</v>
      </c>
      <c r="X117" s="153">
        <f t="array" ref="X117">INDEX('Ceník STRAVA'!$C$12:$J$17,$T117,IF(H117="",8,HLOOKUP(H117,'Ceník STRAVA'!$C$10:$J$11,2,0)))*IF($S117=X$2,0,1)</f>
        <v>0</v>
      </c>
      <c r="Y117" s="153">
        <f t="array" ref="Y117">INDEX('Ceník STRAVA'!$C$12:$J$17,$T117,IF(I117="",8,HLOOKUP(I117,'Ceník STRAVA'!$C$10:$J$11,2,0)))*IF($S117=Y$2,0,1)</f>
        <v>0</v>
      </c>
      <c r="Z117" s="153">
        <f t="array" ref="Z117">INDEX('Ceník STRAVA'!$C$12:$J$17,$T117,IF(J117="",8,HLOOKUP(J117,'Ceník STRAVA'!$C$10:$J$11,2,0)))*IF($S117=Z$2,0,1)</f>
        <v>0</v>
      </c>
      <c r="AA117" s="153">
        <f t="array" ref="AA117">INDEX('Ceník STRAVA'!$C$12:$J$17,$T117,IF(K117="",8,HLOOKUP(K117,'Ceník STRAVA'!$C$10:$J$11,2,0)))*IF($S117=AA$2,0,1)</f>
        <v>0</v>
      </c>
      <c r="AB117" s="153">
        <f t="array" ref="AB117">INDEX('Ceník STRAVA'!$C$12:$J$17,$T117,IF(L117="",8,HLOOKUP(L117,'Ceník STRAVA'!$C$10:$J$11,2,0)))*IF($S117=AB$2,0,1)</f>
        <v>0</v>
      </c>
      <c r="AC117" s="153">
        <f t="array" ref="AC117">INDEX('Ceník STRAVA'!$C$12:$J$17,$T117,IF(M117="",8,HLOOKUP(M117,'Ceník STRAVA'!$C$10:$J$11,2,0)))*IF($S117=AC$2,0,1)</f>
        <v>0</v>
      </c>
      <c r="AD117" s="153">
        <f t="array" ref="AD117">INDEX('Ceník STRAVA'!$C$12:$J$17,$T117,IF(N117="",8,HLOOKUP(N117,'Ceník STRAVA'!$C$10:$J$11,2,0)))*IF($S117=AD$2,0,1)</f>
        <v>0</v>
      </c>
      <c r="AE117" s="153">
        <f t="array" ref="AE117">INDEX('Ceník STRAVA'!$C$12:$J$17,$T117,IF(O117="",8,HLOOKUP(O117,'Ceník STRAVA'!$C$10:$J$11,2,0)))*IF($S117=AE$2,0,1)</f>
        <v>0</v>
      </c>
      <c r="AF117" s="152"/>
      <c r="AG117" s="152"/>
      <c r="AH117" s="152" t="str">
        <f t="shared" ref="AH117:AQ117" si="240">$T117&amp;F117</f>
        <v>6</v>
      </c>
      <c r="AI117" s="152" t="str">
        <f t="shared" si="240"/>
        <v>6</v>
      </c>
      <c r="AJ117" s="152" t="str">
        <f t="shared" si="240"/>
        <v>6</v>
      </c>
      <c r="AK117" s="152" t="str">
        <f t="shared" si="240"/>
        <v>6</v>
      </c>
      <c r="AL117" s="152" t="str">
        <f t="shared" si="240"/>
        <v>6</v>
      </c>
      <c r="AM117" s="152" t="str">
        <f t="shared" si="240"/>
        <v>6</v>
      </c>
      <c r="AN117" s="152" t="str">
        <f t="shared" si="240"/>
        <v>6</v>
      </c>
      <c r="AO117" s="152" t="str">
        <f t="shared" si="240"/>
        <v>6</v>
      </c>
      <c r="AP117" s="152" t="str">
        <f t="shared" si="240"/>
        <v>6</v>
      </c>
      <c r="AQ117" s="152" t="str">
        <f t="shared" si="240"/>
        <v>6</v>
      </c>
      <c r="AR117" s="152"/>
      <c r="AS117" s="152"/>
      <c r="AT117" s="152"/>
      <c r="AU117" s="152"/>
      <c r="AV117" s="152"/>
      <c r="AW117" s="152"/>
      <c r="AX117" s="152"/>
      <c r="AY117" s="152"/>
      <c r="AZ117" s="152"/>
      <c r="BA117" s="152"/>
    </row>
    <row r="118" spans="1:53" ht="15.75" customHeight="1">
      <c r="A118" s="8">
        <f>+VSTUP!A123</f>
        <v>114</v>
      </c>
      <c r="B118" s="8">
        <f>+VSTUP!B123</f>
        <v>0</v>
      </c>
      <c r="C118" s="8" t="str">
        <f>IF(VSTUP!C123="","",VSTUP!C123)</f>
        <v/>
      </c>
      <c r="D118" s="8">
        <f>+VSTUP!G123</f>
        <v>0</v>
      </c>
      <c r="E118" s="8" t="str">
        <f>+VSTUP!H123</f>
        <v>-</v>
      </c>
      <c r="F118" s="8" t="str">
        <f t="shared" si="8"/>
        <v/>
      </c>
      <c r="G118" s="8" t="str">
        <f t="shared" ref="G118:O118" si="241">+IF($D118&gt;=G$2,IF($E118=0,"",$E118),IF($D118+1=G$2,IF(EXACT(LEFT($E118,LEN($E$3)),$E$3),$E$3,IF(LEN($E$3)=2,IF(LEFT($E118,1)="O","O",IF(LEFT(D118,1)="S","S","")),IF(LEN($E$3)=3,D118,""))),""))</f>
        <v/>
      </c>
      <c r="H118" s="8" t="str">
        <f t="shared" si="241"/>
        <v/>
      </c>
      <c r="I118" s="8" t="str">
        <f t="shared" si="241"/>
        <v/>
      </c>
      <c r="J118" s="8" t="str">
        <f t="shared" si="241"/>
        <v/>
      </c>
      <c r="K118" s="8" t="str">
        <f t="shared" si="241"/>
        <v/>
      </c>
      <c r="L118" s="8" t="str">
        <f t="shared" si="241"/>
        <v/>
      </c>
      <c r="M118" s="8" t="str">
        <f t="shared" si="241"/>
        <v/>
      </c>
      <c r="N118" s="8" t="str">
        <f t="shared" si="241"/>
        <v/>
      </c>
      <c r="O118" s="8" t="str">
        <f t="shared" si="241"/>
        <v/>
      </c>
      <c r="P118" s="8" t="str">
        <f t="shared" si="10"/>
        <v>--------------</v>
      </c>
      <c r="Q118" s="8" t="str">
        <f t="shared" si="11"/>
        <v/>
      </c>
      <c r="R118" s="8" t="str">
        <f t="shared" si="12"/>
        <v/>
      </c>
      <c r="S118" s="8">
        <f t="shared" si="13"/>
        <v>0</v>
      </c>
      <c r="T118" s="8">
        <f>+IF($C118&lt;='Ceník STRAVA'!$B$16,5,IF($C118&lt;='Ceník STRAVA'!$B$15,4,IF($C118&lt;='Ceník STRAVA'!$B$14,3,IF($C118&lt;='Ceník STRAVA'!$B$13,2,IF($C118&lt;='Ceník STRAVA'!$B$12,1,6)))))</f>
        <v>6</v>
      </c>
      <c r="U118" s="33">
        <f t="shared" si="125"/>
        <v>0</v>
      </c>
      <c r="V118" s="32">
        <f t="array" ref="V118">INDEX('Ceník STRAVA'!$C$12:$J$17,$T118,IF(R118="",8,HLOOKUP(R118,'Ceník STRAVA'!$C$10:$J$11,2,0)))</f>
        <v>0</v>
      </c>
      <c r="W118" s="32">
        <f t="array" ref="W118">INDEX('Ceník STRAVA'!$C$12:$J$17,$T118,IF(G118="",8,HLOOKUP(G118,'Ceník STRAVA'!$C$10:$J$11,2,0)))*IF($S118=W$2,0,1)</f>
        <v>0</v>
      </c>
      <c r="X118" s="32">
        <f t="array" ref="X118">INDEX('Ceník STRAVA'!$C$12:$J$17,$T118,IF(H118="",8,HLOOKUP(H118,'Ceník STRAVA'!$C$10:$J$11,2,0)))*IF($S118=X$2,0,1)</f>
        <v>0</v>
      </c>
      <c r="Y118" s="32">
        <f t="array" ref="Y118">INDEX('Ceník STRAVA'!$C$12:$J$17,$T118,IF(I118="",8,HLOOKUP(I118,'Ceník STRAVA'!$C$10:$J$11,2,0)))*IF($S118=Y$2,0,1)</f>
        <v>0</v>
      </c>
      <c r="Z118" s="32">
        <f t="array" ref="Z118">INDEX('Ceník STRAVA'!$C$12:$J$17,$T118,IF(J118="",8,HLOOKUP(J118,'Ceník STRAVA'!$C$10:$J$11,2,0)))*IF($S118=Z$2,0,1)</f>
        <v>0</v>
      </c>
      <c r="AA118" s="32">
        <f t="array" ref="AA118">INDEX('Ceník STRAVA'!$C$12:$J$17,$T118,IF(K118="",8,HLOOKUP(K118,'Ceník STRAVA'!$C$10:$J$11,2,0)))*IF($S118=AA$2,0,1)</f>
        <v>0</v>
      </c>
      <c r="AB118" s="32">
        <f t="array" ref="AB118">INDEX('Ceník STRAVA'!$C$12:$J$17,$T118,IF(L118="",8,HLOOKUP(L118,'Ceník STRAVA'!$C$10:$J$11,2,0)))*IF($S118=AB$2,0,1)</f>
        <v>0</v>
      </c>
      <c r="AC118" s="32">
        <f t="array" ref="AC118">INDEX('Ceník STRAVA'!$C$12:$J$17,$T118,IF(M118="",8,HLOOKUP(M118,'Ceník STRAVA'!$C$10:$J$11,2,0)))*IF($S118=AC$2,0,1)</f>
        <v>0</v>
      </c>
      <c r="AD118" s="32">
        <f t="array" ref="AD118">INDEX('Ceník STRAVA'!$C$12:$J$17,$T118,IF(N118="",8,HLOOKUP(N118,'Ceník STRAVA'!$C$10:$J$11,2,0)))*IF($S118=AD$2,0,1)</f>
        <v>0</v>
      </c>
      <c r="AE118" s="32">
        <f t="array" ref="AE118">INDEX('Ceník STRAVA'!$C$12:$J$17,$T118,IF(O118="",8,HLOOKUP(O118,'Ceník STRAVA'!$C$10:$J$11,2,0)))*IF($S118=AE$2,0,1)</f>
        <v>0</v>
      </c>
      <c r="AF118" s="8"/>
      <c r="AG118" s="8"/>
      <c r="AH118" s="8" t="str">
        <f t="shared" ref="AH118:AQ118" si="242">$T118&amp;F118</f>
        <v>6</v>
      </c>
      <c r="AI118" s="8" t="str">
        <f t="shared" si="242"/>
        <v>6</v>
      </c>
      <c r="AJ118" s="8" t="str">
        <f t="shared" si="242"/>
        <v>6</v>
      </c>
      <c r="AK118" s="8" t="str">
        <f t="shared" si="242"/>
        <v>6</v>
      </c>
      <c r="AL118" s="8" t="str">
        <f t="shared" si="242"/>
        <v>6</v>
      </c>
      <c r="AM118" s="8" t="str">
        <f t="shared" si="242"/>
        <v>6</v>
      </c>
      <c r="AN118" s="8" t="str">
        <f t="shared" si="242"/>
        <v>6</v>
      </c>
      <c r="AO118" s="8" t="str">
        <f t="shared" si="242"/>
        <v>6</v>
      </c>
      <c r="AP118" s="8" t="str">
        <f t="shared" si="242"/>
        <v>6</v>
      </c>
      <c r="AQ118" s="8" t="str">
        <f t="shared" si="242"/>
        <v>6</v>
      </c>
      <c r="AR118" s="8"/>
      <c r="AS118" s="8"/>
      <c r="AT118" s="8"/>
      <c r="AU118" s="8"/>
      <c r="AV118" s="8"/>
      <c r="AW118" s="8"/>
      <c r="AX118" s="8"/>
      <c r="AY118" s="8"/>
      <c r="AZ118" s="8"/>
      <c r="BA118" s="8"/>
    </row>
    <row r="119" spans="1:53" s="151" customFormat="1" ht="15.75" customHeight="1">
      <c r="A119" s="152">
        <f>+VSTUP!A124</f>
        <v>115</v>
      </c>
      <c r="B119" s="152">
        <f>+VSTUP!B124</f>
        <v>0</v>
      </c>
      <c r="C119" s="152" t="str">
        <f>IF(VSTUP!C124="","",VSTUP!C124)</f>
        <v/>
      </c>
      <c r="D119" s="152">
        <f>+VSTUP!G124</f>
        <v>0</v>
      </c>
      <c r="E119" s="152" t="str">
        <f>+VSTUP!H124</f>
        <v>-</v>
      </c>
      <c r="F119" s="152" t="str">
        <f t="shared" si="8"/>
        <v/>
      </c>
      <c r="G119" s="152" t="str">
        <f t="shared" ref="G119:O119" si="243">+IF($D119&gt;=G$2,IF($E119=0,"",$E119),IF($D119+1=G$2,IF(EXACT(LEFT($E119,LEN($E$3)),$E$3),$E$3,IF(LEN($E$3)=2,IF(LEFT($E119,1)="O","O",IF(LEFT(D119,1)="S","S","")),IF(LEN($E$3)=3,D119,""))),""))</f>
        <v/>
      </c>
      <c r="H119" s="152" t="str">
        <f t="shared" si="243"/>
        <v/>
      </c>
      <c r="I119" s="152" t="str">
        <f t="shared" si="243"/>
        <v/>
      </c>
      <c r="J119" s="152" t="str">
        <f t="shared" si="243"/>
        <v/>
      </c>
      <c r="K119" s="152" t="str">
        <f t="shared" si="243"/>
        <v/>
      </c>
      <c r="L119" s="152" t="str">
        <f t="shared" si="243"/>
        <v/>
      </c>
      <c r="M119" s="152" t="str">
        <f t="shared" si="243"/>
        <v/>
      </c>
      <c r="N119" s="152" t="str">
        <f t="shared" si="243"/>
        <v/>
      </c>
      <c r="O119" s="152" t="str">
        <f t="shared" si="243"/>
        <v/>
      </c>
      <c r="P119" s="152" t="str">
        <f t="shared" si="10"/>
        <v>--------------</v>
      </c>
      <c r="Q119" s="152" t="str">
        <f t="shared" si="11"/>
        <v/>
      </c>
      <c r="R119" s="152" t="str">
        <f t="shared" si="12"/>
        <v/>
      </c>
      <c r="S119" s="152">
        <f t="shared" si="13"/>
        <v>0</v>
      </c>
      <c r="T119" s="152">
        <f>+IF($C119&lt;='Ceník STRAVA'!$B$16,5,IF($C119&lt;='Ceník STRAVA'!$B$15,4,IF($C119&lt;='Ceník STRAVA'!$B$14,3,IF($C119&lt;='Ceník STRAVA'!$B$13,2,IF($C119&lt;='Ceník STRAVA'!$B$12,1,6)))))</f>
        <v>6</v>
      </c>
      <c r="U119" s="33">
        <f t="shared" si="125"/>
        <v>0</v>
      </c>
      <c r="V119" s="153">
        <f t="array" ref="V119">INDEX('Ceník STRAVA'!$C$12:$J$17,$T119,IF(R119="",8,HLOOKUP(R119,'Ceník STRAVA'!$C$10:$J$11,2,0)))</f>
        <v>0</v>
      </c>
      <c r="W119" s="153">
        <f t="array" ref="W119">INDEX('Ceník STRAVA'!$C$12:$J$17,$T119,IF(G119="",8,HLOOKUP(G119,'Ceník STRAVA'!$C$10:$J$11,2,0)))*IF($S119=W$2,0,1)</f>
        <v>0</v>
      </c>
      <c r="X119" s="153">
        <f t="array" ref="X119">INDEX('Ceník STRAVA'!$C$12:$J$17,$T119,IF(H119="",8,HLOOKUP(H119,'Ceník STRAVA'!$C$10:$J$11,2,0)))*IF($S119=X$2,0,1)</f>
        <v>0</v>
      </c>
      <c r="Y119" s="153">
        <f t="array" ref="Y119">INDEX('Ceník STRAVA'!$C$12:$J$17,$T119,IF(I119="",8,HLOOKUP(I119,'Ceník STRAVA'!$C$10:$J$11,2,0)))*IF($S119=Y$2,0,1)</f>
        <v>0</v>
      </c>
      <c r="Z119" s="153">
        <f t="array" ref="Z119">INDEX('Ceník STRAVA'!$C$12:$J$17,$T119,IF(J119="",8,HLOOKUP(J119,'Ceník STRAVA'!$C$10:$J$11,2,0)))*IF($S119=Z$2,0,1)</f>
        <v>0</v>
      </c>
      <c r="AA119" s="153">
        <f t="array" ref="AA119">INDEX('Ceník STRAVA'!$C$12:$J$17,$T119,IF(K119="",8,HLOOKUP(K119,'Ceník STRAVA'!$C$10:$J$11,2,0)))*IF($S119=AA$2,0,1)</f>
        <v>0</v>
      </c>
      <c r="AB119" s="153">
        <f t="array" ref="AB119">INDEX('Ceník STRAVA'!$C$12:$J$17,$T119,IF(L119="",8,HLOOKUP(L119,'Ceník STRAVA'!$C$10:$J$11,2,0)))*IF($S119=AB$2,0,1)</f>
        <v>0</v>
      </c>
      <c r="AC119" s="153">
        <f t="array" ref="AC119">INDEX('Ceník STRAVA'!$C$12:$J$17,$T119,IF(M119="",8,HLOOKUP(M119,'Ceník STRAVA'!$C$10:$J$11,2,0)))*IF($S119=AC$2,0,1)</f>
        <v>0</v>
      </c>
      <c r="AD119" s="153">
        <f t="array" ref="AD119">INDEX('Ceník STRAVA'!$C$12:$J$17,$T119,IF(N119="",8,HLOOKUP(N119,'Ceník STRAVA'!$C$10:$J$11,2,0)))*IF($S119=AD$2,0,1)</f>
        <v>0</v>
      </c>
      <c r="AE119" s="153">
        <f t="array" ref="AE119">INDEX('Ceník STRAVA'!$C$12:$J$17,$T119,IF(O119="",8,HLOOKUP(O119,'Ceník STRAVA'!$C$10:$J$11,2,0)))*IF($S119=AE$2,0,1)</f>
        <v>0</v>
      </c>
      <c r="AF119" s="152"/>
      <c r="AG119" s="152"/>
      <c r="AH119" s="152" t="str">
        <f t="shared" ref="AH119:AQ119" si="244">$T119&amp;F119</f>
        <v>6</v>
      </c>
      <c r="AI119" s="152" t="str">
        <f t="shared" si="244"/>
        <v>6</v>
      </c>
      <c r="AJ119" s="152" t="str">
        <f t="shared" si="244"/>
        <v>6</v>
      </c>
      <c r="AK119" s="152" t="str">
        <f t="shared" si="244"/>
        <v>6</v>
      </c>
      <c r="AL119" s="152" t="str">
        <f t="shared" si="244"/>
        <v>6</v>
      </c>
      <c r="AM119" s="152" t="str">
        <f t="shared" si="244"/>
        <v>6</v>
      </c>
      <c r="AN119" s="152" t="str">
        <f t="shared" si="244"/>
        <v>6</v>
      </c>
      <c r="AO119" s="152" t="str">
        <f t="shared" si="244"/>
        <v>6</v>
      </c>
      <c r="AP119" s="152" t="str">
        <f t="shared" si="244"/>
        <v>6</v>
      </c>
      <c r="AQ119" s="152" t="str">
        <f t="shared" si="244"/>
        <v>6</v>
      </c>
      <c r="AR119" s="152"/>
      <c r="AS119" s="152"/>
      <c r="AT119" s="152"/>
      <c r="AU119" s="152"/>
      <c r="AV119" s="152"/>
      <c r="AW119" s="152"/>
      <c r="AX119" s="152"/>
      <c r="AY119" s="152"/>
      <c r="AZ119" s="152"/>
      <c r="BA119" s="152"/>
    </row>
    <row r="120" spans="1:53" ht="15.75" customHeight="1">
      <c r="A120" s="8">
        <f>+VSTUP!A125</f>
        <v>116</v>
      </c>
      <c r="B120" s="8">
        <f>+VSTUP!B125</f>
        <v>0</v>
      </c>
      <c r="C120" s="8" t="str">
        <f>IF(VSTUP!C125="","",VSTUP!C125)</f>
        <v/>
      </c>
      <c r="D120" s="8">
        <f>+VSTUP!G125</f>
        <v>0</v>
      </c>
      <c r="E120" s="8" t="str">
        <f>+VSTUP!H125</f>
        <v>-</v>
      </c>
      <c r="F120" s="8" t="str">
        <f t="shared" si="8"/>
        <v/>
      </c>
      <c r="G120" s="8" t="str">
        <f t="shared" ref="G120:O120" si="245">+IF($D120&gt;=G$2,IF($E120=0,"",$E120),IF($D120+1=G$2,IF(EXACT(LEFT($E120,LEN($E$3)),$E$3),$E$3,IF(LEN($E$3)=2,IF(LEFT($E120,1)="O","O",IF(LEFT(D120,1)="S","S","")),IF(LEN($E$3)=3,D120,""))),""))</f>
        <v/>
      </c>
      <c r="H120" s="8" t="str">
        <f t="shared" si="245"/>
        <v/>
      </c>
      <c r="I120" s="8" t="str">
        <f t="shared" si="245"/>
        <v/>
      </c>
      <c r="J120" s="8" t="str">
        <f t="shared" si="245"/>
        <v/>
      </c>
      <c r="K120" s="8" t="str">
        <f t="shared" si="245"/>
        <v/>
      </c>
      <c r="L120" s="8" t="str">
        <f t="shared" si="245"/>
        <v/>
      </c>
      <c r="M120" s="8" t="str">
        <f t="shared" si="245"/>
        <v/>
      </c>
      <c r="N120" s="8" t="str">
        <f t="shared" si="245"/>
        <v/>
      </c>
      <c r="O120" s="8" t="str">
        <f t="shared" si="245"/>
        <v/>
      </c>
      <c r="P120" s="8" t="str">
        <f t="shared" si="10"/>
        <v>--------------</v>
      </c>
      <c r="Q120" s="8" t="str">
        <f t="shared" si="11"/>
        <v/>
      </c>
      <c r="R120" s="8" t="str">
        <f t="shared" si="12"/>
        <v/>
      </c>
      <c r="S120" s="8">
        <f t="shared" si="13"/>
        <v>0</v>
      </c>
      <c r="T120" s="8">
        <f>+IF($C120&lt;='Ceník STRAVA'!$B$16,5,IF($C120&lt;='Ceník STRAVA'!$B$15,4,IF($C120&lt;='Ceník STRAVA'!$B$14,3,IF($C120&lt;='Ceník STRAVA'!$B$13,2,IF($C120&lt;='Ceník STRAVA'!$B$12,1,6)))))</f>
        <v>6</v>
      </c>
      <c r="U120" s="33">
        <f t="shared" si="125"/>
        <v>0</v>
      </c>
      <c r="V120" s="32">
        <f t="array" ref="V120">INDEX('Ceník STRAVA'!$C$12:$J$17,$T120,IF(R120="",8,HLOOKUP(R120,'Ceník STRAVA'!$C$10:$J$11,2,0)))</f>
        <v>0</v>
      </c>
      <c r="W120" s="32">
        <f t="array" ref="W120">INDEX('Ceník STRAVA'!$C$12:$J$17,$T120,IF(G120="",8,HLOOKUP(G120,'Ceník STRAVA'!$C$10:$J$11,2,0)))*IF($S120=W$2,0,1)</f>
        <v>0</v>
      </c>
      <c r="X120" s="32">
        <f t="array" ref="X120">INDEX('Ceník STRAVA'!$C$12:$J$17,$T120,IF(H120="",8,HLOOKUP(H120,'Ceník STRAVA'!$C$10:$J$11,2,0)))*IF($S120=X$2,0,1)</f>
        <v>0</v>
      </c>
      <c r="Y120" s="32">
        <f t="array" ref="Y120">INDEX('Ceník STRAVA'!$C$12:$J$17,$T120,IF(I120="",8,HLOOKUP(I120,'Ceník STRAVA'!$C$10:$J$11,2,0)))*IF($S120=Y$2,0,1)</f>
        <v>0</v>
      </c>
      <c r="Z120" s="32">
        <f t="array" ref="Z120">INDEX('Ceník STRAVA'!$C$12:$J$17,$T120,IF(J120="",8,HLOOKUP(J120,'Ceník STRAVA'!$C$10:$J$11,2,0)))*IF($S120=Z$2,0,1)</f>
        <v>0</v>
      </c>
      <c r="AA120" s="32">
        <f t="array" ref="AA120">INDEX('Ceník STRAVA'!$C$12:$J$17,$T120,IF(K120="",8,HLOOKUP(K120,'Ceník STRAVA'!$C$10:$J$11,2,0)))*IF($S120=AA$2,0,1)</f>
        <v>0</v>
      </c>
      <c r="AB120" s="32">
        <f t="array" ref="AB120">INDEX('Ceník STRAVA'!$C$12:$J$17,$T120,IF(L120="",8,HLOOKUP(L120,'Ceník STRAVA'!$C$10:$J$11,2,0)))*IF($S120=AB$2,0,1)</f>
        <v>0</v>
      </c>
      <c r="AC120" s="32">
        <f t="array" ref="AC120">INDEX('Ceník STRAVA'!$C$12:$J$17,$T120,IF(M120="",8,HLOOKUP(M120,'Ceník STRAVA'!$C$10:$J$11,2,0)))*IF($S120=AC$2,0,1)</f>
        <v>0</v>
      </c>
      <c r="AD120" s="32">
        <f t="array" ref="AD120">INDEX('Ceník STRAVA'!$C$12:$J$17,$T120,IF(N120="",8,HLOOKUP(N120,'Ceník STRAVA'!$C$10:$J$11,2,0)))*IF($S120=AD$2,0,1)</f>
        <v>0</v>
      </c>
      <c r="AE120" s="32">
        <f t="array" ref="AE120">INDEX('Ceník STRAVA'!$C$12:$J$17,$T120,IF(O120="",8,HLOOKUP(O120,'Ceník STRAVA'!$C$10:$J$11,2,0)))*IF($S120=AE$2,0,1)</f>
        <v>0</v>
      </c>
      <c r="AF120" s="8"/>
      <c r="AG120" s="8"/>
      <c r="AH120" s="8" t="str">
        <f t="shared" ref="AH120:AQ120" si="246">$T120&amp;F120</f>
        <v>6</v>
      </c>
      <c r="AI120" s="8" t="str">
        <f t="shared" si="246"/>
        <v>6</v>
      </c>
      <c r="AJ120" s="8" t="str">
        <f t="shared" si="246"/>
        <v>6</v>
      </c>
      <c r="AK120" s="8" t="str">
        <f t="shared" si="246"/>
        <v>6</v>
      </c>
      <c r="AL120" s="8" t="str">
        <f t="shared" si="246"/>
        <v>6</v>
      </c>
      <c r="AM120" s="8" t="str">
        <f t="shared" si="246"/>
        <v>6</v>
      </c>
      <c r="AN120" s="8" t="str">
        <f t="shared" si="246"/>
        <v>6</v>
      </c>
      <c r="AO120" s="8" t="str">
        <f t="shared" si="246"/>
        <v>6</v>
      </c>
      <c r="AP120" s="8" t="str">
        <f t="shared" si="246"/>
        <v>6</v>
      </c>
      <c r="AQ120" s="8" t="str">
        <f t="shared" si="246"/>
        <v>6</v>
      </c>
      <c r="AR120" s="8"/>
      <c r="AS120" s="8"/>
      <c r="AT120" s="8"/>
      <c r="AU120" s="8"/>
      <c r="AV120" s="8"/>
      <c r="AW120" s="8"/>
      <c r="AX120" s="8"/>
      <c r="AY120" s="8"/>
      <c r="AZ120" s="8"/>
      <c r="BA120" s="8"/>
    </row>
    <row r="121" spans="1:53" s="151" customFormat="1" ht="15.75" customHeight="1">
      <c r="A121" s="152">
        <f>+VSTUP!A126</f>
        <v>117</v>
      </c>
      <c r="B121" s="152">
        <f>+VSTUP!B126</f>
        <v>0</v>
      </c>
      <c r="C121" s="152" t="str">
        <f>IF(VSTUP!C126="","",VSTUP!C126)</f>
        <v/>
      </c>
      <c r="D121" s="152">
        <f>+VSTUP!G126</f>
        <v>0</v>
      </c>
      <c r="E121" s="152" t="str">
        <f>+VSTUP!H126</f>
        <v>-</v>
      </c>
      <c r="F121" s="152" t="str">
        <f t="shared" si="8"/>
        <v/>
      </c>
      <c r="G121" s="152" t="str">
        <f t="shared" ref="G121:O121" si="247">+IF($D121&gt;=G$2,IF($E121=0,"",$E121),IF($D121+1=G$2,IF(EXACT(LEFT($E121,LEN($E$3)),$E$3),$E$3,IF(LEN($E$3)=2,IF(LEFT($E121,1)="O","O",IF(LEFT(D121,1)="S","S","")),IF(LEN($E$3)=3,D121,""))),""))</f>
        <v/>
      </c>
      <c r="H121" s="152" t="str">
        <f t="shared" si="247"/>
        <v/>
      </c>
      <c r="I121" s="152" t="str">
        <f t="shared" si="247"/>
        <v/>
      </c>
      <c r="J121" s="152" t="str">
        <f t="shared" si="247"/>
        <v/>
      </c>
      <c r="K121" s="152" t="str">
        <f t="shared" si="247"/>
        <v/>
      </c>
      <c r="L121" s="152" t="str">
        <f t="shared" si="247"/>
        <v/>
      </c>
      <c r="M121" s="152" t="str">
        <f t="shared" si="247"/>
        <v/>
      </c>
      <c r="N121" s="152" t="str">
        <f t="shared" si="247"/>
        <v/>
      </c>
      <c r="O121" s="152" t="str">
        <f t="shared" si="247"/>
        <v/>
      </c>
      <c r="P121" s="152" t="str">
        <f t="shared" si="10"/>
        <v>--------------</v>
      </c>
      <c r="Q121" s="152" t="str">
        <f t="shared" si="11"/>
        <v/>
      </c>
      <c r="R121" s="152" t="str">
        <f t="shared" si="12"/>
        <v/>
      </c>
      <c r="S121" s="152">
        <f t="shared" si="13"/>
        <v>0</v>
      </c>
      <c r="T121" s="152">
        <f>+IF($C121&lt;='Ceník STRAVA'!$B$16,5,IF($C121&lt;='Ceník STRAVA'!$B$15,4,IF($C121&lt;='Ceník STRAVA'!$B$14,3,IF($C121&lt;='Ceník STRAVA'!$B$13,2,IF($C121&lt;='Ceník STRAVA'!$B$12,1,6)))))</f>
        <v>6</v>
      </c>
      <c r="U121" s="33">
        <f t="shared" si="125"/>
        <v>0</v>
      </c>
      <c r="V121" s="153">
        <f t="array" ref="V121">INDEX('Ceník STRAVA'!$C$12:$J$17,$T121,IF(R121="",8,HLOOKUP(R121,'Ceník STRAVA'!$C$10:$J$11,2,0)))</f>
        <v>0</v>
      </c>
      <c r="W121" s="153">
        <f t="array" ref="W121">INDEX('Ceník STRAVA'!$C$12:$J$17,$T121,IF(G121="",8,HLOOKUP(G121,'Ceník STRAVA'!$C$10:$J$11,2,0)))*IF($S121=W$2,0,1)</f>
        <v>0</v>
      </c>
      <c r="X121" s="153">
        <f t="array" ref="X121">INDEX('Ceník STRAVA'!$C$12:$J$17,$T121,IF(H121="",8,HLOOKUP(H121,'Ceník STRAVA'!$C$10:$J$11,2,0)))*IF($S121=X$2,0,1)</f>
        <v>0</v>
      </c>
      <c r="Y121" s="153">
        <f t="array" ref="Y121">INDEX('Ceník STRAVA'!$C$12:$J$17,$T121,IF(I121="",8,HLOOKUP(I121,'Ceník STRAVA'!$C$10:$J$11,2,0)))*IF($S121=Y$2,0,1)</f>
        <v>0</v>
      </c>
      <c r="Z121" s="153">
        <f t="array" ref="Z121">INDEX('Ceník STRAVA'!$C$12:$J$17,$T121,IF(J121="",8,HLOOKUP(J121,'Ceník STRAVA'!$C$10:$J$11,2,0)))*IF($S121=Z$2,0,1)</f>
        <v>0</v>
      </c>
      <c r="AA121" s="153">
        <f t="array" ref="AA121">INDEX('Ceník STRAVA'!$C$12:$J$17,$T121,IF(K121="",8,HLOOKUP(K121,'Ceník STRAVA'!$C$10:$J$11,2,0)))*IF($S121=AA$2,0,1)</f>
        <v>0</v>
      </c>
      <c r="AB121" s="153">
        <f t="array" ref="AB121">INDEX('Ceník STRAVA'!$C$12:$J$17,$T121,IF(L121="",8,HLOOKUP(L121,'Ceník STRAVA'!$C$10:$J$11,2,0)))*IF($S121=AB$2,0,1)</f>
        <v>0</v>
      </c>
      <c r="AC121" s="153">
        <f t="array" ref="AC121">INDEX('Ceník STRAVA'!$C$12:$J$17,$T121,IF(M121="",8,HLOOKUP(M121,'Ceník STRAVA'!$C$10:$J$11,2,0)))*IF($S121=AC$2,0,1)</f>
        <v>0</v>
      </c>
      <c r="AD121" s="153">
        <f t="array" ref="AD121">INDEX('Ceník STRAVA'!$C$12:$J$17,$T121,IF(N121="",8,HLOOKUP(N121,'Ceník STRAVA'!$C$10:$J$11,2,0)))*IF($S121=AD$2,0,1)</f>
        <v>0</v>
      </c>
      <c r="AE121" s="153">
        <f t="array" ref="AE121">INDEX('Ceník STRAVA'!$C$12:$J$17,$T121,IF(O121="",8,HLOOKUP(O121,'Ceník STRAVA'!$C$10:$J$11,2,0)))*IF($S121=AE$2,0,1)</f>
        <v>0</v>
      </c>
      <c r="AF121" s="152"/>
      <c r="AG121" s="152"/>
      <c r="AH121" s="152" t="str">
        <f t="shared" ref="AH121:AQ121" si="248">$T121&amp;F121</f>
        <v>6</v>
      </c>
      <c r="AI121" s="152" t="str">
        <f t="shared" si="248"/>
        <v>6</v>
      </c>
      <c r="AJ121" s="152" t="str">
        <f t="shared" si="248"/>
        <v>6</v>
      </c>
      <c r="AK121" s="152" t="str">
        <f t="shared" si="248"/>
        <v>6</v>
      </c>
      <c r="AL121" s="152" t="str">
        <f t="shared" si="248"/>
        <v>6</v>
      </c>
      <c r="AM121" s="152" t="str">
        <f t="shared" si="248"/>
        <v>6</v>
      </c>
      <c r="AN121" s="152" t="str">
        <f t="shared" si="248"/>
        <v>6</v>
      </c>
      <c r="AO121" s="152" t="str">
        <f t="shared" si="248"/>
        <v>6</v>
      </c>
      <c r="AP121" s="152" t="str">
        <f t="shared" si="248"/>
        <v>6</v>
      </c>
      <c r="AQ121" s="152" t="str">
        <f t="shared" si="248"/>
        <v>6</v>
      </c>
      <c r="AR121" s="152"/>
      <c r="AS121" s="152"/>
      <c r="AT121" s="152"/>
      <c r="AU121" s="152"/>
      <c r="AV121" s="152"/>
      <c r="AW121" s="152"/>
      <c r="AX121" s="152"/>
      <c r="AY121" s="152"/>
      <c r="AZ121" s="152"/>
      <c r="BA121" s="152"/>
    </row>
    <row r="122" spans="1:53" ht="15.75" customHeight="1">
      <c r="A122" s="8">
        <f>+VSTUP!A127</f>
        <v>118</v>
      </c>
      <c r="B122" s="8">
        <f>+VSTUP!B127</f>
        <v>0</v>
      </c>
      <c r="C122" s="8" t="str">
        <f>IF(VSTUP!C127="","",VSTUP!C127)</f>
        <v/>
      </c>
      <c r="D122" s="8">
        <f>+VSTUP!G127</f>
        <v>0</v>
      </c>
      <c r="E122" s="8" t="str">
        <f>+VSTUP!H127</f>
        <v>-</v>
      </c>
      <c r="F122" s="8" t="str">
        <f t="shared" si="8"/>
        <v/>
      </c>
      <c r="G122" s="8" t="str">
        <f t="shared" ref="G122:O122" si="249">+IF($D122&gt;=G$2,IF($E122=0,"",$E122),IF($D122+1=G$2,IF(EXACT(LEFT($E122,LEN($E$3)),$E$3),$E$3,IF(LEN($E$3)=2,IF(LEFT($E122,1)="O","O",IF(LEFT(D122,1)="S","S","")),IF(LEN($E$3)=3,D122,""))),""))</f>
        <v/>
      </c>
      <c r="H122" s="8" t="str">
        <f t="shared" si="249"/>
        <v/>
      </c>
      <c r="I122" s="8" t="str">
        <f t="shared" si="249"/>
        <v/>
      </c>
      <c r="J122" s="8" t="str">
        <f t="shared" si="249"/>
        <v/>
      </c>
      <c r="K122" s="8" t="str">
        <f t="shared" si="249"/>
        <v/>
      </c>
      <c r="L122" s="8" t="str">
        <f t="shared" si="249"/>
        <v/>
      </c>
      <c r="M122" s="8" t="str">
        <f t="shared" si="249"/>
        <v/>
      </c>
      <c r="N122" s="8" t="str">
        <f t="shared" si="249"/>
        <v/>
      </c>
      <c r="O122" s="8" t="str">
        <f t="shared" si="249"/>
        <v/>
      </c>
      <c r="P122" s="8" t="str">
        <f t="shared" si="10"/>
        <v>--------------</v>
      </c>
      <c r="Q122" s="8" t="str">
        <f t="shared" si="11"/>
        <v/>
      </c>
      <c r="R122" s="8" t="str">
        <f t="shared" si="12"/>
        <v/>
      </c>
      <c r="S122" s="8">
        <f t="shared" si="13"/>
        <v>0</v>
      </c>
      <c r="T122" s="8">
        <f>+IF($C122&lt;='Ceník STRAVA'!$B$16,5,IF($C122&lt;='Ceník STRAVA'!$B$15,4,IF($C122&lt;='Ceník STRAVA'!$B$14,3,IF($C122&lt;='Ceník STRAVA'!$B$13,2,IF($C122&lt;='Ceník STRAVA'!$B$12,1,6)))))</f>
        <v>6</v>
      </c>
      <c r="U122" s="33">
        <f t="shared" si="125"/>
        <v>0</v>
      </c>
      <c r="V122" s="32">
        <f t="array" ref="V122">INDEX('Ceník STRAVA'!$C$12:$J$17,$T122,IF(R122="",8,HLOOKUP(R122,'Ceník STRAVA'!$C$10:$J$11,2,0)))</f>
        <v>0</v>
      </c>
      <c r="W122" s="32">
        <f t="array" ref="W122">INDEX('Ceník STRAVA'!$C$12:$J$17,$T122,IF(G122="",8,HLOOKUP(G122,'Ceník STRAVA'!$C$10:$J$11,2,0)))*IF($S122=W$2,0,1)</f>
        <v>0</v>
      </c>
      <c r="X122" s="32">
        <f t="array" ref="X122">INDEX('Ceník STRAVA'!$C$12:$J$17,$T122,IF(H122="",8,HLOOKUP(H122,'Ceník STRAVA'!$C$10:$J$11,2,0)))*IF($S122=X$2,0,1)</f>
        <v>0</v>
      </c>
      <c r="Y122" s="32">
        <f t="array" ref="Y122">INDEX('Ceník STRAVA'!$C$12:$J$17,$T122,IF(I122="",8,HLOOKUP(I122,'Ceník STRAVA'!$C$10:$J$11,2,0)))*IF($S122=Y$2,0,1)</f>
        <v>0</v>
      </c>
      <c r="Z122" s="32">
        <f t="array" ref="Z122">INDEX('Ceník STRAVA'!$C$12:$J$17,$T122,IF(J122="",8,HLOOKUP(J122,'Ceník STRAVA'!$C$10:$J$11,2,0)))*IF($S122=Z$2,0,1)</f>
        <v>0</v>
      </c>
      <c r="AA122" s="32">
        <f t="array" ref="AA122">INDEX('Ceník STRAVA'!$C$12:$J$17,$T122,IF(K122="",8,HLOOKUP(K122,'Ceník STRAVA'!$C$10:$J$11,2,0)))*IF($S122=AA$2,0,1)</f>
        <v>0</v>
      </c>
      <c r="AB122" s="32">
        <f t="array" ref="AB122">INDEX('Ceník STRAVA'!$C$12:$J$17,$T122,IF(L122="",8,HLOOKUP(L122,'Ceník STRAVA'!$C$10:$J$11,2,0)))*IF($S122=AB$2,0,1)</f>
        <v>0</v>
      </c>
      <c r="AC122" s="32">
        <f t="array" ref="AC122">INDEX('Ceník STRAVA'!$C$12:$J$17,$T122,IF(M122="",8,HLOOKUP(M122,'Ceník STRAVA'!$C$10:$J$11,2,0)))*IF($S122=AC$2,0,1)</f>
        <v>0</v>
      </c>
      <c r="AD122" s="32">
        <f t="array" ref="AD122">INDEX('Ceník STRAVA'!$C$12:$J$17,$T122,IF(N122="",8,HLOOKUP(N122,'Ceník STRAVA'!$C$10:$J$11,2,0)))*IF($S122=AD$2,0,1)</f>
        <v>0</v>
      </c>
      <c r="AE122" s="32">
        <f t="array" ref="AE122">INDEX('Ceník STRAVA'!$C$12:$J$17,$T122,IF(O122="",8,HLOOKUP(O122,'Ceník STRAVA'!$C$10:$J$11,2,0)))*IF($S122=AE$2,0,1)</f>
        <v>0</v>
      </c>
      <c r="AF122" s="8"/>
      <c r="AG122" s="8"/>
      <c r="AH122" s="8" t="str">
        <f t="shared" ref="AH122:AQ122" si="250">$T122&amp;F122</f>
        <v>6</v>
      </c>
      <c r="AI122" s="8" t="str">
        <f t="shared" si="250"/>
        <v>6</v>
      </c>
      <c r="AJ122" s="8" t="str">
        <f t="shared" si="250"/>
        <v>6</v>
      </c>
      <c r="AK122" s="8" t="str">
        <f t="shared" si="250"/>
        <v>6</v>
      </c>
      <c r="AL122" s="8" t="str">
        <f t="shared" si="250"/>
        <v>6</v>
      </c>
      <c r="AM122" s="8" t="str">
        <f t="shared" si="250"/>
        <v>6</v>
      </c>
      <c r="AN122" s="8" t="str">
        <f t="shared" si="250"/>
        <v>6</v>
      </c>
      <c r="AO122" s="8" t="str">
        <f t="shared" si="250"/>
        <v>6</v>
      </c>
      <c r="AP122" s="8" t="str">
        <f t="shared" si="250"/>
        <v>6</v>
      </c>
      <c r="AQ122" s="8" t="str">
        <f t="shared" si="250"/>
        <v>6</v>
      </c>
      <c r="AR122" s="8"/>
      <c r="AS122" s="8"/>
      <c r="AT122" s="8"/>
      <c r="AU122" s="8"/>
      <c r="AV122" s="8"/>
      <c r="AW122" s="8"/>
      <c r="AX122" s="8"/>
      <c r="AY122" s="8"/>
      <c r="AZ122" s="8"/>
      <c r="BA122" s="8"/>
    </row>
    <row r="123" spans="1:53" s="151" customFormat="1" ht="15.75" customHeight="1">
      <c r="A123" s="152">
        <f>+VSTUP!A128</f>
        <v>119</v>
      </c>
      <c r="B123" s="152">
        <f>+VSTUP!B128</f>
        <v>0</v>
      </c>
      <c r="C123" s="152" t="str">
        <f>IF(VSTUP!C128="","",VSTUP!C128)</f>
        <v/>
      </c>
      <c r="D123" s="152">
        <f>+VSTUP!G128</f>
        <v>0</v>
      </c>
      <c r="E123" s="152" t="str">
        <f>+VSTUP!H128</f>
        <v>-</v>
      </c>
      <c r="F123" s="152" t="str">
        <f t="shared" si="8"/>
        <v/>
      </c>
      <c r="G123" s="152" t="str">
        <f t="shared" ref="G123:O123" si="251">+IF($D123&gt;=G$2,IF($E123=0,"",$E123),IF($D123+1=G$2,IF(EXACT(LEFT($E123,LEN($E$3)),$E$3),$E$3,IF(LEN($E$3)=2,IF(LEFT($E123,1)="O","O",IF(LEFT(D123,1)="S","S","")),IF(LEN($E$3)=3,D123,""))),""))</f>
        <v/>
      </c>
      <c r="H123" s="152" t="str">
        <f t="shared" si="251"/>
        <v/>
      </c>
      <c r="I123" s="152" t="str">
        <f t="shared" si="251"/>
        <v/>
      </c>
      <c r="J123" s="152" t="str">
        <f t="shared" si="251"/>
        <v/>
      </c>
      <c r="K123" s="152" t="str">
        <f t="shared" si="251"/>
        <v/>
      </c>
      <c r="L123" s="152" t="str">
        <f t="shared" si="251"/>
        <v/>
      </c>
      <c r="M123" s="152" t="str">
        <f t="shared" si="251"/>
        <v/>
      </c>
      <c r="N123" s="152" t="str">
        <f t="shared" si="251"/>
        <v/>
      </c>
      <c r="O123" s="152" t="str">
        <f t="shared" si="251"/>
        <v/>
      </c>
      <c r="P123" s="152" t="str">
        <f t="shared" si="10"/>
        <v>--------------</v>
      </c>
      <c r="Q123" s="152" t="str">
        <f t="shared" si="11"/>
        <v/>
      </c>
      <c r="R123" s="152" t="str">
        <f t="shared" si="12"/>
        <v/>
      </c>
      <c r="S123" s="152">
        <f t="shared" si="13"/>
        <v>0</v>
      </c>
      <c r="T123" s="152">
        <f>+IF($C123&lt;='Ceník STRAVA'!$B$16,5,IF($C123&lt;='Ceník STRAVA'!$B$15,4,IF($C123&lt;='Ceník STRAVA'!$B$14,3,IF($C123&lt;='Ceník STRAVA'!$B$13,2,IF($C123&lt;='Ceník STRAVA'!$B$12,1,6)))))</f>
        <v>6</v>
      </c>
      <c r="U123" s="33">
        <f t="shared" si="125"/>
        <v>0</v>
      </c>
      <c r="V123" s="153">
        <f t="array" ref="V123">INDEX('Ceník STRAVA'!$C$12:$J$17,$T123,IF(R123="",8,HLOOKUP(R123,'Ceník STRAVA'!$C$10:$J$11,2,0)))</f>
        <v>0</v>
      </c>
      <c r="W123" s="153">
        <f t="array" ref="W123">INDEX('Ceník STRAVA'!$C$12:$J$17,$T123,IF(G123="",8,HLOOKUP(G123,'Ceník STRAVA'!$C$10:$J$11,2,0)))*IF($S123=W$2,0,1)</f>
        <v>0</v>
      </c>
      <c r="X123" s="153">
        <f t="array" ref="X123">INDEX('Ceník STRAVA'!$C$12:$J$17,$T123,IF(H123="",8,HLOOKUP(H123,'Ceník STRAVA'!$C$10:$J$11,2,0)))*IF($S123=X$2,0,1)</f>
        <v>0</v>
      </c>
      <c r="Y123" s="153">
        <f t="array" ref="Y123">INDEX('Ceník STRAVA'!$C$12:$J$17,$T123,IF(I123="",8,HLOOKUP(I123,'Ceník STRAVA'!$C$10:$J$11,2,0)))*IF($S123=Y$2,0,1)</f>
        <v>0</v>
      </c>
      <c r="Z123" s="153">
        <f t="array" ref="Z123">INDEX('Ceník STRAVA'!$C$12:$J$17,$T123,IF(J123="",8,HLOOKUP(J123,'Ceník STRAVA'!$C$10:$J$11,2,0)))*IF($S123=Z$2,0,1)</f>
        <v>0</v>
      </c>
      <c r="AA123" s="153">
        <f t="array" ref="AA123">INDEX('Ceník STRAVA'!$C$12:$J$17,$T123,IF(K123="",8,HLOOKUP(K123,'Ceník STRAVA'!$C$10:$J$11,2,0)))*IF($S123=AA$2,0,1)</f>
        <v>0</v>
      </c>
      <c r="AB123" s="153">
        <f t="array" ref="AB123">INDEX('Ceník STRAVA'!$C$12:$J$17,$T123,IF(L123="",8,HLOOKUP(L123,'Ceník STRAVA'!$C$10:$J$11,2,0)))*IF($S123=AB$2,0,1)</f>
        <v>0</v>
      </c>
      <c r="AC123" s="153">
        <f t="array" ref="AC123">INDEX('Ceník STRAVA'!$C$12:$J$17,$T123,IF(M123="",8,HLOOKUP(M123,'Ceník STRAVA'!$C$10:$J$11,2,0)))*IF($S123=AC$2,0,1)</f>
        <v>0</v>
      </c>
      <c r="AD123" s="153">
        <f t="array" ref="AD123">INDEX('Ceník STRAVA'!$C$12:$J$17,$T123,IF(N123="",8,HLOOKUP(N123,'Ceník STRAVA'!$C$10:$J$11,2,0)))*IF($S123=AD$2,0,1)</f>
        <v>0</v>
      </c>
      <c r="AE123" s="153">
        <f t="array" ref="AE123">INDEX('Ceník STRAVA'!$C$12:$J$17,$T123,IF(O123="",8,HLOOKUP(O123,'Ceník STRAVA'!$C$10:$J$11,2,0)))*IF($S123=AE$2,0,1)</f>
        <v>0</v>
      </c>
      <c r="AF123" s="152"/>
      <c r="AG123" s="152"/>
      <c r="AH123" s="152" t="str">
        <f t="shared" ref="AH123:AQ123" si="252">$T123&amp;F123</f>
        <v>6</v>
      </c>
      <c r="AI123" s="152" t="str">
        <f t="shared" si="252"/>
        <v>6</v>
      </c>
      <c r="AJ123" s="152" t="str">
        <f t="shared" si="252"/>
        <v>6</v>
      </c>
      <c r="AK123" s="152" t="str">
        <f t="shared" si="252"/>
        <v>6</v>
      </c>
      <c r="AL123" s="152" t="str">
        <f t="shared" si="252"/>
        <v>6</v>
      </c>
      <c r="AM123" s="152" t="str">
        <f t="shared" si="252"/>
        <v>6</v>
      </c>
      <c r="AN123" s="152" t="str">
        <f t="shared" si="252"/>
        <v>6</v>
      </c>
      <c r="AO123" s="152" t="str">
        <f t="shared" si="252"/>
        <v>6</v>
      </c>
      <c r="AP123" s="152" t="str">
        <f t="shared" si="252"/>
        <v>6</v>
      </c>
      <c r="AQ123" s="152" t="str">
        <f t="shared" si="252"/>
        <v>6</v>
      </c>
      <c r="AR123" s="152"/>
      <c r="AS123" s="152"/>
      <c r="AT123" s="152"/>
      <c r="AU123" s="152"/>
      <c r="AV123" s="152"/>
      <c r="AW123" s="152"/>
      <c r="AX123" s="152"/>
      <c r="AY123" s="152"/>
      <c r="AZ123" s="152"/>
      <c r="BA123" s="152"/>
    </row>
    <row r="124" spans="1:53" ht="15.75" customHeight="1">
      <c r="A124" s="8">
        <f>+VSTUP!A129</f>
        <v>120</v>
      </c>
      <c r="B124" s="8">
        <f>+VSTUP!B129</f>
        <v>0</v>
      </c>
      <c r="C124" s="8" t="str">
        <f>IF(VSTUP!C129="","",VSTUP!C129)</f>
        <v/>
      </c>
      <c r="D124" s="8">
        <f>+VSTUP!G129</f>
        <v>0</v>
      </c>
      <c r="E124" s="8" t="str">
        <f>+VSTUP!H129</f>
        <v>-</v>
      </c>
      <c r="F124" s="8" t="str">
        <f t="shared" si="8"/>
        <v/>
      </c>
      <c r="G124" s="8" t="str">
        <f t="shared" ref="G124:O124" si="253">+IF($D124&gt;=G$2,IF($E124=0,"",$E124),IF($D124+1=G$2,IF(EXACT(LEFT($E124,LEN($E$3)),$E$3),$E$3,IF(LEN($E$3)=2,IF(LEFT($E124,1)="O","O",IF(LEFT(D124,1)="S","S","")),IF(LEN($E$3)=3,D124,""))),""))</f>
        <v/>
      </c>
      <c r="H124" s="8" t="str">
        <f t="shared" si="253"/>
        <v/>
      </c>
      <c r="I124" s="8" t="str">
        <f t="shared" si="253"/>
        <v/>
      </c>
      <c r="J124" s="8" t="str">
        <f t="shared" si="253"/>
        <v/>
      </c>
      <c r="K124" s="8" t="str">
        <f t="shared" si="253"/>
        <v/>
      </c>
      <c r="L124" s="8" t="str">
        <f t="shared" si="253"/>
        <v/>
      </c>
      <c r="M124" s="8" t="str">
        <f t="shared" si="253"/>
        <v/>
      </c>
      <c r="N124" s="8" t="str">
        <f t="shared" si="253"/>
        <v/>
      </c>
      <c r="O124" s="8" t="str">
        <f t="shared" si="253"/>
        <v/>
      </c>
      <c r="P124" s="8" t="str">
        <f t="shared" si="10"/>
        <v>--------------</v>
      </c>
      <c r="Q124" s="8" t="str">
        <f t="shared" si="11"/>
        <v/>
      </c>
      <c r="R124" s="8" t="str">
        <f t="shared" si="12"/>
        <v/>
      </c>
      <c r="S124" s="8">
        <f t="shared" si="13"/>
        <v>0</v>
      </c>
      <c r="T124" s="8">
        <f>+IF($C124&lt;='Ceník STRAVA'!$B$16,5,IF($C124&lt;='Ceník STRAVA'!$B$15,4,IF($C124&lt;='Ceník STRAVA'!$B$14,3,IF($C124&lt;='Ceník STRAVA'!$B$13,2,IF($C124&lt;='Ceník STRAVA'!$B$12,1,6)))))</f>
        <v>6</v>
      </c>
      <c r="U124" s="33">
        <f t="shared" ref="U124:U187" si="254">SUM(V124:AC124)</f>
        <v>0</v>
      </c>
      <c r="V124" s="32">
        <f t="array" ref="V124">INDEX('Ceník STRAVA'!$C$12:$J$17,$T124,IF(R124="",8,HLOOKUP(R124,'Ceník STRAVA'!$C$10:$J$11,2,0)))</f>
        <v>0</v>
      </c>
      <c r="W124" s="32">
        <f t="array" ref="W124">INDEX('Ceník STRAVA'!$C$12:$J$17,$T124,IF(G124="",8,HLOOKUP(G124,'Ceník STRAVA'!$C$10:$J$11,2,0)))*IF($S124=W$2,0,1)</f>
        <v>0</v>
      </c>
      <c r="X124" s="32">
        <f t="array" ref="X124">INDEX('Ceník STRAVA'!$C$12:$J$17,$T124,IF(H124="",8,HLOOKUP(H124,'Ceník STRAVA'!$C$10:$J$11,2,0)))*IF($S124=X$2,0,1)</f>
        <v>0</v>
      </c>
      <c r="Y124" s="32">
        <f t="array" ref="Y124">INDEX('Ceník STRAVA'!$C$12:$J$17,$T124,IF(I124="",8,HLOOKUP(I124,'Ceník STRAVA'!$C$10:$J$11,2,0)))*IF($S124=Y$2,0,1)</f>
        <v>0</v>
      </c>
      <c r="Z124" s="32">
        <f t="array" ref="Z124">INDEX('Ceník STRAVA'!$C$12:$J$17,$T124,IF(J124="",8,HLOOKUP(J124,'Ceník STRAVA'!$C$10:$J$11,2,0)))*IF($S124=Z$2,0,1)</f>
        <v>0</v>
      </c>
      <c r="AA124" s="32">
        <f t="array" ref="AA124">INDEX('Ceník STRAVA'!$C$12:$J$17,$T124,IF(K124="",8,HLOOKUP(K124,'Ceník STRAVA'!$C$10:$J$11,2,0)))*IF($S124=AA$2,0,1)</f>
        <v>0</v>
      </c>
      <c r="AB124" s="32">
        <f t="array" ref="AB124">INDEX('Ceník STRAVA'!$C$12:$J$17,$T124,IF(L124="",8,HLOOKUP(L124,'Ceník STRAVA'!$C$10:$J$11,2,0)))*IF($S124=AB$2,0,1)</f>
        <v>0</v>
      </c>
      <c r="AC124" s="32">
        <f t="array" ref="AC124">INDEX('Ceník STRAVA'!$C$12:$J$17,$T124,IF(M124="",8,HLOOKUP(M124,'Ceník STRAVA'!$C$10:$J$11,2,0)))*IF($S124=AC$2,0,1)</f>
        <v>0</v>
      </c>
      <c r="AD124" s="32">
        <f t="array" ref="AD124">INDEX('Ceník STRAVA'!$C$12:$J$17,$T124,IF(N124="",8,HLOOKUP(N124,'Ceník STRAVA'!$C$10:$J$11,2,0)))*IF($S124=AD$2,0,1)</f>
        <v>0</v>
      </c>
      <c r="AE124" s="32">
        <f t="array" ref="AE124">INDEX('Ceník STRAVA'!$C$12:$J$17,$T124,IF(O124="",8,HLOOKUP(O124,'Ceník STRAVA'!$C$10:$J$11,2,0)))*IF($S124=AE$2,0,1)</f>
        <v>0</v>
      </c>
      <c r="AF124" s="8"/>
      <c r="AG124" s="8"/>
      <c r="AH124" s="8" t="str">
        <f t="shared" ref="AH124:AQ124" si="255">$T124&amp;F124</f>
        <v>6</v>
      </c>
      <c r="AI124" s="8" t="str">
        <f t="shared" si="255"/>
        <v>6</v>
      </c>
      <c r="AJ124" s="8" t="str">
        <f t="shared" si="255"/>
        <v>6</v>
      </c>
      <c r="AK124" s="8" t="str">
        <f t="shared" si="255"/>
        <v>6</v>
      </c>
      <c r="AL124" s="8" t="str">
        <f t="shared" si="255"/>
        <v>6</v>
      </c>
      <c r="AM124" s="8" t="str">
        <f t="shared" si="255"/>
        <v>6</v>
      </c>
      <c r="AN124" s="8" t="str">
        <f t="shared" si="255"/>
        <v>6</v>
      </c>
      <c r="AO124" s="8" t="str">
        <f t="shared" si="255"/>
        <v>6</v>
      </c>
      <c r="AP124" s="8" t="str">
        <f t="shared" si="255"/>
        <v>6</v>
      </c>
      <c r="AQ124" s="8" t="str">
        <f t="shared" si="255"/>
        <v>6</v>
      </c>
      <c r="AR124" s="8"/>
      <c r="AS124" s="8"/>
      <c r="AT124" s="8"/>
      <c r="AU124" s="8"/>
      <c r="AV124" s="8"/>
      <c r="AW124" s="8"/>
      <c r="AX124" s="8"/>
      <c r="AY124" s="8"/>
      <c r="AZ124" s="8"/>
      <c r="BA124" s="8"/>
    </row>
    <row r="125" spans="1:53" s="151" customFormat="1" ht="15.75" customHeight="1">
      <c r="A125" s="152">
        <f>+VSTUP!A130</f>
        <v>121</v>
      </c>
      <c r="B125" s="152">
        <f>+VSTUP!B130</f>
        <v>0</v>
      </c>
      <c r="C125" s="152" t="str">
        <f>IF(VSTUP!C130="","",VSTUP!C130)</f>
        <v/>
      </c>
      <c r="D125" s="152">
        <f>+VSTUP!G130</f>
        <v>0</v>
      </c>
      <c r="E125" s="152" t="str">
        <f>+VSTUP!H130</f>
        <v>-</v>
      </c>
      <c r="F125" s="152" t="str">
        <f t="shared" si="8"/>
        <v/>
      </c>
      <c r="G125" s="152" t="str">
        <f t="shared" ref="G125:O125" si="256">+IF($D125&gt;=G$2,IF($E125=0,"",$E125),IF($D125+1=G$2,IF(EXACT(LEFT($E125,LEN($E$3)),$E$3),$E$3,IF(LEN($E$3)=2,IF(LEFT($E125,1)="O","O",IF(LEFT(D125,1)="S","S","")),IF(LEN($E$3)=3,D125,""))),""))</f>
        <v/>
      </c>
      <c r="H125" s="152" t="str">
        <f t="shared" si="256"/>
        <v/>
      </c>
      <c r="I125" s="152" t="str">
        <f t="shared" si="256"/>
        <v/>
      </c>
      <c r="J125" s="152" t="str">
        <f t="shared" si="256"/>
        <v/>
      </c>
      <c r="K125" s="152" t="str">
        <f t="shared" si="256"/>
        <v/>
      </c>
      <c r="L125" s="152" t="str">
        <f t="shared" si="256"/>
        <v/>
      </c>
      <c r="M125" s="152" t="str">
        <f t="shared" si="256"/>
        <v/>
      </c>
      <c r="N125" s="152" t="str">
        <f t="shared" si="256"/>
        <v/>
      </c>
      <c r="O125" s="152" t="str">
        <f t="shared" si="256"/>
        <v/>
      </c>
      <c r="P125" s="152" t="str">
        <f t="shared" si="10"/>
        <v>--------------</v>
      </c>
      <c r="Q125" s="152" t="str">
        <f t="shared" si="11"/>
        <v/>
      </c>
      <c r="R125" s="152" t="str">
        <f t="shared" si="12"/>
        <v/>
      </c>
      <c r="S125" s="152">
        <f t="shared" si="13"/>
        <v>0</v>
      </c>
      <c r="T125" s="152">
        <f>+IF($C125&lt;='Ceník STRAVA'!$B$16,5,IF($C125&lt;='Ceník STRAVA'!$B$15,4,IF($C125&lt;='Ceník STRAVA'!$B$14,3,IF($C125&lt;='Ceník STRAVA'!$B$13,2,IF($C125&lt;='Ceník STRAVA'!$B$12,1,6)))))</f>
        <v>6</v>
      </c>
      <c r="U125" s="33">
        <f t="shared" si="254"/>
        <v>0</v>
      </c>
      <c r="V125" s="153">
        <f t="array" ref="V125">INDEX('Ceník STRAVA'!$C$12:$J$17,$T125,IF(R125="",8,HLOOKUP(R125,'Ceník STRAVA'!$C$10:$J$11,2,0)))</f>
        <v>0</v>
      </c>
      <c r="W125" s="153">
        <f t="array" ref="W125">INDEX('Ceník STRAVA'!$C$12:$J$17,$T125,IF(G125="",8,HLOOKUP(G125,'Ceník STRAVA'!$C$10:$J$11,2,0)))*IF($S125=W$2,0,1)</f>
        <v>0</v>
      </c>
      <c r="X125" s="153">
        <f t="array" ref="X125">INDEX('Ceník STRAVA'!$C$12:$J$17,$T125,IF(H125="",8,HLOOKUP(H125,'Ceník STRAVA'!$C$10:$J$11,2,0)))*IF($S125=X$2,0,1)</f>
        <v>0</v>
      </c>
      <c r="Y125" s="153">
        <f t="array" ref="Y125">INDEX('Ceník STRAVA'!$C$12:$J$17,$T125,IF(I125="",8,HLOOKUP(I125,'Ceník STRAVA'!$C$10:$J$11,2,0)))*IF($S125=Y$2,0,1)</f>
        <v>0</v>
      </c>
      <c r="Z125" s="153">
        <f t="array" ref="Z125">INDEX('Ceník STRAVA'!$C$12:$J$17,$T125,IF(J125="",8,HLOOKUP(J125,'Ceník STRAVA'!$C$10:$J$11,2,0)))*IF($S125=Z$2,0,1)</f>
        <v>0</v>
      </c>
      <c r="AA125" s="153">
        <f t="array" ref="AA125">INDEX('Ceník STRAVA'!$C$12:$J$17,$T125,IF(K125="",8,HLOOKUP(K125,'Ceník STRAVA'!$C$10:$J$11,2,0)))*IF($S125=AA$2,0,1)</f>
        <v>0</v>
      </c>
      <c r="AB125" s="153">
        <f t="array" ref="AB125">INDEX('Ceník STRAVA'!$C$12:$J$17,$T125,IF(L125="",8,HLOOKUP(L125,'Ceník STRAVA'!$C$10:$J$11,2,0)))*IF($S125=AB$2,0,1)</f>
        <v>0</v>
      </c>
      <c r="AC125" s="153">
        <f t="array" ref="AC125">INDEX('Ceník STRAVA'!$C$12:$J$17,$T125,IF(M125="",8,HLOOKUP(M125,'Ceník STRAVA'!$C$10:$J$11,2,0)))*IF($S125=AC$2,0,1)</f>
        <v>0</v>
      </c>
      <c r="AD125" s="153">
        <f t="array" ref="AD125">INDEX('Ceník STRAVA'!$C$12:$J$17,$T125,IF(N125="",8,HLOOKUP(N125,'Ceník STRAVA'!$C$10:$J$11,2,0)))*IF($S125=AD$2,0,1)</f>
        <v>0</v>
      </c>
      <c r="AE125" s="153">
        <f t="array" ref="AE125">INDEX('Ceník STRAVA'!$C$12:$J$17,$T125,IF(O125="",8,HLOOKUP(O125,'Ceník STRAVA'!$C$10:$J$11,2,0)))*IF($S125=AE$2,0,1)</f>
        <v>0</v>
      </c>
      <c r="AF125" s="152"/>
      <c r="AG125" s="152"/>
      <c r="AH125" s="152" t="str">
        <f t="shared" ref="AH125:AQ125" si="257">$T125&amp;F125</f>
        <v>6</v>
      </c>
      <c r="AI125" s="152" t="str">
        <f t="shared" si="257"/>
        <v>6</v>
      </c>
      <c r="AJ125" s="152" t="str">
        <f t="shared" si="257"/>
        <v>6</v>
      </c>
      <c r="AK125" s="152" t="str">
        <f t="shared" si="257"/>
        <v>6</v>
      </c>
      <c r="AL125" s="152" t="str">
        <f t="shared" si="257"/>
        <v>6</v>
      </c>
      <c r="AM125" s="152" t="str">
        <f t="shared" si="257"/>
        <v>6</v>
      </c>
      <c r="AN125" s="152" t="str">
        <f t="shared" si="257"/>
        <v>6</v>
      </c>
      <c r="AO125" s="152" t="str">
        <f t="shared" si="257"/>
        <v>6</v>
      </c>
      <c r="AP125" s="152" t="str">
        <f t="shared" si="257"/>
        <v>6</v>
      </c>
      <c r="AQ125" s="152" t="str">
        <f t="shared" si="257"/>
        <v>6</v>
      </c>
      <c r="AR125" s="152"/>
      <c r="AS125" s="152"/>
      <c r="AT125" s="152"/>
      <c r="AU125" s="152"/>
      <c r="AV125" s="152"/>
      <c r="AW125" s="152"/>
      <c r="AX125" s="152"/>
      <c r="AY125" s="152"/>
      <c r="AZ125" s="152"/>
      <c r="BA125" s="152"/>
    </row>
    <row r="126" spans="1:53" ht="15.75" customHeight="1">
      <c r="A126" s="8">
        <f>+VSTUP!A131</f>
        <v>122</v>
      </c>
      <c r="B126" s="8">
        <f>+VSTUP!B131</f>
        <v>0</v>
      </c>
      <c r="C126" s="8" t="str">
        <f>IF(VSTUP!C131="","",VSTUP!C131)</f>
        <v/>
      </c>
      <c r="D126" s="8">
        <f>+VSTUP!G131</f>
        <v>0</v>
      </c>
      <c r="E126" s="8" t="str">
        <f>+VSTUP!H131</f>
        <v>-</v>
      </c>
      <c r="F126" s="8" t="str">
        <f t="shared" si="8"/>
        <v/>
      </c>
      <c r="G126" s="8" t="str">
        <f t="shared" ref="G126:O126" si="258">+IF($D126&gt;=G$2,IF($E126=0,"",$E126),IF($D126+1=G$2,IF(EXACT(LEFT($E126,LEN($E$3)),$E$3),$E$3,IF(LEN($E$3)=2,IF(LEFT($E126,1)="O","O",IF(LEFT(D126,1)="S","S","")),IF(LEN($E$3)=3,D126,""))),""))</f>
        <v/>
      </c>
      <c r="H126" s="8" t="str">
        <f t="shared" si="258"/>
        <v/>
      </c>
      <c r="I126" s="8" t="str">
        <f t="shared" si="258"/>
        <v/>
      </c>
      <c r="J126" s="8" t="str">
        <f t="shared" si="258"/>
        <v/>
      </c>
      <c r="K126" s="8" t="str">
        <f t="shared" si="258"/>
        <v/>
      </c>
      <c r="L126" s="8" t="str">
        <f t="shared" si="258"/>
        <v/>
      </c>
      <c r="M126" s="8" t="str">
        <f t="shared" si="258"/>
        <v/>
      </c>
      <c r="N126" s="8" t="str">
        <f t="shared" si="258"/>
        <v/>
      </c>
      <c r="O126" s="8" t="str">
        <f t="shared" si="258"/>
        <v/>
      </c>
      <c r="P126" s="8" t="str">
        <f t="shared" si="10"/>
        <v>--------------</v>
      </c>
      <c r="Q126" s="8" t="str">
        <f t="shared" si="11"/>
        <v/>
      </c>
      <c r="R126" s="8" t="str">
        <f t="shared" si="12"/>
        <v/>
      </c>
      <c r="S126" s="8">
        <f t="shared" si="13"/>
        <v>0</v>
      </c>
      <c r="T126" s="8">
        <f>+IF($C126&lt;='Ceník STRAVA'!$B$16,5,IF($C126&lt;='Ceník STRAVA'!$B$15,4,IF($C126&lt;='Ceník STRAVA'!$B$14,3,IF($C126&lt;='Ceník STRAVA'!$B$13,2,IF($C126&lt;='Ceník STRAVA'!$B$12,1,6)))))</f>
        <v>6</v>
      </c>
      <c r="U126" s="33">
        <f t="shared" si="254"/>
        <v>0</v>
      </c>
      <c r="V126" s="32">
        <f t="array" ref="V126">INDEX('Ceník STRAVA'!$C$12:$J$17,$T126,IF(R126="",8,HLOOKUP(R126,'Ceník STRAVA'!$C$10:$J$11,2,0)))</f>
        <v>0</v>
      </c>
      <c r="W126" s="32">
        <f t="array" ref="W126">INDEX('Ceník STRAVA'!$C$12:$J$17,$T126,IF(G126="",8,HLOOKUP(G126,'Ceník STRAVA'!$C$10:$J$11,2,0)))*IF($S126=W$2,0,1)</f>
        <v>0</v>
      </c>
      <c r="X126" s="32">
        <f t="array" ref="X126">INDEX('Ceník STRAVA'!$C$12:$J$17,$T126,IF(H126="",8,HLOOKUP(H126,'Ceník STRAVA'!$C$10:$J$11,2,0)))*IF($S126=X$2,0,1)</f>
        <v>0</v>
      </c>
      <c r="Y126" s="32">
        <f t="array" ref="Y126">INDEX('Ceník STRAVA'!$C$12:$J$17,$T126,IF(I126="",8,HLOOKUP(I126,'Ceník STRAVA'!$C$10:$J$11,2,0)))*IF($S126=Y$2,0,1)</f>
        <v>0</v>
      </c>
      <c r="Z126" s="32">
        <f t="array" ref="Z126">INDEX('Ceník STRAVA'!$C$12:$J$17,$T126,IF(J126="",8,HLOOKUP(J126,'Ceník STRAVA'!$C$10:$J$11,2,0)))*IF($S126=Z$2,0,1)</f>
        <v>0</v>
      </c>
      <c r="AA126" s="32">
        <f t="array" ref="AA126">INDEX('Ceník STRAVA'!$C$12:$J$17,$T126,IF(K126="",8,HLOOKUP(K126,'Ceník STRAVA'!$C$10:$J$11,2,0)))*IF($S126=AA$2,0,1)</f>
        <v>0</v>
      </c>
      <c r="AB126" s="32">
        <f t="array" ref="AB126">INDEX('Ceník STRAVA'!$C$12:$J$17,$T126,IF(L126="",8,HLOOKUP(L126,'Ceník STRAVA'!$C$10:$J$11,2,0)))*IF($S126=AB$2,0,1)</f>
        <v>0</v>
      </c>
      <c r="AC126" s="32">
        <f t="array" ref="AC126">INDEX('Ceník STRAVA'!$C$12:$J$17,$T126,IF(M126="",8,HLOOKUP(M126,'Ceník STRAVA'!$C$10:$J$11,2,0)))*IF($S126=AC$2,0,1)</f>
        <v>0</v>
      </c>
      <c r="AD126" s="32">
        <f t="array" ref="AD126">INDEX('Ceník STRAVA'!$C$12:$J$17,$T126,IF(N126="",8,HLOOKUP(N126,'Ceník STRAVA'!$C$10:$J$11,2,0)))*IF($S126=AD$2,0,1)</f>
        <v>0</v>
      </c>
      <c r="AE126" s="32">
        <f t="array" ref="AE126">INDEX('Ceník STRAVA'!$C$12:$J$17,$T126,IF(O126="",8,HLOOKUP(O126,'Ceník STRAVA'!$C$10:$J$11,2,0)))*IF($S126=AE$2,0,1)</f>
        <v>0</v>
      </c>
      <c r="AF126" s="8"/>
      <c r="AG126" s="8"/>
      <c r="AH126" s="8" t="str">
        <f t="shared" ref="AH126:AQ126" si="259">$T126&amp;F126</f>
        <v>6</v>
      </c>
      <c r="AI126" s="8" t="str">
        <f t="shared" si="259"/>
        <v>6</v>
      </c>
      <c r="AJ126" s="8" t="str">
        <f t="shared" si="259"/>
        <v>6</v>
      </c>
      <c r="AK126" s="8" t="str">
        <f t="shared" si="259"/>
        <v>6</v>
      </c>
      <c r="AL126" s="8" t="str">
        <f t="shared" si="259"/>
        <v>6</v>
      </c>
      <c r="AM126" s="8" t="str">
        <f t="shared" si="259"/>
        <v>6</v>
      </c>
      <c r="AN126" s="8" t="str">
        <f t="shared" si="259"/>
        <v>6</v>
      </c>
      <c r="AO126" s="8" t="str">
        <f t="shared" si="259"/>
        <v>6</v>
      </c>
      <c r="AP126" s="8" t="str">
        <f t="shared" si="259"/>
        <v>6</v>
      </c>
      <c r="AQ126" s="8" t="str">
        <f t="shared" si="259"/>
        <v>6</v>
      </c>
      <c r="AR126" s="8"/>
      <c r="AS126" s="8"/>
      <c r="AT126" s="8"/>
      <c r="AU126" s="8"/>
      <c r="AV126" s="8"/>
      <c r="AW126" s="8"/>
      <c r="AX126" s="8"/>
      <c r="AY126" s="8"/>
      <c r="AZ126" s="8"/>
      <c r="BA126" s="8"/>
    </row>
    <row r="127" spans="1:53" s="151" customFormat="1" ht="15.75" customHeight="1">
      <c r="A127" s="152">
        <f>+VSTUP!A132</f>
        <v>123</v>
      </c>
      <c r="B127" s="152">
        <f>+VSTUP!B132</f>
        <v>0</v>
      </c>
      <c r="C127" s="152" t="str">
        <f>IF(VSTUP!C132="","",VSTUP!C132)</f>
        <v/>
      </c>
      <c r="D127" s="152">
        <f>+VSTUP!G132</f>
        <v>0</v>
      </c>
      <c r="E127" s="152" t="str">
        <f>+VSTUP!H132</f>
        <v>-</v>
      </c>
      <c r="F127" s="152" t="str">
        <f t="shared" si="8"/>
        <v/>
      </c>
      <c r="G127" s="152" t="str">
        <f t="shared" ref="G127:O127" si="260">+IF($D127&gt;=G$2,IF($E127=0,"",$E127),IF($D127+1=G$2,IF(EXACT(LEFT($E127,LEN($E$3)),$E$3),$E$3,IF(LEN($E$3)=2,IF(LEFT($E127,1)="O","O",IF(LEFT(D127,1)="S","S","")),IF(LEN($E$3)=3,D127,""))),""))</f>
        <v/>
      </c>
      <c r="H127" s="152" t="str">
        <f t="shared" si="260"/>
        <v/>
      </c>
      <c r="I127" s="152" t="str">
        <f t="shared" si="260"/>
        <v/>
      </c>
      <c r="J127" s="152" t="str">
        <f t="shared" si="260"/>
        <v/>
      </c>
      <c r="K127" s="152" t="str">
        <f t="shared" si="260"/>
        <v/>
      </c>
      <c r="L127" s="152" t="str">
        <f t="shared" si="260"/>
        <v/>
      </c>
      <c r="M127" s="152" t="str">
        <f t="shared" si="260"/>
        <v/>
      </c>
      <c r="N127" s="152" t="str">
        <f t="shared" si="260"/>
        <v/>
      </c>
      <c r="O127" s="152" t="str">
        <f t="shared" si="260"/>
        <v/>
      </c>
      <c r="P127" s="152" t="str">
        <f t="shared" si="10"/>
        <v>--------------</v>
      </c>
      <c r="Q127" s="152" t="str">
        <f t="shared" si="11"/>
        <v/>
      </c>
      <c r="R127" s="152" t="str">
        <f t="shared" si="12"/>
        <v/>
      </c>
      <c r="S127" s="152">
        <f t="shared" si="13"/>
        <v>0</v>
      </c>
      <c r="T127" s="152">
        <f>+IF($C127&lt;='Ceník STRAVA'!$B$16,5,IF($C127&lt;='Ceník STRAVA'!$B$15,4,IF($C127&lt;='Ceník STRAVA'!$B$14,3,IF($C127&lt;='Ceník STRAVA'!$B$13,2,IF($C127&lt;='Ceník STRAVA'!$B$12,1,6)))))</f>
        <v>6</v>
      </c>
      <c r="U127" s="33">
        <f t="shared" si="254"/>
        <v>0</v>
      </c>
      <c r="V127" s="153">
        <f t="array" ref="V127">INDEX('Ceník STRAVA'!$C$12:$J$17,$T127,IF(R127="",8,HLOOKUP(R127,'Ceník STRAVA'!$C$10:$J$11,2,0)))</f>
        <v>0</v>
      </c>
      <c r="W127" s="153">
        <f t="array" ref="W127">INDEX('Ceník STRAVA'!$C$12:$J$17,$T127,IF(G127="",8,HLOOKUP(G127,'Ceník STRAVA'!$C$10:$J$11,2,0)))*IF($S127=W$2,0,1)</f>
        <v>0</v>
      </c>
      <c r="X127" s="153">
        <f t="array" ref="X127">INDEX('Ceník STRAVA'!$C$12:$J$17,$T127,IF(H127="",8,HLOOKUP(H127,'Ceník STRAVA'!$C$10:$J$11,2,0)))*IF($S127=X$2,0,1)</f>
        <v>0</v>
      </c>
      <c r="Y127" s="153">
        <f t="array" ref="Y127">INDEX('Ceník STRAVA'!$C$12:$J$17,$T127,IF(I127="",8,HLOOKUP(I127,'Ceník STRAVA'!$C$10:$J$11,2,0)))*IF($S127=Y$2,0,1)</f>
        <v>0</v>
      </c>
      <c r="Z127" s="153">
        <f t="array" ref="Z127">INDEX('Ceník STRAVA'!$C$12:$J$17,$T127,IF(J127="",8,HLOOKUP(J127,'Ceník STRAVA'!$C$10:$J$11,2,0)))*IF($S127=Z$2,0,1)</f>
        <v>0</v>
      </c>
      <c r="AA127" s="153">
        <f t="array" ref="AA127">INDEX('Ceník STRAVA'!$C$12:$J$17,$T127,IF(K127="",8,HLOOKUP(K127,'Ceník STRAVA'!$C$10:$J$11,2,0)))*IF($S127=AA$2,0,1)</f>
        <v>0</v>
      </c>
      <c r="AB127" s="153">
        <f t="array" ref="AB127">INDEX('Ceník STRAVA'!$C$12:$J$17,$T127,IF(L127="",8,HLOOKUP(L127,'Ceník STRAVA'!$C$10:$J$11,2,0)))*IF($S127=AB$2,0,1)</f>
        <v>0</v>
      </c>
      <c r="AC127" s="153">
        <f t="array" ref="AC127">INDEX('Ceník STRAVA'!$C$12:$J$17,$T127,IF(M127="",8,HLOOKUP(M127,'Ceník STRAVA'!$C$10:$J$11,2,0)))*IF($S127=AC$2,0,1)</f>
        <v>0</v>
      </c>
      <c r="AD127" s="153">
        <f t="array" ref="AD127">INDEX('Ceník STRAVA'!$C$12:$J$17,$T127,IF(N127="",8,HLOOKUP(N127,'Ceník STRAVA'!$C$10:$J$11,2,0)))*IF($S127=AD$2,0,1)</f>
        <v>0</v>
      </c>
      <c r="AE127" s="153">
        <f t="array" ref="AE127">INDEX('Ceník STRAVA'!$C$12:$J$17,$T127,IF(O127="",8,HLOOKUP(O127,'Ceník STRAVA'!$C$10:$J$11,2,0)))*IF($S127=AE$2,0,1)</f>
        <v>0</v>
      </c>
      <c r="AF127" s="152"/>
      <c r="AG127" s="152"/>
      <c r="AH127" s="152" t="str">
        <f t="shared" ref="AH127:AQ127" si="261">$T127&amp;F127</f>
        <v>6</v>
      </c>
      <c r="AI127" s="152" t="str">
        <f t="shared" si="261"/>
        <v>6</v>
      </c>
      <c r="AJ127" s="152" t="str">
        <f t="shared" si="261"/>
        <v>6</v>
      </c>
      <c r="AK127" s="152" t="str">
        <f t="shared" si="261"/>
        <v>6</v>
      </c>
      <c r="AL127" s="152" t="str">
        <f t="shared" si="261"/>
        <v>6</v>
      </c>
      <c r="AM127" s="152" t="str">
        <f t="shared" si="261"/>
        <v>6</v>
      </c>
      <c r="AN127" s="152" t="str">
        <f t="shared" si="261"/>
        <v>6</v>
      </c>
      <c r="AO127" s="152" t="str">
        <f t="shared" si="261"/>
        <v>6</v>
      </c>
      <c r="AP127" s="152" t="str">
        <f t="shared" si="261"/>
        <v>6</v>
      </c>
      <c r="AQ127" s="152" t="str">
        <f t="shared" si="261"/>
        <v>6</v>
      </c>
      <c r="AR127" s="152"/>
      <c r="AS127" s="152"/>
      <c r="AT127" s="152"/>
      <c r="AU127" s="152"/>
      <c r="AV127" s="152"/>
      <c r="AW127" s="152"/>
      <c r="AX127" s="152"/>
      <c r="AY127" s="152"/>
      <c r="AZ127" s="152"/>
      <c r="BA127" s="152"/>
    </row>
    <row r="128" spans="1:53" ht="15.75" customHeight="1">
      <c r="A128" s="8">
        <f>+VSTUP!A133</f>
        <v>124</v>
      </c>
      <c r="B128" s="8">
        <f>+VSTUP!B133</f>
        <v>0</v>
      </c>
      <c r="C128" s="8" t="str">
        <f>IF(VSTUP!C133="","",VSTUP!C133)</f>
        <v/>
      </c>
      <c r="D128" s="8">
        <f>+VSTUP!G133</f>
        <v>0</v>
      </c>
      <c r="E128" s="8" t="str">
        <f>+VSTUP!H133</f>
        <v>-</v>
      </c>
      <c r="F128" s="8" t="str">
        <f t="shared" si="8"/>
        <v/>
      </c>
      <c r="G128" s="8" t="str">
        <f t="shared" ref="G128:O128" si="262">+IF($D128&gt;=G$2,IF($E128=0,"",$E128),IF($D128+1=G$2,IF(EXACT(LEFT($E128,LEN($E$3)),$E$3),$E$3,IF(LEN($E$3)=2,IF(LEFT($E128,1)="O","O",IF(LEFT(D128,1)="S","S","")),IF(LEN($E$3)=3,D128,""))),""))</f>
        <v/>
      </c>
      <c r="H128" s="8" t="str">
        <f t="shared" si="262"/>
        <v/>
      </c>
      <c r="I128" s="8" t="str">
        <f t="shared" si="262"/>
        <v/>
      </c>
      <c r="J128" s="8" t="str">
        <f t="shared" si="262"/>
        <v/>
      </c>
      <c r="K128" s="8" t="str">
        <f t="shared" si="262"/>
        <v/>
      </c>
      <c r="L128" s="8" t="str">
        <f t="shared" si="262"/>
        <v/>
      </c>
      <c r="M128" s="8" t="str">
        <f t="shared" si="262"/>
        <v/>
      </c>
      <c r="N128" s="8" t="str">
        <f t="shared" si="262"/>
        <v/>
      </c>
      <c r="O128" s="8" t="str">
        <f t="shared" si="262"/>
        <v/>
      </c>
      <c r="P128" s="8" t="str">
        <f t="shared" si="10"/>
        <v>--------------</v>
      </c>
      <c r="Q128" s="8" t="str">
        <f t="shared" si="11"/>
        <v/>
      </c>
      <c r="R128" s="8" t="str">
        <f t="shared" si="12"/>
        <v/>
      </c>
      <c r="S128" s="8">
        <f t="shared" si="13"/>
        <v>0</v>
      </c>
      <c r="T128" s="8">
        <f>+IF($C128&lt;='Ceník STRAVA'!$B$16,5,IF($C128&lt;='Ceník STRAVA'!$B$15,4,IF($C128&lt;='Ceník STRAVA'!$B$14,3,IF($C128&lt;='Ceník STRAVA'!$B$13,2,IF($C128&lt;='Ceník STRAVA'!$B$12,1,6)))))</f>
        <v>6</v>
      </c>
      <c r="U128" s="33">
        <f t="shared" si="254"/>
        <v>0</v>
      </c>
      <c r="V128" s="32">
        <f t="array" ref="V128">INDEX('Ceník STRAVA'!$C$12:$J$17,$T128,IF(R128="",8,HLOOKUP(R128,'Ceník STRAVA'!$C$10:$J$11,2,0)))</f>
        <v>0</v>
      </c>
      <c r="W128" s="32">
        <f t="array" ref="W128">INDEX('Ceník STRAVA'!$C$12:$J$17,$T128,IF(G128="",8,HLOOKUP(G128,'Ceník STRAVA'!$C$10:$J$11,2,0)))*IF($S128=W$2,0,1)</f>
        <v>0</v>
      </c>
      <c r="X128" s="32">
        <f t="array" ref="X128">INDEX('Ceník STRAVA'!$C$12:$J$17,$T128,IF(H128="",8,HLOOKUP(H128,'Ceník STRAVA'!$C$10:$J$11,2,0)))*IF($S128=X$2,0,1)</f>
        <v>0</v>
      </c>
      <c r="Y128" s="32">
        <f t="array" ref="Y128">INDEX('Ceník STRAVA'!$C$12:$J$17,$T128,IF(I128="",8,HLOOKUP(I128,'Ceník STRAVA'!$C$10:$J$11,2,0)))*IF($S128=Y$2,0,1)</f>
        <v>0</v>
      </c>
      <c r="Z128" s="32">
        <f t="array" ref="Z128">INDEX('Ceník STRAVA'!$C$12:$J$17,$T128,IF(J128="",8,HLOOKUP(J128,'Ceník STRAVA'!$C$10:$J$11,2,0)))*IF($S128=Z$2,0,1)</f>
        <v>0</v>
      </c>
      <c r="AA128" s="32">
        <f t="array" ref="AA128">INDEX('Ceník STRAVA'!$C$12:$J$17,$T128,IF(K128="",8,HLOOKUP(K128,'Ceník STRAVA'!$C$10:$J$11,2,0)))*IF($S128=AA$2,0,1)</f>
        <v>0</v>
      </c>
      <c r="AB128" s="32">
        <f t="array" ref="AB128">INDEX('Ceník STRAVA'!$C$12:$J$17,$T128,IF(L128="",8,HLOOKUP(L128,'Ceník STRAVA'!$C$10:$J$11,2,0)))*IF($S128=AB$2,0,1)</f>
        <v>0</v>
      </c>
      <c r="AC128" s="32">
        <f t="array" ref="AC128">INDEX('Ceník STRAVA'!$C$12:$J$17,$T128,IF(M128="",8,HLOOKUP(M128,'Ceník STRAVA'!$C$10:$J$11,2,0)))*IF($S128=AC$2,0,1)</f>
        <v>0</v>
      </c>
      <c r="AD128" s="32">
        <f t="array" ref="AD128">INDEX('Ceník STRAVA'!$C$12:$J$17,$T128,IF(N128="",8,HLOOKUP(N128,'Ceník STRAVA'!$C$10:$J$11,2,0)))*IF($S128=AD$2,0,1)</f>
        <v>0</v>
      </c>
      <c r="AE128" s="32">
        <f t="array" ref="AE128">INDEX('Ceník STRAVA'!$C$12:$J$17,$T128,IF(O128="",8,HLOOKUP(O128,'Ceník STRAVA'!$C$10:$J$11,2,0)))*IF($S128=AE$2,0,1)</f>
        <v>0</v>
      </c>
      <c r="AF128" s="8"/>
      <c r="AG128" s="8"/>
      <c r="AH128" s="8" t="str">
        <f t="shared" ref="AH128:AQ128" si="263">$T128&amp;F128</f>
        <v>6</v>
      </c>
      <c r="AI128" s="8" t="str">
        <f t="shared" si="263"/>
        <v>6</v>
      </c>
      <c r="AJ128" s="8" t="str">
        <f t="shared" si="263"/>
        <v>6</v>
      </c>
      <c r="AK128" s="8" t="str">
        <f t="shared" si="263"/>
        <v>6</v>
      </c>
      <c r="AL128" s="8" t="str">
        <f t="shared" si="263"/>
        <v>6</v>
      </c>
      <c r="AM128" s="8" t="str">
        <f t="shared" si="263"/>
        <v>6</v>
      </c>
      <c r="AN128" s="8" t="str">
        <f t="shared" si="263"/>
        <v>6</v>
      </c>
      <c r="AO128" s="8" t="str">
        <f t="shared" si="263"/>
        <v>6</v>
      </c>
      <c r="AP128" s="8" t="str">
        <f t="shared" si="263"/>
        <v>6</v>
      </c>
      <c r="AQ128" s="8" t="str">
        <f t="shared" si="263"/>
        <v>6</v>
      </c>
      <c r="AR128" s="8"/>
      <c r="AS128" s="8"/>
      <c r="AT128" s="8"/>
      <c r="AU128" s="8"/>
      <c r="AV128" s="8"/>
      <c r="AW128" s="8"/>
      <c r="AX128" s="8"/>
      <c r="AY128" s="8"/>
      <c r="AZ128" s="8"/>
      <c r="BA128" s="8"/>
    </row>
    <row r="129" spans="1:53" s="151" customFormat="1" ht="15.75" customHeight="1">
      <c r="A129" s="152">
        <f>+VSTUP!A134</f>
        <v>125</v>
      </c>
      <c r="B129" s="152">
        <f>+VSTUP!B134</f>
        <v>0</v>
      </c>
      <c r="C129" s="152" t="str">
        <f>IF(VSTUP!C134="","",VSTUP!C134)</f>
        <v/>
      </c>
      <c r="D129" s="152">
        <f>+VSTUP!G134</f>
        <v>0</v>
      </c>
      <c r="E129" s="152" t="str">
        <f>+VSTUP!H134</f>
        <v>-</v>
      </c>
      <c r="F129" s="152" t="str">
        <f t="shared" si="8"/>
        <v/>
      </c>
      <c r="G129" s="152" t="str">
        <f t="shared" ref="G129:O129" si="264">+IF($D129&gt;=G$2,IF($E129=0,"",$E129),IF($D129+1=G$2,IF(EXACT(LEFT($E129,LEN($E$3)),$E$3),$E$3,IF(LEN($E$3)=2,IF(LEFT($E129,1)="O","O",IF(LEFT(D129,1)="S","S","")),IF(LEN($E$3)=3,D129,""))),""))</f>
        <v/>
      </c>
      <c r="H129" s="152" t="str">
        <f t="shared" si="264"/>
        <v/>
      </c>
      <c r="I129" s="152" t="str">
        <f t="shared" si="264"/>
        <v/>
      </c>
      <c r="J129" s="152" t="str">
        <f t="shared" si="264"/>
        <v/>
      </c>
      <c r="K129" s="152" t="str">
        <f t="shared" si="264"/>
        <v/>
      </c>
      <c r="L129" s="152" t="str">
        <f t="shared" si="264"/>
        <v/>
      </c>
      <c r="M129" s="152" t="str">
        <f t="shared" si="264"/>
        <v/>
      </c>
      <c r="N129" s="152" t="str">
        <f t="shared" si="264"/>
        <v/>
      </c>
      <c r="O129" s="152" t="str">
        <f t="shared" si="264"/>
        <v/>
      </c>
      <c r="P129" s="152" t="str">
        <f t="shared" si="10"/>
        <v>--------------</v>
      </c>
      <c r="Q129" s="152" t="str">
        <f t="shared" si="11"/>
        <v/>
      </c>
      <c r="R129" s="152" t="str">
        <f t="shared" si="12"/>
        <v/>
      </c>
      <c r="S129" s="152">
        <f t="shared" si="13"/>
        <v>0</v>
      </c>
      <c r="T129" s="152">
        <f>+IF($C129&lt;='Ceník STRAVA'!$B$16,5,IF($C129&lt;='Ceník STRAVA'!$B$15,4,IF($C129&lt;='Ceník STRAVA'!$B$14,3,IF($C129&lt;='Ceník STRAVA'!$B$13,2,IF($C129&lt;='Ceník STRAVA'!$B$12,1,6)))))</f>
        <v>6</v>
      </c>
      <c r="U129" s="33">
        <f t="shared" si="254"/>
        <v>0</v>
      </c>
      <c r="V129" s="153">
        <f t="array" ref="V129">INDEX('Ceník STRAVA'!$C$12:$J$17,$T129,IF(R129="",8,HLOOKUP(R129,'Ceník STRAVA'!$C$10:$J$11,2,0)))</f>
        <v>0</v>
      </c>
      <c r="W129" s="153">
        <f t="array" ref="W129">INDEX('Ceník STRAVA'!$C$12:$J$17,$T129,IF(G129="",8,HLOOKUP(G129,'Ceník STRAVA'!$C$10:$J$11,2,0)))*IF($S129=W$2,0,1)</f>
        <v>0</v>
      </c>
      <c r="X129" s="153">
        <f t="array" ref="X129">INDEX('Ceník STRAVA'!$C$12:$J$17,$T129,IF(H129="",8,HLOOKUP(H129,'Ceník STRAVA'!$C$10:$J$11,2,0)))*IF($S129=X$2,0,1)</f>
        <v>0</v>
      </c>
      <c r="Y129" s="153">
        <f t="array" ref="Y129">INDEX('Ceník STRAVA'!$C$12:$J$17,$T129,IF(I129="",8,HLOOKUP(I129,'Ceník STRAVA'!$C$10:$J$11,2,0)))*IF($S129=Y$2,0,1)</f>
        <v>0</v>
      </c>
      <c r="Z129" s="153">
        <f t="array" ref="Z129">INDEX('Ceník STRAVA'!$C$12:$J$17,$T129,IF(J129="",8,HLOOKUP(J129,'Ceník STRAVA'!$C$10:$J$11,2,0)))*IF($S129=Z$2,0,1)</f>
        <v>0</v>
      </c>
      <c r="AA129" s="153">
        <f t="array" ref="AA129">INDEX('Ceník STRAVA'!$C$12:$J$17,$T129,IF(K129="",8,HLOOKUP(K129,'Ceník STRAVA'!$C$10:$J$11,2,0)))*IF($S129=AA$2,0,1)</f>
        <v>0</v>
      </c>
      <c r="AB129" s="153">
        <f t="array" ref="AB129">INDEX('Ceník STRAVA'!$C$12:$J$17,$T129,IF(L129="",8,HLOOKUP(L129,'Ceník STRAVA'!$C$10:$J$11,2,0)))*IF($S129=AB$2,0,1)</f>
        <v>0</v>
      </c>
      <c r="AC129" s="153">
        <f t="array" ref="AC129">INDEX('Ceník STRAVA'!$C$12:$J$17,$T129,IF(M129="",8,HLOOKUP(M129,'Ceník STRAVA'!$C$10:$J$11,2,0)))*IF($S129=AC$2,0,1)</f>
        <v>0</v>
      </c>
      <c r="AD129" s="153">
        <f t="array" ref="AD129">INDEX('Ceník STRAVA'!$C$12:$J$17,$T129,IF(N129="",8,HLOOKUP(N129,'Ceník STRAVA'!$C$10:$J$11,2,0)))*IF($S129=AD$2,0,1)</f>
        <v>0</v>
      </c>
      <c r="AE129" s="153">
        <f t="array" ref="AE129">INDEX('Ceník STRAVA'!$C$12:$J$17,$T129,IF(O129="",8,HLOOKUP(O129,'Ceník STRAVA'!$C$10:$J$11,2,0)))*IF($S129=AE$2,0,1)</f>
        <v>0</v>
      </c>
      <c r="AF129" s="152"/>
      <c r="AG129" s="152"/>
      <c r="AH129" s="152" t="str">
        <f t="shared" ref="AH129:AQ129" si="265">$T129&amp;F129</f>
        <v>6</v>
      </c>
      <c r="AI129" s="152" t="str">
        <f t="shared" si="265"/>
        <v>6</v>
      </c>
      <c r="AJ129" s="152" t="str">
        <f t="shared" si="265"/>
        <v>6</v>
      </c>
      <c r="AK129" s="152" t="str">
        <f t="shared" si="265"/>
        <v>6</v>
      </c>
      <c r="AL129" s="152" t="str">
        <f t="shared" si="265"/>
        <v>6</v>
      </c>
      <c r="AM129" s="152" t="str">
        <f t="shared" si="265"/>
        <v>6</v>
      </c>
      <c r="AN129" s="152" t="str">
        <f t="shared" si="265"/>
        <v>6</v>
      </c>
      <c r="AO129" s="152" t="str">
        <f t="shared" si="265"/>
        <v>6</v>
      </c>
      <c r="AP129" s="152" t="str">
        <f t="shared" si="265"/>
        <v>6</v>
      </c>
      <c r="AQ129" s="152" t="str">
        <f t="shared" si="265"/>
        <v>6</v>
      </c>
      <c r="AR129" s="152"/>
      <c r="AS129" s="152"/>
      <c r="AT129" s="152"/>
      <c r="AU129" s="152"/>
      <c r="AV129" s="152"/>
      <c r="AW129" s="152"/>
      <c r="AX129" s="152"/>
      <c r="AY129" s="152"/>
      <c r="AZ129" s="152"/>
      <c r="BA129" s="152"/>
    </row>
    <row r="130" spans="1:53" ht="15.75" customHeight="1">
      <c r="A130" s="8">
        <f>+VSTUP!A135</f>
        <v>126</v>
      </c>
      <c r="B130" s="8">
        <f>+VSTUP!B135</f>
        <v>0</v>
      </c>
      <c r="C130" s="8" t="str">
        <f>IF(VSTUP!C135="","",VSTUP!C135)</f>
        <v/>
      </c>
      <c r="D130" s="8">
        <f>+VSTUP!G135</f>
        <v>0</v>
      </c>
      <c r="E130" s="8" t="str">
        <f>+VSTUP!H135</f>
        <v>-</v>
      </c>
      <c r="F130" s="8" t="str">
        <f t="shared" si="8"/>
        <v/>
      </c>
      <c r="G130" s="8" t="str">
        <f t="shared" ref="G130:O130" si="266">+IF($D130&gt;=G$2,IF($E130=0,"",$E130),IF($D130+1=G$2,IF(EXACT(LEFT($E130,LEN($E$3)),$E$3),$E$3,IF(LEN($E$3)=2,IF(LEFT($E130,1)="O","O",IF(LEFT(D130,1)="S","S","")),IF(LEN($E$3)=3,D130,""))),""))</f>
        <v/>
      </c>
      <c r="H130" s="8" t="str">
        <f t="shared" si="266"/>
        <v/>
      </c>
      <c r="I130" s="8" t="str">
        <f t="shared" si="266"/>
        <v/>
      </c>
      <c r="J130" s="8" t="str">
        <f t="shared" si="266"/>
        <v/>
      </c>
      <c r="K130" s="8" t="str">
        <f t="shared" si="266"/>
        <v/>
      </c>
      <c r="L130" s="8" t="str">
        <f t="shared" si="266"/>
        <v/>
      </c>
      <c r="M130" s="8" t="str">
        <f t="shared" si="266"/>
        <v/>
      </c>
      <c r="N130" s="8" t="str">
        <f t="shared" si="266"/>
        <v/>
      </c>
      <c r="O130" s="8" t="str">
        <f t="shared" si="266"/>
        <v/>
      </c>
      <c r="P130" s="8" t="str">
        <f t="shared" si="10"/>
        <v>--------------</v>
      </c>
      <c r="Q130" s="8" t="str">
        <f t="shared" si="11"/>
        <v/>
      </c>
      <c r="R130" s="8" t="str">
        <f t="shared" si="12"/>
        <v/>
      </c>
      <c r="S130" s="8">
        <f t="shared" si="13"/>
        <v>0</v>
      </c>
      <c r="T130" s="8">
        <f>+IF($C130&lt;='Ceník STRAVA'!$B$16,5,IF($C130&lt;='Ceník STRAVA'!$B$15,4,IF($C130&lt;='Ceník STRAVA'!$B$14,3,IF($C130&lt;='Ceník STRAVA'!$B$13,2,IF($C130&lt;='Ceník STRAVA'!$B$12,1,6)))))</f>
        <v>6</v>
      </c>
      <c r="U130" s="33">
        <f t="shared" si="254"/>
        <v>0</v>
      </c>
      <c r="V130" s="32">
        <f t="array" ref="V130">INDEX('Ceník STRAVA'!$C$12:$J$17,$T130,IF(R130="",8,HLOOKUP(R130,'Ceník STRAVA'!$C$10:$J$11,2,0)))</f>
        <v>0</v>
      </c>
      <c r="W130" s="32">
        <f t="array" ref="W130">INDEX('Ceník STRAVA'!$C$12:$J$17,$T130,IF(G130="",8,HLOOKUP(G130,'Ceník STRAVA'!$C$10:$J$11,2,0)))*IF($S130=W$2,0,1)</f>
        <v>0</v>
      </c>
      <c r="X130" s="32">
        <f t="array" ref="X130">INDEX('Ceník STRAVA'!$C$12:$J$17,$T130,IF(H130="",8,HLOOKUP(H130,'Ceník STRAVA'!$C$10:$J$11,2,0)))*IF($S130=X$2,0,1)</f>
        <v>0</v>
      </c>
      <c r="Y130" s="32">
        <f t="array" ref="Y130">INDEX('Ceník STRAVA'!$C$12:$J$17,$T130,IF(I130="",8,HLOOKUP(I130,'Ceník STRAVA'!$C$10:$J$11,2,0)))*IF($S130=Y$2,0,1)</f>
        <v>0</v>
      </c>
      <c r="Z130" s="32">
        <f t="array" ref="Z130">INDEX('Ceník STRAVA'!$C$12:$J$17,$T130,IF(J130="",8,HLOOKUP(J130,'Ceník STRAVA'!$C$10:$J$11,2,0)))*IF($S130=Z$2,0,1)</f>
        <v>0</v>
      </c>
      <c r="AA130" s="32">
        <f t="array" ref="AA130">INDEX('Ceník STRAVA'!$C$12:$J$17,$T130,IF(K130="",8,HLOOKUP(K130,'Ceník STRAVA'!$C$10:$J$11,2,0)))*IF($S130=AA$2,0,1)</f>
        <v>0</v>
      </c>
      <c r="AB130" s="32">
        <f t="array" ref="AB130">INDEX('Ceník STRAVA'!$C$12:$J$17,$T130,IF(L130="",8,HLOOKUP(L130,'Ceník STRAVA'!$C$10:$J$11,2,0)))*IF($S130=AB$2,0,1)</f>
        <v>0</v>
      </c>
      <c r="AC130" s="32">
        <f t="array" ref="AC130">INDEX('Ceník STRAVA'!$C$12:$J$17,$T130,IF(M130="",8,HLOOKUP(M130,'Ceník STRAVA'!$C$10:$J$11,2,0)))*IF($S130=AC$2,0,1)</f>
        <v>0</v>
      </c>
      <c r="AD130" s="32">
        <f t="array" ref="AD130">INDEX('Ceník STRAVA'!$C$12:$J$17,$T130,IF(N130="",8,HLOOKUP(N130,'Ceník STRAVA'!$C$10:$J$11,2,0)))*IF($S130=AD$2,0,1)</f>
        <v>0</v>
      </c>
      <c r="AE130" s="32">
        <f t="array" ref="AE130">INDEX('Ceník STRAVA'!$C$12:$J$17,$T130,IF(O130="",8,HLOOKUP(O130,'Ceník STRAVA'!$C$10:$J$11,2,0)))*IF($S130=AE$2,0,1)</f>
        <v>0</v>
      </c>
      <c r="AF130" s="8"/>
      <c r="AG130" s="8"/>
      <c r="AH130" s="8" t="str">
        <f t="shared" ref="AH130:AQ130" si="267">$T130&amp;F130</f>
        <v>6</v>
      </c>
      <c r="AI130" s="8" t="str">
        <f t="shared" si="267"/>
        <v>6</v>
      </c>
      <c r="AJ130" s="8" t="str">
        <f t="shared" si="267"/>
        <v>6</v>
      </c>
      <c r="AK130" s="8" t="str">
        <f t="shared" si="267"/>
        <v>6</v>
      </c>
      <c r="AL130" s="8" t="str">
        <f t="shared" si="267"/>
        <v>6</v>
      </c>
      <c r="AM130" s="8" t="str">
        <f t="shared" si="267"/>
        <v>6</v>
      </c>
      <c r="AN130" s="8" t="str">
        <f t="shared" si="267"/>
        <v>6</v>
      </c>
      <c r="AO130" s="8" t="str">
        <f t="shared" si="267"/>
        <v>6</v>
      </c>
      <c r="AP130" s="8" t="str">
        <f t="shared" si="267"/>
        <v>6</v>
      </c>
      <c r="AQ130" s="8" t="str">
        <f t="shared" si="267"/>
        <v>6</v>
      </c>
      <c r="AR130" s="8"/>
      <c r="AS130" s="8"/>
      <c r="AT130" s="8"/>
      <c r="AU130" s="8"/>
      <c r="AV130" s="8"/>
      <c r="AW130" s="8"/>
      <c r="AX130" s="8"/>
      <c r="AY130" s="8"/>
      <c r="AZ130" s="8"/>
      <c r="BA130" s="8"/>
    </row>
    <row r="131" spans="1:53" s="151" customFormat="1" ht="15.75" customHeight="1">
      <c r="A131" s="152">
        <f>+VSTUP!A136</f>
        <v>127</v>
      </c>
      <c r="B131" s="152">
        <f>+VSTUP!B136</f>
        <v>0</v>
      </c>
      <c r="C131" s="152" t="str">
        <f>IF(VSTUP!C136="","",VSTUP!C136)</f>
        <v/>
      </c>
      <c r="D131" s="152">
        <f>+VSTUP!G136</f>
        <v>0</v>
      </c>
      <c r="E131" s="152" t="str">
        <f>+VSTUP!H136</f>
        <v>-</v>
      </c>
      <c r="F131" s="152" t="str">
        <f t="shared" si="8"/>
        <v/>
      </c>
      <c r="G131" s="152" t="str">
        <f t="shared" ref="G131:O131" si="268">+IF($D131&gt;=G$2,IF($E131=0,"",$E131),IF($D131+1=G$2,IF(EXACT(LEFT($E131,LEN($E$3)),$E$3),$E$3,IF(LEN($E$3)=2,IF(LEFT($E131,1)="O","O",IF(LEFT(D131,1)="S","S","")),IF(LEN($E$3)=3,D131,""))),""))</f>
        <v/>
      </c>
      <c r="H131" s="152" t="str">
        <f t="shared" si="268"/>
        <v/>
      </c>
      <c r="I131" s="152" t="str">
        <f t="shared" si="268"/>
        <v/>
      </c>
      <c r="J131" s="152" t="str">
        <f t="shared" si="268"/>
        <v/>
      </c>
      <c r="K131" s="152" t="str">
        <f t="shared" si="268"/>
        <v/>
      </c>
      <c r="L131" s="152" t="str">
        <f t="shared" si="268"/>
        <v/>
      </c>
      <c r="M131" s="152" t="str">
        <f t="shared" si="268"/>
        <v/>
      </c>
      <c r="N131" s="152" t="str">
        <f t="shared" si="268"/>
        <v/>
      </c>
      <c r="O131" s="152" t="str">
        <f t="shared" si="268"/>
        <v/>
      </c>
      <c r="P131" s="152" t="str">
        <f t="shared" si="10"/>
        <v>--------------</v>
      </c>
      <c r="Q131" s="152" t="str">
        <f t="shared" si="11"/>
        <v/>
      </c>
      <c r="R131" s="152" t="str">
        <f t="shared" si="12"/>
        <v/>
      </c>
      <c r="S131" s="152">
        <f t="shared" si="13"/>
        <v>0</v>
      </c>
      <c r="T131" s="152">
        <f>+IF($C131&lt;='Ceník STRAVA'!$B$16,5,IF($C131&lt;='Ceník STRAVA'!$B$15,4,IF($C131&lt;='Ceník STRAVA'!$B$14,3,IF($C131&lt;='Ceník STRAVA'!$B$13,2,IF($C131&lt;='Ceník STRAVA'!$B$12,1,6)))))</f>
        <v>6</v>
      </c>
      <c r="U131" s="33">
        <f t="shared" si="254"/>
        <v>0</v>
      </c>
      <c r="V131" s="153">
        <f t="array" ref="V131">INDEX('Ceník STRAVA'!$C$12:$J$17,$T131,IF(R131="",8,HLOOKUP(R131,'Ceník STRAVA'!$C$10:$J$11,2,0)))</f>
        <v>0</v>
      </c>
      <c r="W131" s="153">
        <f t="array" ref="W131">INDEX('Ceník STRAVA'!$C$12:$J$17,$T131,IF(G131="",8,HLOOKUP(G131,'Ceník STRAVA'!$C$10:$J$11,2,0)))*IF($S131=W$2,0,1)</f>
        <v>0</v>
      </c>
      <c r="X131" s="153">
        <f t="array" ref="X131">INDEX('Ceník STRAVA'!$C$12:$J$17,$T131,IF(H131="",8,HLOOKUP(H131,'Ceník STRAVA'!$C$10:$J$11,2,0)))*IF($S131=X$2,0,1)</f>
        <v>0</v>
      </c>
      <c r="Y131" s="153">
        <f t="array" ref="Y131">INDEX('Ceník STRAVA'!$C$12:$J$17,$T131,IF(I131="",8,HLOOKUP(I131,'Ceník STRAVA'!$C$10:$J$11,2,0)))*IF($S131=Y$2,0,1)</f>
        <v>0</v>
      </c>
      <c r="Z131" s="153">
        <f t="array" ref="Z131">INDEX('Ceník STRAVA'!$C$12:$J$17,$T131,IF(J131="",8,HLOOKUP(J131,'Ceník STRAVA'!$C$10:$J$11,2,0)))*IF($S131=Z$2,0,1)</f>
        <v>0</v>
      </c>
      <c r="AA131" s="153">
        <f t="array" ref="AA131">INDEX('Ceník STRAVA'!$C$12:$J$17,$T131,IF(K131="",8,HLOOKUP(K131,'Ceník STRAVA'!$C$10:$J$11,2,0)))*IF($S131=AA$2,0,1)</f>
        <v>0</v>
      </c>
      <c r="AB131" s="153">
        <f t="array" ref="AB131">INDEX('Ceník STRAVA'!$C$12:$J$17,$T131,IF(L131="",8,HLOOKUP(L131,'Ceník STRAVA'!$C$10:$J$11,2,0)))*IF($S131=AB$2,0,1)</f>
        <v>0</v>
      </c>
      <c r="AC131" s="153">
        <f t="array" ref="AC131">INDEX('Ceník STRAVA'!$C$12:$J$17,$T131,IF(M131="",8,HLOOKUP(M131,'Ceník STRAVA'!$C$10:$J$11,2,0)))*IF($S131=AC$2,0,1)</f>
        <v>0</v>
      </c>
      <c r="AD131" s="153">
        <f t="array" ref="AD131">INDEX('Ceník STRAVA'!$C$12:$J$17,$T131,IF(N131="",8,HLOOKUP(N131,'Ceník STRAVA'!$C$10:$J$11,2,0)))*IF($S131=AD$2,0,1)</f>
        <v>0</v>
      </c>
      <c r="AE131" s="153">
        <f t="array" ref="AE131">INDEX('Ceník STRAVA'!$C$12:$J$17,$T131,IF(O131="",8,HLOOKUP(O131,'Ceník STRAVA'!$C$10:$J$11,2,0)))*IF($S131=AE$2,0,1)</f>
        <v>0</v>
      </c>
      <c r="AF131" s="152"/>
      <c r="AG131" s="152"/>
      <c r="AH131" s="152" t="str">
        <f t="shared" ref="AH131:AQ131" si="269">$T131&amp;F131</f>
        <v>6</v>
      </c>
      <c r="AI131" s="152" t="str">
        <f t="shared" si="269"/>
        <v>6</v>
      </c>
      <c r="AJ131" s="152" t="str">
        <f t="shared" si="269"/>
        <v>6</v>
      </c>
      <c r="AK131" s="152" t="str">
        <f t="shared" si="269"/>
        <v>6</v>
      </c>
      <c r="AL131" s="152" t="str">
        <f t="shared" si="269"/>
        <v>6</v>
      </c>
      <c r="AM131" s="152" t="str">
        <f t="shared" si="269"/>
        <v>6</v>
      </c>
      <c r="AN131" s="152" t="str">
        <f t="shared" si="269"/>
        <v>6</v>
      </c>
      <c r="AO131" s="152" t="str">
        <f t="shared" si="269"/>
        <v>6</v>
      </c>
      <c r="AP131" s="152" t="str">
        <f t="shared" si="269"/>
        <v>6</v>
      </c>
      <c r="AQ131" s="152" t="str">
        <f t="shared" si="269"/>
        <v>6</v>
      </c>
      <c r="AR131" s="152"/>
      <c r="AS131" s="152"/>
      <c r="AT131" s="152"/>
      <c r="AU131" s="152"/>
      <c r="AV131" s="152"/>
      <c r="AW131" s="152"/>
      <c r="AX131" s="152"/>
      <c r="AY131" s="152"/>
      <c r="AZ131" s="152"/>
      <c r="BA131" s="152"/>
    </row>
    <row r="132" spans="1:53" ht="15.75" customHeight="1">
      <c r="A132" s="8">
        <f>+VSTUP!A137</f>
        <v>128</v>
      </c>
      <c r="B132" s="8">
        <f>+VSTUP!B137</f>
        <v>0</v>
      </c>
      <c r="C132" s="8" t="str">
        <f>IF(VSTUP!C137="","",VSTUP!C137)</f>
        <v/>
      </c>
      <c r="D132" s="8">
        <f>+VSTUP!G137</f>
        <v>0</v>
      </c>
      <c r="E132" s="8" t="str">
        <f>+VSTUP!H137</f>
        <v>-</v>
      </c>
      <c r="F132" s="8" t="str">
        <f t="shared" si="8"/>
        <v/>
      </c>
      <c r="G132" s="8" t="str">
        <f t="shared" ref="G132:O132" si="270">+IF($D132&gt;=G$2,IF($E132=0,"",$E132),IF($D132+1=G$2,IF(EXACT(LEFT($E132,LEN($E$3)),$E$3),$E$3,IF(LEN($E$3)=2,IF(LEFT($E132,1)="O","O",IF(LEFT(D132,1)="S","S","")),IF(LEN($E$3)=3,D132,""))),""))</f>
        <v/>
      </c>
      <c r="H132" s="8" t="str">
        <f t="shared" si="270"/>
        <v/>
      </c>
      <c r="I132" s="8" t="str">
        <f t="shared" si="270"/>
        <v/>
      </c>
      <c r="J132" s="8" t="str">
        <f t="shared" si="270"/>
        <v/>
      </c>
      <c r="K132" s="8" t="str">
        <f t="shared" si="270"/>
        <v/>
      </c>
      <c r="L132" s="8" t="str">
        <f t="shared" si="270"/>
        <v/>
      </c>
      <c r="M132" s="8" t="str">
        <f t="shared" si="270"/>
        <v/>
      </c>
      <c r="N132" s="8" t="str">
        <f t="shared" si="270"/>
        <v/>
      </c>
      <c r="O132" s="8" t="str">
        <f t="shared" si="270"/>
        <v/>
      </c>
      <c r="P132" s="8" t="str">
        <f t="shared" si="10"/>
        <v>--------------</v>
      </c>
      <c r="Q132" s="8" t="str">
        <f t="shared" si="11"/>
        <v/>
      </c>
      <c r="R132" s="8" t="str">
        <f t="shared" si="12"/>
        <v/>
      </c>
      <c r="S132" s="8">
        <f t="shared" si="13"/>
        <v>0</v>
      </c>
      <c r="T132" s="8">
        <f>+IF($C132&lt;='Ceník STRAVA'!$B$16,5,IF($C132&lt;='Ceník STRAVA'!$B$15,4,IF($C132&lt;='Ceník STRAVA'!$B$14,3,IF($C132&lt;='Ceník STRAVA'!$B$13,2,IF($C132&lt;='Ceník STRAVA'!$B$12,1,6)))))</f>
        <v>6</v>
      </c>
      <c r="U132" s="33">
        <f t="shared" si="254"/>
        <v>0</v>
      </c>
      <c r="V132" s="32">
        <f t="array" ref="V132">INDEX('Ceník STRAVA'!$C$12:$J$17,$T132,IF(R132="",8,HLOOKUP(R132,'Ceník STRAVA'!$C$10:$J$11,2,0)))</f>
        <v>0</v>
      </c>
      <c r="W132" s="32">
        <f t="array" ref="W132">INDEX('Ceník STRAVA'!$C$12:$J$17,$T132,IF(G132="",8,HLOOKUP(G132,'Ceník STRAVA'!$C$10:$J$11,2,0)))*IF($S132=W$2,0,1)</f>
        <v>0</v>
      </c>
      <c r="X132" s="32">
        <f t="array" ref="X132">INDEX('Ceník STRAVA'!$C$12:$J$17,$T132,IF(H132="",8,HLOOKUP(H132,'Ceník STRAVA'!$C$10:$J$11,2,0)))*IF($S132=X$2,0,1)</f>
        <v>0</v>
      </c>
      <c r="Y132" s="32">
        <f t="array" ref="Y132">INDEX('Ceník STRAVA'!$C$12:$J$17,$T132,IF(I132="",8,HLOOKUP(I132,'Ceník STRAVA'!$C$10:$J$11,2,0)))*IF($S132=Y$2,0,1)</f>
        <v>0</v>
      </c>
      <c r="Z132" s="32">
        <f t="array" ref="Z132">INDEX('Ceník STRAVA'!$C$12:$J$17,$T132,IF(J132="",8,HLOOKUP(J132,'Ceník STRAVA'!$C$10:$J$11,2,0)))*IF($S132=Z$2,0,1)</f>
        <v>0</v>
      </c>
      <c r="AA132" s="32">
        <f t="array" ref="AA132">INDEX('Ceník STRAVA'!$C$12:$J$17,$T132,IF(K132="",8,HLOOKUP(K132,'Ceník STRAVA'!$C$10:$J$11,2,0)))*IF($S132=AA$2,0,1)</f>
        <v>0</v>
      </c>
      <c r="AB132" s="32">
        <f t="array" ref="AB132">INDEX('Ceník STRAVA'!$C$12:$J$17,$T132,IF(L132="",8,HLOOKUP(L132,'Ceník STRAVA'!$C$10:$J$11,2,0)))*IF($S132=AB$2,0,1)</f>
        <v>0</v>
      </c>
      <c r="AC132" s="32">
        <f t="array" ref="AC132">INDEX('Ceník STRAVA'!$C$12:$J$17,$T132,IF(M132="",8,HLOOKUP(M132,'Ceník STRAVA'!$C$10:$J$11,2,0)))*IF($S132=AC$2,0,1)</f>
        <v>0</v>
      </c>
      <c r="AD132" s="32">
        <f t="array" ref="AD132">INDEX('Ceník STRAVA'!$C$12:$J$17,$T132,IF(N132="",8,HLOOKUP(N132,'Ceník STRAVA'!$C$10:$J$11,2,0)))*IF($S132=AD$2,0,1)</f>
        <v>0</v>
      </c>
      <c r="AE132" s="32">
        <f t="array" ref="AE132">INDEX('Ceník STRAVA'!$C$12:$J$17,$T132,IF(O132="",8,HLOOKUP(O132,'Ceník STRAVA'!$C$10:$J$11,2,0)))*IF($S132=AE$2,0,1)</f>
        <v>0</v>
      </c>
      <c r="AF132" s="8"/>
      <c r="AG132" s="8"/>
      <c r="AH132" s="8" t="str">
        <f t="shared" ref="AH132:AQ132" si="271">$T132&amp;F132</f>
        <v>6</v>
      </c>
      <c r="AI132" s="8" t="str">
        <f t="shared" si="271"/>
        <v>6</v>
      </c>
      <c r="AJ132" s="8" t="str">
        <f t="shared" si="271"/>
        <v>6</v>
      </c>
      <c r="AK132" s="8" t="str">
        <f t="shared" si="271"/>
        <v>6</v>
      </c>
      <c r="AL132" s="8" t="str">
        <f t="shared" si="271"/>
        <v>6</v>
      </c>
      <c r="AM132" s="8" t="str">
        <f t="shared" si="271"/>
        <v>6</v>
      </c>
      <c r="AN132" s="8" t="str">
        <f t="shared" si="271"/>
        <v>6</v>
      </c>
      <c r="AO132" s="8" t="str">
        <f t="shared" si="271"/>
        <v>6</v>
      </c>
      <c r="AP132" s="8" t="str">
        <f t="shared" si="271"/>
        <v>6</v>
      </c>
      <c r="AQ132" s="8" t="str">
        <f t="shared" si="271"/>
        <v>6</v>
      </c>
      <c r="AR132" s="8"/>
      <c r="AS132" s="8"/>
      <c r="AT132" s="8"/>
      <c r="AU132" s="8"/>
      <c r="AV132" s="8"/>
      <c r="AW132" s="8"/>
      <c r="AX132" s="8"/>
      <c r="AY132" s="8"/>
      <c r="AZ132" s="8"/>
      <c r="BA132" s="8"/>
    </row>
    <row r="133" spans="1:53" s="151" customFormat="1" ht="15.75" customHeight="1">
      <c r="A133" s="152">
        <f>+VSTUP!A138</f>
        <v>129</v>
      </c>
      <c r="B133" s="152">
        <f>+VSTUP!B138</f>
        <v>0</v>
      </c>
      <c r="C133" s="152" t="str">
        <f>IF(VSTUP!C138="","",VSTUP!C138)</f>
        <v/>
      </c>
      <c r="D133" s="152">
        <f>+VSTUP!G138</f>
        <v>0</v>
      </c>
      <c r="E133" s="152" t="str">
        <f>+VSTUP!H138</f>
        <v>-</v>
      </c>
      <c r="F133" s="152" t="str">
        <f t="shared" si="8"/>
        <v/>
      </c>
      <c r="G133" s="152" t="str">
        <f t="shared" ref="G133:O133" si="272">+IF($D133&gt;=G$2,IF($E133=0,"",$E133),IF($D133+1=G$2,IF(EXACT(LEFT($E133,LEN($E$3)),$E$3),$E$3,IF(LEN($E$3)=2,IF(LEFT($E133,1)="O","O",IF(LEFT(D133,1)="S","S","")),IF(LEN($E$3)=3,D133,""))),""))</f>
        <v/>
      </c>
      <c r="H133" s="152" t="str">
        <f t="shared" si="272"/>
        <v/>
      </c>
      <c r="I133" s="152" t="str">
        <f t="shared" si="272"/>
        <v/>
      </c>
      <c r="J133" s="152" t="str">
        <f t="shared" si="272"/>
        <v/>
      </c>
      <c r="K133" s="152" t="str">
        <f t="shared" si="272"/>
        <v/>
      </c>
      <c r="L133" s="152" t="str">
        <f t="shared" si="272"/>
        <v/>
      </c>
      <c r="M133" s="152" t="str">
        <f t="shared" si="272"/>
        <v/>
      </c>
      <c r="N133" s="152" t="str">
        <f t="shared" si="272"/>
        <v/>
      </c>
      <c r="O133" s="152" t="str">
        <f t="shared" si="272"/>
        <v/>
      </c>
      <c r="P133" s="152" t="str">
        <f t="shared" si="10"/>
        <v>--------------</v>
      </c>
      <c r="Q133" s="152" t="str">
        <f t="shared" si="11"/>
        <v/>
      </c>
      <c r="R133" s="152" t="str">
        <f t="shared" si="12"/>
        <v/>
      </c>
      <c r="S133" s="152">
        <f t="shared" si="13"/>
        <v>0</v>
      </c>
      <c r="T133" s="152">
        <f>+IF($C133&lt;='Ceník STRAVA'!$B$16,5,IF($C133&lt;='Ceník STRAVA'!$B$15,4,IF($C133&lt;='Ceník STRAVA'!$B$14,3,IF($C133&lt;='Ceník STRAVA'!$B$13,2,IF($C133&lt;='Ceník STRAVA'!$B$12,1,6)))))</f>
        <v>6</v>
      </c>
      <c r="U133" s="33">
        <f t="shared" si="254"/>
        <v>0</v>
      </c>
      <c r="V133" s="153">
        <f t="array" ref="V133">INDEX('Ceník STRAVA'!$C$12:$J$17,$T133,IF(R133="",8,HLOOKUP(R133,'Ceník STRAVA'!$C$10:$J$11,2,0)))</f>
        <v>0</v>
      </c>
      <c r="W133" s="153">
        <f t="array" ref="W133">INDEX('Ceník STRAVA'!$C$12:$J$17,$T133,IF(G133="",8,HLOOKUP(G133,'Ceník STRAVA'!$C$10:$J$11,2,0)))*IF($S133=W$2,0,1)</f>
        <v>0</v>
      </c>
      <c r="X133" s="153">
        <f t="array" ref="X133">INDEX('Ceník STRAVA'!$C$12:$J$17,$T133,IF(H133="",8,HLOOKUP(H133,'Ceník STRAVA'!$C$10:$J$11,2,0)))*IF($S133=X$2,0,1)</f>
        <v>0</v>
      </c>
      <c r="Y133" s="153">
        <f t="array" ref="Y133">INDEX('Ceník STRAVA'!$C$12:$J$17,$T133,IF(I133="",8,HLOOKUP(I133,'Ceník STRAVA'!$C$10:$J$11,2,0)))*IF($S133=Y$2,0,1)</f>
        <v>0</v>
      </c>
      <c r="Z133" s="153">
        <f t="array" ref="Z133">INDEX('Ceník STRAVA'!$C$12:$J$17,$T133,IF(J133="",8,HLOOKUP(J133,'Ceník STRAVA'!$C$10:$J$11,2,0)))*IF($S133=Z$2,0,1)</f>
        <v>0</v>
      </c>
      <c r="AA133" s="153">
        <f t="array" ref="AA133">INDEX('Ceník STRAVA'!$C$12:$J$17,$T133,IF(K133="",8,HLOOKUP(K133,'Ceník STRAVA'!$C$10:$J$11,2,0)))*IF($S133=AA$2,0,1)</f>
        <v>0</v>
      </c>
      <c r="AB133" s="153">
        <f t="array" ref="AB133">INDEX('Ceník STRAVA'!$C$12:$J$17,$T133,IF(L133="",8,HLOOKUP(L133,'Ceník STRAVA'!$C$10:$J$11,2,0)))*IF($S133=AB$2,0,1)</f>
        <v>0</v>
      </c>
      <c r="AC133" s="153">
        <f t="array" ref="AC133">INDEX('Ceník STRAVA'!$C$12:$J$17,$T133,IF(M133="",8,HLOOKUP(M133,'Ceník STRAVA'!$C$10:$J$11,2,0)))*IF($S133=AC$2,0,1)</f>
        <v>0</v>
      </c>
      <c r="AD133" s="153">
        <f t="array" ref="AD133">INDEX('Ceník STRAVA'!$C$12:$J$17,$T133,IF(N133="",8,HLOOKUP(N133,'Ceník STRAVA'!$C$10:$J$11,2,0)))*IF($S133=AD$2,0,1)</f>
        <v>0</v>
      </c>
      <c r="AE133" s="153">
        <f t="array" ref="AE133">INDEX('Ceník STRAVA'!$C$12:$J$17,$T133,IF(O133="",8,HLOOKUP(O133,'Ceník STRAVA'!$C$10:$J$11,2,0)))*IF($S133=AE$2,0,1)</f>
        <v>0</v>
      </c>
      <c r="AF133" s="152"/>
      <c r="AG133" s="152"/>
      <c r="AH133" s="152" t="str">
        <f t="shared" ref="AH133:AQ133" si="273">$T133&amp;F133</f>
        <v>6</v>
      </c>
      <c r="AI133" s="152" t="str">
        <f t="shared" si="273"/>
        <v>6</v>
      </c>
      <c r="AJ133" s="152" t="str">
        <f t="shared" si="273"/>
        <v>6</v>
      </c>
      <c r="AK133" s="152" t="str">
        <f t="shared" si="273"/>
        <v>6</v>
      </c>
      <c r="AL133" s="152" t="str">
        <f t="shared" si="273"/>
        <v>6</v>
      </c>
      <c r="AM133" s="152" t="str">
        <f t="shared" si="273"/>
        <v>6</v>
      </c>
      <c r="AN133" s="152" t="str">
        <f t="shared" si="273"/>
        <v>6</v>
      </c>
      <c r="AO133" s="152" t="str">
        <f t="shared" si="273"/>
        <v>6</v>
      </c>
      <c r="AP133" s="152" t="str">
        <f t="shared" si="273"/>
        <v>6</v>
      </c>
      <c r="AQ133" s="152" t="str">
        <f t="shared" si="273"/>
        <v>6</v>
      </c>
      <c r="AR133" s="152"/>
      <c r="AS133" s="152"/>
      <c r="AT133" s="152"/>
      <c r="AU133" s="152"/>
      <c r="AV133" s="152"/>
      <c r="AW133" s="152"/>
      <c r="AX133" s="152"/>
      <c r="AY133" s="152"/>
      <c r="AZ133" s="152"/>
      <c r="BA133" s="152"/>
    </row>
    <row r="134" spans="1:53" ht="15.75" customHeight="1">
      <c r="A134" s="8">
        <f>+VSTUP!A139</f>
        <v>130</v>
      </c>
      <c r="B134" s="8">
        <f>+VSTUP!B139</f>
        <v>0</v>
      </c>
      <c r="C134" s="8" t="str">
        <f>IF(VSTUP!C139="","",VSTUP!C139)</f>
        <v/>
      </c>
      <c r="D134" s="8">
        <f>+VSTUP!G139</f>
        <v>0</v>
      </c>
      <c r="E134" s="8" t="str">
        <f>+VSTUP!H139</f>
        <v>-</v>
      </c>
      <c r="F134" s="8" t="str">
        <f t="shared" si="8"/>
        <v/>
      </c>
      <c r="G134" s="8" t="str">
        <f t="shared" ref="G134:O134" si="274">+IF($D134&gt;=G$2,IF($E134=0,"",$E134),IF($D134+1=G$2,IF(EXACT(LEFT($E134,LEN($E$3)),$E$3),$E$3,IF(LEN($E$3)=2,IF(LEFT($E134,1)="O","O",IF(LEFT(D134,1)="S","S","")),IF(LEN($E$3)=3,D134,""))),""))</f>
        <v/>
      </c>
      <c r="H134" s="8" t="str">
        <f t="shared" si="274"/>
        <v/>
      </c>
      <c r="I134" s="8" t="str">
        <f t="shared" si="274"/>
        <v/>
      </c>
      <c r="J134" s="8" t="str">
        <f t="shared" si="274"/>
        <v/>
      </c>
      <c r="K134" s="8" t="str">
        <f t="shared" si="274"/>
        <v/>
      </c>
      <c r="L134" s="8" t="str">
        <f t="shared" si="274"/>
        <v/>
      </c>
      <c r="M134" s="8" t="str">
        <f t="shared" si="274"/>
        <v/>
      </c>
      <c r="N134" s="8" t="str">
        <f t="shared" si="274"/>
        <v/>
      </c>
      <c r="O134" s="8" t="str">
        <f t="shared" si="274"/>
        <v/>
      </c>
      <c r="P134" s="8" t="str">
        <f t="shared" si="10"/>
        <v>--------------</v>
      </c>
      <c r="Q134" s="8" t="str">
        <f t="shared" si="11"/>
        <v/>
      </c>
      <c r="R134" s="8" t="str">
        <f t="shared" si="12"/>
        <v/>
      </c>
      <c r="S134" s="8">
        <f t="shared" si="13"/>
        <v>0</v>
      </c>
      <c r="T134" s="8">
        <f>+IF($C134&lt;='Ceník STRAVA'!$B$16,5,IF($C134&lt;='Ceník STRAVA'!$B$15,4,IF($C134&lt;='Ceník STRAVA'!$B$14,3,IF($C134&lt;='Ceník STRAVA'!$B$13,2,IF($C134&lt;='Ceník STRAVA'!$B$12,1,6)))))</f>
        <v>6</v>
      </c>
      <c r="U134" s="33">
        <f t="shared" si="254"/>
        <v>0</v>
      </c>
      <c r="V134" s="32">
        <f t="array" ref="V134">INDEX('Ceník STRAVA'!$C$12:$J$17,$T134,IF(R134="",8,HLOOKUP(R134,'Ceník STRAVA'!$C$10:$J$11,2,0)))</f>
        <v>0</v>
      </c>
      <c r="W134" s="32">
        <f t="array" ref="W134">INDEX('Ceník STRAVA'!$C$12:$J$17,$T134,IF(G134="",8,HLOOKUP(G134,'Ceník STRAVA'!$C$10:$J$11,2,0)))*IF($S134=W$2,0,1)</f>
        <v>0</v>
      </c>
      <c r="X134" s="32">
        <f t="array" ref="X134">INDEX('Ceník STRAVA'!$C$12:$J$17,$T134,IF(H134="",8,HLOOKUP(H134,'Ceník STRAVA'!$C$10:$J$11,2,0)))*IF($S134=X$2,0,1)</f>
        <v>0</v>
      </c>
      <c r="Y134" s="32">
        <f t="array" ref="Y134">INDEX('Ceník STRAVA'!$C$12:$J$17,$T134,IF(I134="",8,HLOOKUP(I134,'Ceník STRAVA'!$C$10:$J$11,2,0)))*IF($S134=Y$2,0,1)</f>
        <v>0</v>
      </c>
      <c r="Z134" s="32">
        <f t="array" ref="Z134">INDEX('Ceník STRAVA'!$C$12:$J$17,$T134,IF(J134="",8,HLOOKUP(J134,'Ceník STRAVA'!$C$10:$J$11,2,0)))*IF($S134=Z$2,0,1)</f>
        <v>0</v>
      </c>
      <c r="AA134" s="32">
        <f t="array" ref="AA134">INDEX('Ceník STRAVA'!$C$12:$J$17,$T134,IF(K134="",8,HLOOKUP(K134,'Ceník STRAVA'!$C$10:$J$11,2,0)))*IF($S134=AA$2,0,1)</f>
        <v>0</v>
      </c>
      <c r="AB134" s="32">
        <f t="array" ref="AB134">INDEX('Ceník STRAVA'!$C$12:$J$17,$T134,IF(L134="",8,HLOOKUP(L134,'Ceník STRAVA'!$C$10:$J$11,2,0)))*IF($S134=AB$2,0,1)</f>
        <v>0</v>
      </c>
      <c r="AC134" s="32">
        <f t="array" ref="AC134">INDEX('Ceník STRAVA'!$C$12:$J$17,$T134,IF(M134="",8,HLOOKUP(M134,'Ceník STRAVA'!$C$10:$J$11,2,0)))*IF($S134=AC$2,0,1)</f>
        <v>0</v>
      </c>
      <c r="AD134" s="32">
        <f t="array" ref="AD134">INDEX('Ceník STRAVA'!$C$12:$J$17,$T134,IF(N134="",8,HLOOKUP(N134,'Ceník STRAVA'!$C$10:$J$11,2,0)))*IF($S134=AD$2,0,1)</f>
        <v>0</v>
      </c>
      <c r="AE134" s="32">
        <f t="array" ref="AE134">INDEX('Ceník STRAVA'!$C$12:$J$17,$T134,IF(O134="",8,HLOOKUP(O134,'Ceník STRAVA'!$C$10:$J$11,2,0)))*IF($S134=AE$2,0,1)</f>
        <v>0</v>
      </c>
      <c r="AF134" s="8"/>
      <c r="AG134" s="8"/>
      <c r="AH134" s="8" t="str">
        <f t="shared" ref="AH134:AQ134" si="275">$T134&amp;F134</f>
        <v>6</v>
      </c>
      <c r="AI134" s="8" t="str">
        <f t="shared" si="275"/>
        <v>6</v>
      </c>
      <c r="AJ134" s="8" t="str">
        <f t="shared" si="275"/>
        <v>6</v>
      </c>
      <c r="AK134" s="8" t="str">
        <f t="shared" si="275"/>
        <v>6</v>
      </c>
      <c r="AL134" s="8" t="str">
        <f t="shared" si="275"/>
        <v>6</v>
      </c>
      <c r="AM134" s="8" t="str">
        <f t="shared" si="275"/>
        <v>6</v>
      </c>
      <c r="AN134" s="8" t="str">
        <f t="shared" si="275"/>
        <v>6</v>
      </c>
      <c r="AO134" s="8" t="str">
        <f t="shared" si="275"/>
        <v>6</v>
      </c>
      <c r="AP134" s="8" t="str">
        <f t="shared" si="275"/>
        <v>6</v>
      </c>
      <c r="AQ134" s="8" t="str">
        <f t="shared" si="275"/>
        <v>6</v>
      </c>
      <c r="AR134" s="8"/>
      <c r="AS134" s="8"/>
      <c r="AT134" s="8"/>
      <c r="AU134" s="8"/>
      <c r="AV134" s="8"/>
      <c r="AW134" s="8"/>
      <c r="AX134" s="8"/>
      <c r="AY134" s="8"/>
      <c r="AZ134" s="8"/>
      <c r="BA134" s="8"/>
    </row>
    <row r="135" spans="1:53" s="151" customFormat="1" ht="15.75" customHeight="1">
      <c r="A135" s="152">
        <f>+VSTUP!A140</f>
        <v>131</v>
      </c>
      <c r="B135" s="152">
        <f>+VSTUP!B140</f>
        <v>0</v>
      </c>
      <c r="C135" s="152" t="str">
        <f>IF(VSTUP!C140="","",VSTUP!C140)</f>
        <v/>
      </c>
      <c r="D135" s="152">
        <f>+VSTUP!G140</f>
        <v>0</v>
      </c>
      <c r="E135" s="152" t="str">
        <f>+VSTUP!H140</f>
        <v>-</v>
      </c>
      <c r="F135" s="152" t="str">
        <f t="shared" si="8"/>
        <v/>
      </c>
      <c r="G135" s="152" t="str">
        <f t="shared" ref="G135:O135" si="276">+IF($D135&gt;=G$2,IF($E135=0,"",$E135),IF($D135+1=G$2,IF(EXACT(LEFT($E135,LEN($E$3)),$E$3),$E$3,IF(LEN($E$3)=2,IF(LEFT($E135,1)="O","O",IF(LEFT(D135,1)="S","S","")),IF(LEN($E$3)=3,D135,""))),""))</f>
        <v/>
      </c>
      <c r="H135" s="152" t="str">
        <f t="shared" si="276"/>
        <v/>
      </c>
      <c r="I135" s="152" t="str">
        <f t="shared" si="276"/>
        <v/>
      </c>
      <c r="J135" s="152" t="str">
        <f t="shared" si="276"/>
        <v/>
      </c>
      <c r="K135" s="152" t="str">
        <f t="shared" si="276"/>
        <v/>
      </c>
      <c r="L135" s="152" t="str">
        <f t="shared" si="276"/>
        <v/>
      </c>
      <c r="M135" s="152" t="str">
        <f t="shared" si="276"/>
        <v/>
      </c>
      <c r="N135" s="152" t="str">
        <f t="shared" si="276"/>
        <v/>
      </c>
      <c r="O135" s="152" t="str">
        <f t="shared" si="276"/>
        <v/>
      </c>
      <c r="P135" s="152" t="str">
        <f t="shared" si="10"/>
        <v>--------------</v>
      </c>
      <c r="Q135" s="152" t="str">
        <f t="shared" si="11"/>
        <v/>
      </c>
      <c r="R135" s="152" t="str">
        <f t="shared" si="12"/>
        <v/>
      </c>
      <c r="S135" s="152">
        <f t="shared" si="13"/>
        <v>0</v>
      </c>
      <c r="T135" s="152">
        <f>+IF($C135&lt;='Ceník STRAVA'!$B$16,5,IF($C135&lt;='Ceník STRAVA'!$B$15,4,IF($C135&lt;='Ceník STRAVA'!$B$14,3,IF($C135&lt;='Ceník STRAVA'!$B$13,2,IF($C135&lt;='Ceník STRAVA'!$B$12,1,6)))))</f>
        <v>6</v>
      </c>
      <c r="U135" s="33">
        <f t="shared" si="254"/>
        <v>0</v>
      </c>
      <c r="V135" s="153">
        <f t="array" ref="V135">INDEX('Ceník STRAVA'!$C$12:$J$17,$T135,IF(R135="",8,HLOOKUP(R135,'Ceník STRAVA'!$C$10:$J$11,2,0)))</f>
        <v>0</v>
      </c>
      <c r="W135" s="153">
        <f t="array" ref="W135">INDEX('Ceník STRAVA'!$C$12:$J$17,$T135,IF(G135="",8,HLOOKUP(G135,'Ceník STRAVA'!$C$10:$J$11,2,0)))*IF($S135=W$2,0,1)</f>
        <v>0</v>
      </c>
      <c r="X135" s="153">
        <f t="array" ref="X135">INDEX('Ceník STRAVA'!$C$12:$J$17,$T135,IF(H135="",8,HLOOKUP(H135,'Ceník STRAVA'!$C$10:$J$11,2,0)))*IF($S135=X$2,0,1)</f>
        <v>0</v>
      </c>
      <c r="Y135" s="153">
        <f t="array" ref="Y135">INDEX('Ceník STRAVA'!$C$12:$J$17,$T135,IF(I135="",8,HLOOKUP(I135,'Ceník STRAVA'!$C$10:$J$11,2,0)))*IF($S135=Y$2,0,1)</f>
        <v>0</v>
      </c>
      <c r="Z135" s="153">
        <f t="array" ref="Z135">INDEX('Ceník STRAVA'!$C$12:$J$17,$T135,IF(J135="",8,HLOOKUP(J135,'Ceník STRAVA'!$C$10:$J$11,2,0)))*IF($S135=Z$2,0,1)</f>
        <v>0</v>
      </c>
      <c r="AA135" s="153">
        <f t="array" ref="AA135">INDEX('Ceník STRAVA'!$C$12:$J$17,$T135,IF(K135="",8,HLOOKUP(K135,'Ceník STRAVA'!$C$10:$J$11,2,0)))*IF($S135=AA$2,0,1)</f>
        <v>0</v>
      </c>
      <c r="AB135" s="153">
        <f t="array" ref="AB135">INDEX('Ceník STRAVA'!$C$12:$J$17,$T135,IF(L135="",8,HLOOKUP(L135,'Ceník STRAVA'!$C$10:$J$11,2,0)))*IF($S135=AB$2,0,1)</f>
        <v>0</v>
      </c>
      <c r="AC135" s="153">
        <f t="array" ref="AC135">INDEX('Ceník STRAVA'!$C$12:$J$17,$T135,IF(M135="",8,HLOOKUP(M135,'Ceník STRAVA'!$C$10:$J$11,2,0)))*IF($S135=AC$2,0,1)</f>
        <v>0</v>
      </c>
      <c r="AD135" s="153">
        <f t="array" ref="AD135">INDEX('Ceník STRAVA'!$C$12:$J$17,$T135,IF(N135="",8,HLOOKUP(N135,'Ceník STRAVA'!$C$10:$J$11,2,0)))*IF($S135=AD$2,0,1)</f>
        <v>0</v>
      </c>
      <c r="AE135" s="153">
        <f t="array" ref="AE135">INDEX('Ceník STRAVA'!$C$12:$J$17,$T135,IF(O135="",8,HLOOKUP(O135,'Ceník STRAVA'!$C$10:$J$11,2,0)))*IF($S135=AE$2,0,1)</f>
        <v>0</v>
      </c>
      <c r="AF135" s="152"/>
      <c r="AG135" s="152"/>
      <c r="AH135" s="152" t="str">
        <f t="shared" ref="AH135:AQ135" si="277">$T135&amp;F135</f>
        <v>6</v>
      </c>
      <c r="AI135" s="152" t="str">
        <f t="shared" si="277"/>
        <v>6</v>
      </c>
      <c r="AJ135" s="152" t="str">
        <f t="shared" si="277"/>
        <v>6</v>
      </c>
      <c r="AK135" s="152" t="str">
        <f t="shared" si="277"/>
        <v>6</v>
      </c>
      <c r="AL135" s="152" t="str">
        <f t="shared" si="277"/>
        <v>6</v>
      </c>
      <c r="AM135" s="152" t="str">
        <f t="shared" si="277"/>
        <v>6</v>
      </c>
      <c r="AN135" s="152" t="str">
        <f t="shared" si="277"/>
        <v>6</v>
      </c>
      <c r="AO135" s="152" t="str">
        <f t="shared" si="277"/>
        <v>6</v>
      </c>
      <c r="AP135" s="152" t="str">
        <f t="shared" si="277"/>
        <v>6</v>
      </c>
      <c r="AQ135" s="152" t="str">
        <f t="shared" si="277"/>
        <v>6</v>
      </c>
      <c r="AR135" s="152"/>
      <c r="AS135" s="152"/>
      <c r="AT135" s="152"/>
      <c r="AU135" s="152"/>
      <c r="AV135" s="152"/>
      <c r="AW135" s="152"/>
      <c r="AX135" s="152"/>
      <c r="AY135" s="152"/>
      <c r="AZ135" s="152"/>
      <c r="BA135" s="152"/>
    </row>
    <row r="136" spans="1:53" ht="15.75" customHeight="1">
      <c r="A136" s="8">
        <f>+VSTUP!A141</f>
        <v>132</v>
      </c>
      <c r="B136" s="8">
        <f>+VSTUP!B141</f>
        <v>0</v>
      </c>
      <c r="C136" s="8" t="str">
        <f>IF(VSTUP!C141="","",VSTUP!C141)</f>
        <v/>
      </c>
      <c r="D136" s="8">
        <f>+VSTUP!G141</f>
        <v>0</v>
      </c>
      <c r="E136" s="8" t="str">
        <f>+VSTUP!H141</f>
        <v>-</v>
      </c>
      <c r="F136" s="8" t="str">
        <f t="shared" si="8"/>
        <v/>
      </c>
      <c r="G136" s="8" t="str">
        <f t="shared" ref="G136:O136" si="278">+IF($D136&gt;=G$2,IF($E136=0,"",$E136),IF($D136+1=G$2,IF(EXACT(LEFT($E136,LEN($E$3)),$E$3),$E$3,IF(LEN($E$3)=2,IF(LEFT($E136,1)="O","O",IF(LEFT(D136,1)="S","S","")),IF(LEN($E$3)=3,D136,""))),""))</f>
        <v/>
      </c>
      <c r="H136" s="8" t="str">
        <f t="shared" si="278"/>
        <v/>
      </c>
      <c r="I136" s="8" t="str">
        <f t="shared" si="278"/>
        <v/>
      </c>
      <c r="J136" s="8" t="str">
        <f t="shared" si="278"/>
        <v/>
      </c>
      <c r="K136" s="8" t="str">
        <f t="shared" si="278"/>
        <v/>
      </c>
      <c r="L136" s="8" t="str">
        <f t="shared" si="278"/>
        <v/>
      </c>
      <c r="M136" s="8" t="str">
        <f t="shared" si="278"/>
        <v/>
      </c>
      <c r="N136" s="8" t="str">
        <f t="shared" si="278"/>
        <v/>
      </c>
      <c r="O136" s="8" t="str">
        <f t="shared" si="278"/>
        <v/>
      </c>
      <c r="P136" s="8" t="str">
        <f t="shared" si="10"/>
        <v>--------------</v>
      </c>
      <c r="Q136" s="8" t="str">
        <f t="shared" si="11"/>
        <v/>
      </c>
      <c r="R136" s="8" t="str">
        <f t="shared" si="12"/>
        <v/>
      </c>
      <c r="S136" s="8">
        <f t="shared" si="13"/>
        <v>0</v>
      </c>
      <c r="T136" s="8">
        <f>+IF($C136&lt;='Ceník STRAVA'!$B$16,5,IF($C136&lt;='Ceník STRAVA'!$B$15,4,IF($C136&lt;='Ceník STRAVA'!$B$14,3,IF($C136&lt;='Ceník STRAVA'!$B$13,2,IF($C136&lt;='Ceník STRAVA'!$B$12,1,6)))))</f>
        <v>6</v>
      </c>
      <c r="U136" s="33">
        <f t="shared" si="254"/>
        <v>0</v>
      </c>
      <c r="V136" s="32">
        <f t="array" ref="V136">INDEX('Ceník STRAVA'!$C$12:$J$17,$T136,IF(R136="",8,HLOOKUP(R136,'Ceník STRAVA'!$C$10:$J$11,2,0)))</f>
        <v>0</v>
      </c>
      <c r="W136" s="32">
        <f t="array" ref="W136">INDEX('Ceník STRAVA'!$C$12:$J$17,$T136,IF(G136="",8,HLOOKUP(G136,'Ceník STRAVA'!$C$10:$J$11,2,0)))*IF($S136=W$2,0,1)</f>
        <v>0</v>
      </c>
      <c r="X136" s="32">
        <f t="array" ref="X136">INDEX('Ceník STRAVA'!$C$12:$J$17,$T136,IF(H136="",8,HLOOKUP(H136,'Ceník STRAVA'!$C$10:$J$11,2,0)))*IF($S136=X$2,0,1)</f>
        <v>0</v>
      </c>
      <c r="Y136" s="32">
        <f t="array" ref="Y136">INDEX('Ceník STRAVA'!$C$12:$J$17,$T136,IF(I136="",8,HLOOKUP(I136,'Ceník STRAVA'!$C$10:$J$11,2,0)))*IF($S136=Y$2,0,1)</f>
        <v>0</v>
      </c>
      <c r="Z136" s="32">
        <f t="array" ref="Z136">INDEX('Ceník STRAVA'!$C$12:$J$17,$T136,IF(J136="",8,HLOOKUP(J136,'Ceník STRAVA'!$C$10:$J$11,2,0)))*IF($S136=Z$2,0,1)</f>
        <v>0</v>
      </c>
      <c r="AA136" s="32">
        <f t="array" ref="AA136">INDEX('Ceník STRAVA'!$C$12:$J$17,$T136,IF(K136="",8,HLOOKUP(K136,'Ceník STRAVA'!$C$10:$J$11,2,0)))*IF($S136=AA$2,0,1)</f>
        <v>0</v>
      </c>
      <c r="AB136" s="32">
        <f t="array" ref="AB136">INDEX('Ceník STRAVA'!$C$12:$J$17,$T136,IF(L136="",8,HLOOKUP(L136,'Ceník STRAVA'!$C$10:$J$11,2,0)))*IF($S136=AB$2,0,1)</f>
        <v>0</v>
      </c>
      <c r="AC136" s="32">
        <f t="array" ref="AC136">INDEX('Ceník STRAVA'!$C$12:$J$17,$T136,IF(M136="",8,HLOOKUP(M136,'Ceník STRAVA'!$C$10:$J$11,2,0)))*IF($S136=AC$2,0,1)</f>
        <v>0</v>
      </c>
      <c r="AD136" s="32">
        <f t="array" ref="AD136">INDEX('Ceník STRAVA'!$C$12:$J$17,$T136,IF(N136="",8,HLOOKUP(N136,'Ceník STRAVA'!$C$10:$J$11,2,0)))*IF($S136=AD$2,0,1)</f>
        <v>0</v>
      </c>
      <c r="AE136" s="32">
        <f t="array" ref="AE136">INDEX('Ceník STRAVA'!$C$12:$J$17,$T136,IF(O136="",8,HLOOKUP(O136,'Ceník STRAVA'!$C$10:$J$11,2,0)))*IF($S136=AE$2,0,1)</f>
        <v>0</v>
      </c>
      <c r="AF136" s="8"/>
      <c r="AG136" s="8"/>
      <c r="AH136" s="8" t="str">
        <f t="shared" ref="AH136:AQ136" si="279">$T136&amp;F136</f>
        <v>6</v>
      </c>
      <c r="AI136" s="8" t="str">
        <f t="shared" si="279"/>
        <v>6</v>
      </c>
      <c r="AJ136" s="8" t="str">
        <f t="shared" si="279"/>
        <v>6</v>
      </c>
      <c r="AK136" s="8" t="str">
        <f t="shared" si="279"/>
        <v>6</v>
      </c>
      <c r="AL136" s="8" t="str">
        <f t="shared" si="279"/>
        <v>6</v>
      </c>
      <c r="AM136" s="8" t="str">
        <f t="shared" si="279"/>
        <v>6</v>
      </c>
      <c r="AN136" s="8" t="str">
        <f t="shared" si="279"/>
        <v>6</v>
      </c>
      <c r="AO136" s="8" t="str">
        <f t="shared" si="279"/>
        <v>6</v>
      </c>
      <c r="AP136" s="8" t="str">
        <f t="shared" si="279"/>
        <v>6</v>
      </c>
      <c r="AQ136" s="8" t="str">
        <f t="shared" si="279"/>
        <v>6</v>
      </c>
      <c r="AR136" s="8"/>
      <c r="AS136" s="8"/>
      <c r="AT136" s="8"/>
      <c r="AU136" s="8"/>
      <c r="AV136" s="8"/>
      <c r="AW136" s="8"/>
      <c r="AX136" s="8"/>
      <c r="AY136" s="8"/>
      <c r="AZ136" s="8"/>
      <c r="BA136" s="8"/>
    </row>
    <row r="137" spans="1:53" s="151" customFormat="1" ht="15.75" customHeight="1">
      <c r="A137" s="152">
        <f>+VSTUP!A142</f>
        <v>133</v>
      </c>
      <c r="B137" s="152">
        <f>+VSTUP!B142</f>
        <v>0</v>
      </c>
      <c r="C137" s="152" t="str">
        <f>IF(VSTUP!C142="","",VSTUP!C142)</f>
        <v/>
      </c>
      <c r="D137" s="152">
        <f>+VSTUP!G142</f>
        <v>0</v>
      </c>
      <c r="E137" s="152" t="str">
        <f>+VSTUP!H142</f>
        <v>-</v>
      </c>
      <c r="F137" s="152" t="str">
        <f t="shared" si="8"/>
        <v/>
      </c>
      <c r="G137" s="152" t="str">
        <f t="shared" ref="G137:O137" si="280">+IF($D137&gt;=G$2,IF($E137=0,"",$E137),IF($D137+1=G$2,IF(EXACT(LEFT($E137,LEN($E$3)),$E$3),$E$3,IF(LEN($E$3)=2,IF(LEFT($E137,1)="O","O",IF(LEFT(D137,1)="S","S","")),IF(LEN($E$3)=3,D137,""))),""))</f>
        <v/>
      </c>
      <c r="H137" s="152" t="str">
        <f t="shared" si="280"/>
        <v/>
      </c>
      <c r="I137" s="152" t="str">
        <f t="shared" si="280"/>
        <v/>
      </c>
      <c r="J137" s="152" t="str">
        <f t="shared" si="280"/>
        <v/>
      </c>
      <c r="K137" s="152" t="str">
        <f t="shared" si="280"/>
        <v/>
      </c>
      <c r="L137" s="152" t="str">
        <f t="shared" si="280"/>
        <v/>
      </c>
      <c r="M137" s="152" t="str">
        <f t="shared" si="280"/>
        <v/>
      </c>
      <c r="N137" s="152" t="str">
        <f t="shared" si="280"/>
        <v/>
      </c>
      <c r="O137" s="152" t="str">
        <f t="shared" si="280"/>
        <v/>
      </c>
      <c r="P137" s="152" t="str">
        <f t="shared" si="10"/>
        <v>--------------</v>
      </c>
      <c r="Q137" s="152" t="str">
        <f t="shared" si="11"/>
        <v/>
      </c>
      <c r="R137" s="152" t="str">
        <f t="shared" si="12"/>
        <v/>
      </c>
      <c r="S137" s="152">
        <f t="shared" si="13"/>
        <v>0</v>
      </c>
      <c r="T137" s="152">
        <f>+IF($C137&lt;='Ceník STRAVA'!$B$16,5,IF($C137&lt;='Ceník STRAVA'!$B$15,4,IF($C137&lt;='Ceník STRAVA'!$B$14,3,IF($C137&lt;='Ceník STRAVA'!$B$13,2,IF($C137&lt;='Ceník STRAVA'!$B$12,1,6)))))</f>
        <v>6</v>
      </c>
      <c r="U137" s="33">
        <f t="shared" si="254"/>
        <v>0</v>
      </c>
      <c r="V137" s="153">
        <f t="array" ref="V137">INDEX('Ceník STRAVA'!$C$12:$J$17,$T137,IF(R137="",8,HLOOKUP(R137,'Ceník STRAVA'!$C$10:$J$11,2,0)))</f>
        <v>0</v>
      </c>
      <c r="W137" s="153">
        <f t="array" ref="W137">INDEX('Ceník STRAVA'!$C$12:$J$17,$T137,IF(G137="",8,HLOOKUP(G137,'Ceník STRAVA'!$C$10:$J$11,2,0)))*IF($S137=W$2,0,1)</f>
        <v>0</v>
      </c>
      <c r="X137" s="153">
        <f t="array" ref="X137">INDEX('Ceník STRAVA'!$C$12:$J$17,$T137,IF(H137="",8,HLOOKUP(H137,'Ceník STRAVA'!$C$10:$J$11,2,0)))*IF($S137=X$2,0,1)</f>
        <v>0</v>
      </c>
      <c r="Y137" s="153">
        <f t="array" ref="Y137">INDEX('Ceník STRAVA'!$C$12:$J$17,$T137,IF(I137="",8,HLOOKUP(I137,'Ceník STRAVA'!$C$10:$J$11,2,0)))*IF($S137=Y$2,0,1)</f>
        <v>0</v>
      </c>
      <c r="Z137" s="153">
        <f t="array" ref="Z137">INDEX('Ceník STRAVA'!$C$12:$J$17,$T137,IF(J137="",8,HLOOKUP(J137,'Ceník STRAVA'!$C$10:$J$11,2,0)))*IF($S137=Z$2,0,1)</f>
        <v>0</v>
      </c>
      <c r="AA137" s="153">
        <f t="array" ref="AA137">INDEX('Ceník STRAVA'!$C$12:$J$17,$T137,IF(K137="",8,HLOOKUP(K137,'Ceník STRAVA'!$C$10:$J$11,2,0)))*IF($S137=AA$2,0,1)</f>
        <v>0</v>
      </c>
      <c r="AB137" s="153">
        <f t="array" ref="AB137">INDEX('Ceník STRAVA'!$C$12:$J$17,$T137,IF(L137="",8,HLOOKUP(L137,'Ceník STRAVA'!$C$10:$J$11,2,0)))*IF($S137=AB$2,0,1)</f>
        <v>0</v>
      </c>
      <c r="AC137" s="153">
        <f t="array" ref="AC137">INDEX('Ceník STRAVA'!$C$12:$J$17,$T137,IF(M137="",8,HLOOKUP(M137,'Ceník STRAVA'!$C$10:$J$11,2,0)))*IF($S137=AC$2,0,1)</f>
        <v>0</v>
      </c>
      <c r="AD137" s="153">
        <f t="array" ref="AD137">INDEX('Ceník STRAVA'!$C$12:$J$17,$T137,IF(N137="",8,HLOOKUP(N137,'Ceník STRAVA'!$C$10:$J$11,2,0)))*IF($S137=AD$2,0,1)</f>
        <v>0</v>
      </c>
      <c r="AE137" s="153">
        <f t="array" ref="AE137">INDEX('Ceník STRAVA'!$C$12:$J$17,$T137,IF(O137="",8,HLOOKUP(O137,'Ceník STRAVA'!$C$10:$J$11,2,0)))*IF($S137=AE$2,0,1)</f>
        <v>0</v>
      </c>
      <c r="AF137" s="152"/>
      <c r="AG137" s="152"/>
      <c r="AH137" s="152" t="str">
        <f t="shared" ref="AH137:AQ137" si="281">$T137&amp;F137</f>
        <v>6</v>
      </c>
      <c r="AI137" s="152" t="str">
        <f t="shared" si="281"/>
        <v>6</v>
      </c>
      <c r="AJ137" s="152" t="str">
        <f t="shared" si="281"/>
        <v>6</v>
      </c>
      <c r="AK137" s="152" t="str">
        <f t="shared" si="281"/>
        <v>6</v>
      </c>
      <c r="AL137" s="152" t="str">
        <f t="shared" si="281"/>
        <v>6</v>
      </c>
      <c r="AM137" s="152" t="str">
        <f t="shared" si="281"/>
        <v>6</v>
      </c>
      <c r="AN137" s="152" t="str">
        <f t="shared" si="281"/>
        <v>6</v>
      </c>
      <c r="AO137" s="152" t="str">
        <f t="shared" si="281"/>
        <v>6</v>
      </c>
      <c r="AP137" s="152" t="str">
        <f t="shared" si="281"/>
        <v>6</v>
      </c>
      <c r="AQ137" s="152" t="str">
        <f t="shared" si="281"/>
        <v>6</v>
      </c>
      <c r="AR137" s="152"/>
      <c r="AS137" s="152"/>
      <c r="AT137" s="152"/>
      <c r="AU137" s="152"/>
      <c r="AV137" s="152"/>
      <c r="AW137" s="152"/>
      <c r="AX137" s="152"/>
      <c r="AY137" s="152"/>
      <c r="AZ137" s="152"/>
      <c r="BA137" s="152"/>
    </row>
    <row r="138" spans="1:53" ht="15.75" customHeight="1">
      <c r="A138" s="8">
        <f>+VSTUP!A143</f>
        <v>134</v>
      </c>
      <c r="B138" s="8">
        <f>+VSTUP!B143</f>
        <v>0</v>
      </c>
      <c r="C138" s="8" t="str">
        <f>IF(VSTUP!C143="","",VSTUP!C143)</f>
        <v/>
      </c>
      <c r="D138" s="8">
        <f>+VSTUP!G143</f>
        <v>0</v>
      </c>
      <c r="E138" s="8" t="str">
        <f>+VSTUP!H143</f>
        <v>-</v>
      </c>
      <c r="F138" s="8" t="str">
        <f t="shared" si="8"/>
        <v/>
      </c>
      <c r="G138" s="8" t="str">
        <f t="shared" ref="G138:O138" si="282">+IF($D138&gt;=G$2,IF($E138=0,"",$E138),IF($D138+1=G$2,IF(EXACT(LEFT($E138,LEN($E$3)),$E$3),$E$3,IF(LEN($E$3)=2,IF(LEFT($E138,1)="O","O",IF(LEFT(D138,1)="S","S","")),IF(LEN($E$3)=3,D138,""))),""))</f>
        <v/>
      </c>
      <c r="H138" s="8" t="str">
        <f t="shared" si="282"/>
        <v/>
      </c>
      <c r="I138" s="8" t="str">
        <f t="shared" si="282"/>
        <v/>
      </c>
      <c r="J138" s="8" t="str">
        <f t="shared" si="282"/>
        <v/>
      </c>
      <c r="K138" s="8" t="str">
        <f t="shared" si="282"/>
        <v/>
      </c>
      <c r="L138" s="8" t="str">
        <f t="shared" si="282"/>
        <v/>
      </c>
      <c r="M138" s="8" t="str">
        <f t="shared" si="282"/>
        <v/>
      </c>
      <c r="N138" s="8" t="str">
        <f t="shared" si="282"/>
        <v/>
      </c>
      <c r="O138" s="8" t="str">
        <f t="shared" si="282"/>
        <v/>
      </c>
      <c r="P138" s="8" t="str">
        <f t="shared" si="10"/>
        <v>--------------</v>
      </c>
      <c r="Q138" s="8" t="str">
        <f t="shared" si="11"/>
        <v/>
      </c>
      <c r="R138" s="8" t="str">
        <f t="shared" si="12"/>
        <v/>
      </c>
      <c r="S138" s="8">
        <f t="shared" si="13"/>
        <v>0</v>
      </c>
      <c r="T138" s="8">
        <f>+IF($C138&lt;='Ceník STRAVA'!$B$16,5,IF($C138&lt;='Ceník STRAVA'!$B$15,4,IF($C138&lt;='Ceník STRAVA'!$B$14,3,IF($C138&lt;='Ceník STRAVA'!$B$13,2,IF($C138&lt;='Ceník STRAVA'!$B$12,1,6)))))</f>
        <v>6</v>
      </c>
      <c r="U138" s="33">
        <f t="shared" si="254"/>
        <v>0</v>
      </c>
      <c r="V138" s="32">
        <f t="array" ref="V138">INDEX('Ceník STRAVA'!$C$12:$J$17,$T138,IF(R138="",8,HLOOKUP(R138,'Ceník STRAVA'!$C$10:$J$11,2,0)))</f>
        <v>0</v>
      </c>
      <c r="W138" s="32">
        <f t="array" ref="W138">INDEX('Ceník STRAVA'!$C$12:$J$17,$T138,IF(G138="",8,HLOOKUP(G138,'Ceník STRAVA'!$C$10:$J$11,2,0)))*IF($S138=W$2,0,1)</f>
        <v>0</v>
      </c>
      <c r="X138" s="32">
        <f t="array" ref="X138">INDEX('Ceník STRAVA'!$C$12:$J$17,$T138,IF(H138="",8,HLOOKUP(H138,'Ceník STRAVA'!$C$10:$J$11,2,0)))*IF($S138=X$2,0,1)</f>
        <v>0</v>
      </c>
      <c r="Y138" s="32">
        <f t="array" ref="Y138">INDEX('Ceník STRAVA'!$C$12:$J$17,$T138,IF(I138="",8,HLOOKUP(I138,'Ceník STRAVA'!$C$10:$J$11,2,0)))*IF($S138=Y$2,0,1)</f>
        <v>0</v>
      </c>
      <c r="Z138" s="32">
        <f t="array" ref="Z138">INDEX('Ceník STRAVA'!$C$12:$J$17,$T138,IF(J138="",8,HLOOKUP(J138,'Ceník STRAVA'!$C$10:$J$11,2,0)))*IF($S138=Z$2,0,1)</f>
        <v>0</v>
      </c>
      <c r="AA138" s="32">
        <f t="array" ref="AA138">INDEX('Ceník STRAVA'!$C$12:$J$17,$T138,IF(K138="",8,HLOOKUP(K138,'Ceník STRAVA'!$C$10:$J$11,2,0)))*IF($S138=AA$2,0,1)</f>
        <v>0</v>
      </c>
      <c r="AB138" s="32">
        <f t="array" ref="AB138">INDEX('Ceník STRAVA'!$C$12:$J$17,$T138,IF(L138="",8,HLOOKUP(L138,'Ceník STRAVA'!$C$10:$J$11,2,0)))*IF($S138=AB$2,0,1)</f>
        <v>0</v>
      </c>
      <c r="AC138" s="32">
        <f t="array" ref="AC138">INDEX('Ceník STRAVA'!$C$12:$J$17,$T138,IF(M138="",8,HLOOKUP(M138,'Ceník STRAVA'!$C$10:$J$11,2,0)))*IF($S138=AC$2,0,1)</f>
        <v>0</v>
      </c>
      <c r="AD138" s="32">
        <f t="array" ref="AD138">INDEX('Ceník STRAVA'!$C$12:$J$17,$T138,IF(N138="",8,HLOOKUP(N138,'Ceník STRAVA'!$C$10:$J$11,2,0)))*IF($S138=AD$2,0,1)</f>
        <v>0</v>
      </c>
      <c r="AE138" s="32">
        <f t="array" ref="AE138">INDEX('Ceník STRAVA'!$C$12:$J$17,$T138,IF(O138="",8,HLOOKUP(O138,'Ceník STRAVA'!$C$10:$J$11,2,0)))*IF($S138=AE$2,0,1)</f>
        <v>0</v>
      </c>
      <c r="AF138" s="8"/>
      <c r="AG138" s="8"/>
      <c r="AH138" s="8" t="str">
        <f t="shared" ref="AH138:AQ138" si="283">$T138&amp;F138</f>
        <v>6</v>
      </c>
      <c r="AI138" s="8" t="str">
        <f t="shared" si="283"/>
        <v>6</v>
      </c>
      <c r="AJ138" s="8" t="str">
        <f t="shared" si="283"/>
        <v>6</v>
      </c>
      <c r="AK138" s="8" t="str">
        <f t="shared" si="283"/>
        <v>6</v>
      </c>
      <c r="AL138" s="8" t="str">
        <f t="shared" si="283"/>
        <v>6</v>
      </c>
      <c r="AM138" s="8" t="str">
        <f t="shared" si="283"/>
        <v>6</v>
      </c>
      <c r="AN138" s="8" t="str">
        <f t="shared" si="283"/>
        <v>6</v>
      </c>
      <c r="AO138" s="8" t="str">
        <f t="shared" si="283"/>
        <v>6</v>
      </c>
      <c r="AP138" s="8" t="str">
        <f t="shared" si="283"/>
        <v>6</v>
      </c>
      <c r="AQ138" s="8" t="str">
        <f t="shared" si="283"/>
        <v>6</v>
      </c>
      <c r="AR138" s="8"/>
      <c r="AS138" s="8"/>
      <c r="AT138" s="8"/>
      <c r="AU138" s="8"/>
      <c r="AV138" s="8"/>
      <c r="AW138" s="8"/>
      <c r="AX138" s="8"/>
      <c r="AY138" s="8"/>
      <c r="AZ138" s="8"/>
      <c r="BA138" s="8"/>
    </row>
    <row r="139" spans="1:53" s="151" customFormat="1" ht="15.75" customHeight="1">
      <c r="A139" s="152">
        <f>+VSTUP!A144</f>
        <v>135</v>
      </c>
      <c r="B139" s="152">
        <f>+VSTUP!B144</f>
        <v>0</v>
      </c>
      <c r="C139" s="152" t="str">
        <f>IF(VSTUP!C144="","",VSTUP!C144)</f>
        <v/>
      </c>
      <c r="D139" s="152">
        <f>+VSTUP!G144</f>
        <v>0</v>
      </c>
      <c r="E139" s="152" t="str">
        <f>+VSTUP!H144</f>
        <v>-</v>
      </c>
      <c r="F139" s="152" t="str">
        <f t="shared" si="8"/>
        <v/>
      </c>
      <c r="G139" s="152" t="str">
        <f t="shared" ref="G139:O139" si="284">+IF($D139&gt;=G$2,IF($E139=0,"",$E139),IF($D139+1=G$2,IF(EXACT(LEFT($E139,LEN($E$3)),$E$3),$E$3,IF(LEN($E$3)=2,IF(LEFT($E139,1)="O","O",IF(LEFT(D139,1)="S","S","")),IF(LEN($E$3)=3,D139,""))),""))</f>
        <v/>
      </c>
      <c r="H139" s="152" t="str">
        <f t="shared" si="284"/>
        <v/>
      </c>
      <c r="I139" s="152" t="str">
        <f t="shared" si="284"/>
        <v/>
      </c>
      <c r="J139" s="152" t="str">
        <f t="shared" si="284"/>
        <v/>
      </c>
      <c r="K139" s="152" t="str">
        <f t="shared" si="284"/>
        <v/>
      </c>
      <c r="L139" s="152" t="str">
        <f t="shared" si="284"/>
        <v/>
      </c>
      <c r="M139" s="152" t="str">
        <f t="shared" si="284"/>
        <v/>
      </c>
      <c r="N139" s="152" t="str">
        <f t="shared" si="284"/>
        <v/>
      </c>
      <c r="O139" s="152" t="str">
        <f t="shared" si="284"/>
        <v/>
      </c>
      <c r="P139" s="152" t="str">
        <f t="shared" si="10"/>
        <v>--------------</v>
      </c>
      <c r="Q139" s="152" t="str">
        <f t="shared" si="11"/>
        <v/>
      </c>
      <c r="R139" s="152" t="str">
        <f t="shared" si="12"/>
        <v/>
      </c>
      <c r="S139" s="152">
        <f t="shared" si="13"/>
        <v>0</v>
      </c>
      <c r="T139" s="152">
        <f>+IF($C139&lt;='Ceník STRAVA'!$B$16,5,IF($C139&lt;='Ceník STRAVA'!$B$15,4,IF($C139&lt;='Ceník STRAVA'!$B$14,3,IF($C139&lt;='Ceník STRAVA'!$B$13,2,IF($C139&lt;='Ceník STRAVA'!$B$12,1,6)))))</f>
        <v>6</v>
      </c>
      <c r="U139" s="33">
        <f t="shared" si="254"/>
        <v>0</v>
      </c>
      <c r="V139" s="153">
        <f t="array" ref="V139">INDEX('Ceník STRAVA'!$C$12:$J$17,$T139,IF(R139="",8,HLOOKUP(R139,'Ceník STRAVA'!$C$10:$J$11,2,0)))</f>
        <v>0</v>
      </c>
      <c r="W139" s="153">
        <f t="array" ref="W139">INDEX('Ceník STRAVA'!$C$12:$J$17,$T139,IF(G139="",8,HLOOKUP(G139,'Ceník STRAVA'!$C$10:$J$11,2,0)))*IF($S139=W$2,0,1)</f>
        <v>0</v>
      </c>
      <c r="X139" s="153">
        <f t="array" ref="X139">INDEX('Ceník STRAVA'!$C$12:$J$17,$T139,IF(H139="",8,HLOOKUP(H139,'Ceník STRAVA'!$C$10:$J$11,2,0)))*IF($S139=X$2,0,1)</f>
        <v>0</v>
      </c>
      <c r="Y139" s="153">
        <f t="array" ref="Y139">INDEX('Ceník STRAVA'!$C$12:$J$17,$T139,IF(I139="",8,HLOOKUP(I139,'Ceník STRAVA'!$C$10:$J$11,2,0)))*IF($S139=Y$2,0,1)</f>
        <v>0</v>
      </c>
      <c r="Z139" s="153">
        <f t="array" ref="Z139">INDEX('Ceník STRAVA'!$C$12:$J$17,$T139,IF(J139="",8,HLOOKUP(J139,'Ceník STRAVA'!$C$10:$J$11,2,0)))*IF($S139=Z$2,0,1)</f>
        <v>0</v>
      </c>
      <c r="AA139" s="153">
        <f t="array" ref="AA139">INDEX('Ceník STRAVA'!$C$12:$J$17,$T139,IF(K139="",8,HLOOKUP(K139,'Ceník STRAVA'!$C$10:$J$11,2,0)))*IF($S139=AA$2,0,1)</f>
        <v>0</v>
      </c>
      <c r="AB139" s="153">
        <f t="array" ref="AB139">INDEX('Ceník STRAVA'!$C$12:$J$17,$T139,IF(L139="",8,HLOOKUP(L139,'Ceník STRAVA'!$C$10:$J$11,2,0)))*IF($S139=AB$2,0,1)</f>
        <v>0</v>
      </c>
      <c r="AC139" s="153">
        <f t="array" ref="AC139">INDEX('Ceník STRAVA'!$C$12:$J$17,$T139,IF(M139="",8,HLOOKUP(M139,'Ceník STRAVA'!$C$10:$J$11,2,0)))*IF($S139=AC$2,0,1)</f>
        <v>0</v>
      </c>
      <c r="AD139" s="153">
        <f t="array" ref="AD139">INDEX('Ceník STRAVA'!$C$12:$J$17,$T139,IF(N139="",8,HLOOKUP(N139,'Ceník STRAVA'!$C$10:$J$11,2,0)))*IF($S139=AD$2,0,1)</f>
        <v>0</v>
      </c>
      <c r="AE139" s="153">
        <f t="array" ref="AE139">INDEX('Ceník STRAVA'!$C$12:$J$17,$T139,IF(O139="",8,HLOOKUP(O139,'Ceník STRAVA'!$C$10:$J$11,2,0)))*IF($S139=AE$2,0,1)</f>
        <v>0</v>
      </c>
      <c r="AF139" s="152"/>
      <c r="AG139" s="152"/>
      <c r="AH139" s="152" t="str">
        <f t="shared" ref="AH139:AQ139" si="285">$T139&amp;F139</f>
        <v>6</v>
      </c>
      <c r="AI139" s="152" t="str">
        <f t="shared" si="285"/>
        <v>6</v>
      </c>
      <c r="AJ139" s="152" t="str">
        <f t="shared" si="285"/>
        <v>6</v>
      </c>
      <c r="AK139" s="152" t="str">
        <f t="shared" si="285"/>
        <v>6</v>
      </c>
      <c r="AL139" s="152" t="str">
        <f t="shared" si="285"/>
        <v>6</v>
      </c>
      <c r="AM139" s="152" t="str">
        <f t="shared" si="285"/>
        <v>6</v>
      </c>
      <c r="AN139" s="152" t="str">
        <f t="shared" si="285"/>
        <v>6</v>
      </c>
      <c r="AO139" s="152" t="str">
        <f t="shared" si="285"/>
        <v>6</v>
      </c>
      <c r="AP139" s="152" t="str">
        <f t="shared" si="285"/>
        <v>6</v>
      </c>
      <c r="AQ139" s="152" t="str">
        <f t="shared" si="285"/>
        <v>6</v>
      </c>
      <c r="AR139" s="152"/>
      <c r="AS139" s="152"/>
      <c r="AT139" s="152"/>
      <c r="AU139" s="152"/>
      <c r="AV139" s="152"/>
      <c r="AW139" s="152"/>
      <c r="AX139" s="152"/>
      <c r="AY139" s="152"/>
      <c r="AZ139" s="152"/>
      <c r="BA139" s="152"/>
    </row>
    <row r="140" spans="1:53" ht="15.75" customHeight="1">
      <c r="A140" s="8">
        <f>+VSTUP!A145</f>
        <v>136</v>
      </c>
      <c r="B140" s="8">
        <f>+VSTUP!B145</f>
        <v>0</v>
      </c>
      <c r="C140" s="8" t="str">
        <f>IF(VSTUP!C145="","",VSTUP!C145)</f>
        <v/>
      </c>
      <c r="D140" s="8">
        <f>+VSTUP!G145</f>
        <v>0</v>
      </c>
      <c r="E140" s="8" t="str">
        <f>+VSTUP!H145</f>
        <v>-</v>
      </c>
      <c r="F140" s="8" t="str">
        <f t="shared" si="8"/>
        <v/>
      </c>
      <c r="G140" s="8" t="str">
        <f t="shared" ref="G140:O140" si="286">+IF($D140&gt;=G$2,IF($E140=0,"",$E140),IF($D140+1=G$2,IF(EXACT(LEFT($E140,LEN($E$3)),$E$3),$E$3,IF(LEN($E$3)=2,IF(LEFT($E140,1)="O","O",IF(LEFT(D140,1)="S","S","")),IF(LEN($E$3)=3,D140,""))),""))</f>
        <v/>
      </c>
      <c r="H140" s="8" t="str">
        <f t="shared" si="286"/>
        <v/>
      </c>
      <c r="I140" s="8" t="str">
        <f t="shared" si="286"/>
        <v/>
      </c>
      <c r="J140" s="8" t="str">
        <f t="shared" si="286"/>
        <v/>
      </c>
      <c r="K140" s="8" t="str">
        <f t="shared" si="286"/>
        <v/>
      </c>
      <c r="L140" s="8" t="str">
        <f t="shared" si="286"/>
        <v/>
      </c>
      <c r="M140" s="8" t="str">
        <f t="shared" si="286"/>
        <v/>
      </c>
      <c r="N140" s="8" t="str">
        <f t="shared" si="286"/>
        <v/>
      </c>
      <c r="O140" s="8" t="str">
        <f t="shared" si="286"/>
        <v/>
      </c>
      <c r="P140" s="8" t="str">
        <f t="shared" si="10"/>
        <v>--------------</v>
      </c>
      <c r="Q140" s="8" t="str">
        <f t="shared" si="11"/>
        <v/>
      </c>
      <c r="R140" s="8" t="str">
        <f t="shared" si="12"/>
        <v/>
      </c>
      <c r="S140" s="8">
        <f t="shared" si="13"/>
        <v>0</v>
      </c>
      <c r="T140" s="8">
        <f>+IF($C140&lt;='Ceník STRAVA'!$B$16,5,IF($C140&lt;='Ceník STRAVA'!$B$15,4,IF($C140&lt;='Ceník STRAVA'!$B$14,3,IF($C140&lt;='Ceník STRAVA'!$B$13,2,IF($C140&lt;='Ceník STRAVA'!$B$12,1,6)))))</f>
        <v>6</v>
      </c>
      <c r="U140" s="33">
        <f t="shared" si="254"/>
        <v>0</v>
      </c>
      <c r="V140" s="32">
        <f t="array" ref="V140">INDEX('Ceník STRAVA'!$C$12:$J$17,$T140,IF(R140="",8,HLOOKUP(R140,'Ceník STRAVA'!$C$10:$J$11,2,0)))</f>
        <v>0</v>
      </c>
      <c r="W140" s="32">
        <f t="array" ref="W140">INDEX('Ceník STRAVA'!$C$12:$J$17,$T140,IF(G140="",8,HLOOKUP(G140,'Ceník STRAVA'!$C$10:$J$11,2,0)))*IF($S140=W$2,0,1)</f>
        <v>0</v>
      </c>
      <c r="X140" s="32">
        <f t="array" ref="X140">INDEX('Ceník STRAVA'!$C$12:$J$17,$T140,IF(H140="",8,HLOOKUP(H140,'Ceník STRAVA'!$C$10:$J$11,2,0)))*IF($S140=X$2,0,1)</f>
        <v>0</v>
      </c>
      <c r="Y140" s="32">
        <f t="array" ref="Y140">INDEX('Ceník STRAVA'!$C$12:$J$17,$T140,IF(I140="",8,HLOOKUP(I140,'Ceník STRAVA'!$C$10:$J$11,2,0)))*IF($S140=Y$2,0,1)</f>
        <v>0</v>
      </c>
      <c r="Z140" s="32">
        <f t="array" ref="Z140">INDEX('Ceník STRAVA'!$C$12:$J$17,$T140,IF(J140="",8,HLOOKUP(J140,'Ceník STRAVA'!$C$10:$J$11,2,0)))*IF($S140=Z$2,0,1)</f>
        <v>0</v>
      </c>
      <c r="AA140" s="32">
        <f t="array" ref="AA140">INDEX('Ceník STRAVA'!$C$12:$J$17,$T140,IF(K140="",8,HLOOKUP(K140,'Ceník STRAVA'!$C$10:$J$11,2,0)))*IF($S140=AA$2,0,1)</f>
        <v>0</v>
      </c>
      <c r="AB140" s="32">
        <f t="array" ref="AB140">INDEX('Ceník STRAVA'!$C$12:$J$17,$T140,IF(L140="",8,HLOOKUP(L140,'Ceník STRAVA'!$C$10:$J$11,2,0)))*IF($S140=AB$2,0,1)</f>
        <v>0</v>
      </c>
      <c r="AC140" s="32">
        <f t="array" ref="AC140">INDEX('Ceník STRAVA'!$C$12:$J$17,$T140,IF(M140="",8,HLOOKUP(M140,'Ceník STRAVA'!$C$10:$J$11,2,0)))*IF($S140=AC$2,0,1)</f>
        <v>0</v>
      </c>
      <c r="AD140" s="32">
        <f t="array" ref="AD140">INDEX('Ceník STRAVA'!$C$12:$J$17,$T140,IF(N140="",8,HLOOKUP(N140,'Ceník STRAVA'!$C$10:$J$11,2,0)))*IF($S140=AD$2,0,1)</f>
        <v>0</v>
      </c>
      <c r="AE140" s="32">
        <f t="array" ref="AE140">INDEX('Ceník STRAVA'!$C$12:$J$17,$T140,IF(O140="",8,HLOOKUP(O140,'Ceník STRAVA'!$C$10:$J$11,2,0)))*IF($S140=AE$2,0,1)</f>
        <v>0</v>
      </c>
      <c r="AF140" s="8"/>
      <c r="AG140" s="8"/>
      <c r="AH140" s="8" t="str">
        <f t="shared" ref="AH140:AQ140" si="287">$T140&amp;F140</f>
        <v>6</v>
      </c>
      <c r="AI140" s="8" t="str">
        <f t="shared" si="287"/>
        <v>6</v>
      </c>
      <c r="AJ140" s="8" t="str">
        <f t="shared" si="287"/>
        <v>6</v>
      </c>
      <c r="AK140" s="8" t="str">
        <f t="shared" si="287"/>
        <v>6</v>
      </c>
      <c r="AL140" s="8" t="str">
        <f t="shared" si="287"/>
        <v>6</v>
      </c>
      <c r="AM140" s="8" t="str">
        <f t="shared" si="287"/>
        <v>6</v>
      </c>
      <c r="AN140" s="8" t="str">
        <f t="shared" si="287"/>
        <v>6</v>
      </c>
      <c r="AO140" s="8" t="str">
        <f t="shared" si="287"/>
        <v>6</v>
      </c>
      <c r="AP140" s="8" t="str">
        <f t="shared" si="287"/>
        <v>6</v>
      </c>
      <c r="AQ140" s="8" t="str">
        <f t="shared" si="287"/>
        <v>6</v>
      </c>
      <c r="AR140" s="8"/>
      <c r="AS140" s="8"/>
      <c r="AT140" s="8"/>
      <c r="AU140" s="8"/>
      <c r="AV140" s="8"/>
      <c r="AW140" s="8"/>
      <c r="AX140" s="8"/>
      <c r="AY140" s="8"/>
      <c r="AZ140" s="8"/>
      <c r="BA140" s="8"/>
    </row>
    <row r="141" spans="1:53" s="151" customFormat="1" ht="15.75" customHeight="1">
      <c r="A141" s="152">
        <f>+VSTUP!A146</f>
        <v>137</v>
      </c>
      <c r="B141" s="152">
        <f>+VSTUP!B146</f>
        <v>0</v>
      </c>
      <c r="C141" s="152" t="str">
        <f>IF(VSTUP!C146="","",VSTUP!C146)</f>
        <v/>
      </c>
      <c r="D141" s="152">
        <f>+VSTUP!G146</f>
        <v>0</v>
      </c>
      <c r="E141" s="152" t="str">
        <f>+VSTUP!H146</f>
        <v>-</v>
      </c>
      <c r="F141" s="152" t="str">
        <f t="shared" si="8"/>
        <v/>
      </c>
      <c r="G141" s="152" t="str">
        <f t="shared" ref="G141:O141" si="288">+IF($D141&gt;=G$2,IF($E141=0,"",$E141),IF($D141+1=G$2,IF(EXACT(LEFT($E141,LEN($E$3)),$E$3),$E$3,IF(LEN($E$3)=2,IF(LEFT($E141,1)="O","O",IF(LEFT(D141,1)="S","S","")),IF(LEN($E$3)=3,D141,""))),""))</f>
        <v/>
      </c>
      <c r="H141" s="152" t="str">
        <f t="shared" si="288"/>
        <v/>
      </c>
      <c r="I141" s="152" t="str">
        <f t="shared" si="288"/>
        <v/>
      </c>
      <c r="J141" s="152" t="str">
        <f t="shared" si="288"/>
        <v/>
      </c>
      <c r="K141" s="152" t="str">
        <f t="shared" si="288"/>
        <v/>
      </c>
      <c r="L141" s="152" t="str">
        <f t="shared" si="288"/>
        <v/>
      </c>
      <c r="M141" s="152" t="str">
        <f t="shared" si="288"/>
        <v/>
      </c>
      <c r="N141" s="152" t="str">
        <f t="shared" si="288"/>
        <v/>
      </c>
      <c r="O141" s="152" t="str">
        <f t="shared" si="288"/>
        <v/>
      </c>
      <c r="P141" s="152" t="str">
        <f t="shared" si="10"/>
        <v>--------------</v>
      </c>
      <c r="Q141" s="152" t="str">
        <f t="shared" si="11"/>
        <v/>
      </c>
      <c r="R141" s="152" t="str">
        <f t="shared" si="12"/>
        <v/>
      </c>
      <c r="S141" s="152">
        <f t="shared" si="13"/>
        <v>0</v>
      </c>
      <c r="T141" s="152">
        <f>+IF($C141&lt;='Ceník STRAVA'!$B$16,5,IF($C141&lt;='Ceník STRAVA'!$B$15,4,IF($C141&lt;='Ceník STRAVA'!$B$14,3,IF($C141&lt;='Ceník STRAVA'!$B$13,2,IF($C141&lt;='Ceník STRAVA'!$B$12,1,6)))))</f>
        <v>6</v>
      </c>
      <c r="U141" s="33">
        <f t="shared" si="254"/>
        <v>0</v>
      </c>
      <c r="V141" s="153">
        <f t="array" ref="V141">INDEX('Ceník STRAVA'!$C$12:$J$17,$T141,IF(R141="",8,HLOOKUP(R141,'Ceník STRAVA'!$C$10:$J$11,2,0)))</f>
        <v>0</v>
      </c>
      <c r="W141" s="153">
        <f t="array" ref="W141">INDEX('Ceník STRAVA'!$C$12:$J$17,$T141,IF(G141="",8,HLOOKUP(G141,'Ceník STRAVA'!$C$10:$J$11,2,0)))*IF($S141=W$2,0,1)</f>
        <v>0</v>
      </c>
      <c r="X141" s="153">
        <f t="array" ref="X141">INDEX('Ceník STRAVA'!$C$12:$J$17,$T141,IF(H141="",8,HLOOKUP(H141,'Ceník STRAVA'!$C$10:$J$11,2,0)))*IF($S141=X$2,0,1)</f>
        <v>0</v>
      </c>
      <c r="Y141" s="153">
        <f t="array" ref="Y141">INDEX('Ceník STRAVA'!$C$12:$J$17,$T141,IF(I141="",8,HLOOKUP(I141,'Ceník STRAVA'!$C$10:$J$11,2,0)))*IF($S141=Y$2,0,1)</f>
        <v>0</v>
      </c>
      <c r="Z141" s="153">
        <f t="array" ref="Z141">INDEX('Ceník STRAVA'!$C$12:$J$17,$T141,IF(J141="",8,HLOOKUP(J141,'Ceník STRAVA'!$C$10:$J$11,2,0)))*IF($S141=Z$2,0,1)</f>
        <v>0</v>
      </c>
      <c r="AA141" s="153">
        <f t="array" ref="AA141">INDEX('Ceník STRAVA'!$C$12:$J$17,$T141,IF(K141="",8,HLOOKUP(K141,'Ceník STRAVA'!$C$10:$J$11,2,0)))*IF($S141=AA$2,0,1)</f>
        <v>0</v>
      </c>
      <c r="AB141" s="153">
        <f t="array" ref="AB141">INDEX('Ceník STRAVA'!$C$12:$J$17,$T141,IF(L141="",8,HLOOKUP(L141,'Ceník STRAVA'!$C$10:$J$11,2,0)))*IF($S141=AB$2,0,1)</f>
        <v>0</v>
      </c>
      <c r="AC141" s="153">
        <f t="array" ref="AC141">INDEX('Ceník STRAVA'!$C$12:$J$17,$T141,IF(M141="",8,HLOOKUP(M141,'Ceník STRAVA'!$C$10:$J$11,2,0)))*IF($S141=AC$2,0,1)</f>
        <v>0</v>
      </c>
      <c r="AD141" s="153">
        <f t="array" ref="AD141">INDEX('Ceník STRAVA'!$C$12:$J$17,$T141,IF(N141="",8,HLOOKUP(N141,'Ceník STRAVA'!$C$10:$J$11,2,0)))*IF($S141=AD$2,0,1)</f>
        <v>0</v>
      </c>
      <c r="AE141" s="153">
        <f t="array" ref="AE141">INDEX('Ceník STRAVA'!$C$12:$J$17,$T141,IF(O141="",8,HLOOKUP(O141,'Ceník STRAVA'!$C$10:$J$11,2,0)))*IF($S141=AE$2,0,1)</f>
        <v>0</v>
      </c>
      <c r="AF141" s="152"/>
      <c r="AG141" s="152"/>
      <c r="AH141" s="152" t="str">
        <f t="shared" ref="AH141:AQ141" si="289">$T141&amp;F141</f>
        <v>6</v>
      </c>
      <c r="AI141" s="152" t="str">
        <f t="shared" si="289"/>
        <v>6</v>
      </c>
      <c r="AJ141" s="152" t="str">
        <f t="shared" si="289"/>
        <v>6</v>
      </c>
      <c r="AK141" s="152" t="str">
        <f t="shared" si="289"/>
        <v>6</v>
      </c>
      <c r="AL141" s="152" t="str">
        <f t="shared" si="289"/>
        <v>6</v>
      </c>
      <c r="AM141" s="152" t="str">
        <f t="shared" si="289"/>
        <v>6</v>
      </c>
      <c r="AN141" s="152" t="str">
        <f t="shared" si="289"/>
        <v>6</v>
      </c>
      <c r="AO141" s="152" t="str">
        <f t="shared" si="289"/>
        <v>6</v>
      </c>
      <c r="AP141" s="152" t="str">
        <f t="shared" si="289"/>
        <v>6</v>
      </c>
      <c r="AQ141" s="152" t="str">
        <f t="shared" si="289"/>
        <v>6</v>
      </c>
      <c r="AR141" s="152"/>
      <c r="AS141" s="152"/>
      <c r="AT141" s="152"/>
      <c r="AU141" s="152"/>
      <c r="AV141" s="152"/>
      <c r="AW141" s="152"/>
      <c r="AX141" s="152"/>
      <c r="AY141" s="152"/>
      <c r="AZ141" s="152"/>
      <c r="BA141" s="152"/>
    </row>
    <row r="142" spans="1:53" ht="15.75" customHeight="1">
      <c r="A142" s="8">
        <f>+VSTUP!A147</f>
        <v>138</v>
      </c>
      <c r="B142" s="8">
        <f>+VSTUP!B147</f>
        <v>0</v>
      </c>
      <c r="C142" s="8" t="str">
        <f>IF(VSTUP!C147="","",VSTUP!C147)</f>
        <v/>
      </c>
      <c r="D142" s="8">
        <f>+VSTUP!G147</f>
        <v>0</v>
      </c>
      <c r="E142" s="8" t="str">
        <f>+VSTUP!H147</f>
        <v>-</v>
      </c>
      <c r="F142" s="8" t="str">
        <f t="shared" si="8"/>
        <v/>
      </c>
      <c r="G142" s="8" t="str">
        <f t="shared" ref="G142:O142" si="290">+IF($D142&gt;=G$2,IF($E142=0,"",$E142),IF($D142+1=G$2,IF(EXACT(LEFT($E142,LEN($E$3)),$E$3),$E$3,IF(LEN($E$3)=2,IF(LEFT($E142,1)="O","O",IF(LEFT(D142,1)="S","S","")),IF(LEN($E$3)=3,D142,""))),""))</f>
        <v/>
      </c>
      <c r="H142" s="8" t="str">
        <f t="shared" si="290"/>
        <v/>
      </c>
      <c r="I142" s="8" t="str">
        <f t="shared" si="290"/>
        <v/>
      </c>
      <c r="J142" s="8" t="str">
        <f t="shared" si="290"/>
        <v/>
      </c>
      <c r="K142" s="8" t="str">
        <f t="shared" si="290"/>
        <v/>
      </c>
      <c r="L142" s="8" t="str">
        <f t="shared" si="290"/>
        <v/>
      </c>
      <c r="M142" s="8" t="str">
        <f t="shared" si="290"/>
        <v/>
      </c>
      <c r="N142" s="8" t="str">
        <f t="shared" si="290"/>
        <v/>
      </c>
      <c r="O142" s="8" t="str">
        <f t="shared" si="290"/>
        <v/>
      </c>
      <c r="P142" s="8" t="str">
        <f t="shared" si="10"/>
        <v>--------------</v>
      </c>
      <c r="Q142" s="8" t="str">
        <f t="shared" si="11"/>
        <v/>
      </c>
      <c r="R142" s="8" t="str">
        <f t="shared" si="12"/>
        <v/>
      </c>
      <c r="S142" s="8">
        <f t="shared" si="13"/>
        <v>0</v>
      </c>
      <c r="T142" s="8">
        <f>+IF($C142&lt;='Ceník STRAVA'!$B$16,5,IF($C142&lt;='Ceník STRAVA'!$B$15,4,IF($C142&lt;='Ceník STRAVA'!$B$14,3,IF($C142&lt;='Ceník STRAVA'!$B$13,2,IF($C142&lt;='Ceník STRAVA'!$B$12,1,6)))))</f>
        <v>6</v>
      </c>
      <c r="U142" s="33">
        <f t="shared" si="254"/>
        <v>0</v>
      </c>
      <c r="V142" s="32">
        <f t="array" ref="V142">INDEX('Ceník STRAVA'!$C$12:$J$17,$T142,IF(R142="",8,HLOOKUP(R142,'Ceník STRAVA'!$C$10:$J$11,2,0)))</f>
        <v>0</v>
      </c>
      <c r="W142" s="32">
        <f t="array" ref="W142">INDEX('Ceník STRAVA'!$C$12:$J$17,$T142,IF(G142="",8,HLOOKUP(G142,'Ceník STRAVA'!$C$10:$J$11,2,0)))*IF($S142=W$2,0,1)</f>
        <v>0</v>
      </c>
      <c r="X142" s="32">
        <f t="array" ref="X142">INDEX('Ceník STRAVA'!$C$12:$J$17,$T142,IF(H142="",8,HLOOKUP(H142,'Ceník STRAVA'!$C$10:$J$11,2,0)))*IF($S142=X$2,0,1)</f>
        <v>0</v>
      </c>
      <c r="Y142" s="32">
        <f t="array" ref="Y142">INDEX('Ceník STRAVA'!$C$12:$J$17,$T142,IF(I142="",8,HLOOKUP(I142,'Ceník STRAVA'!$C$10:$J$11,2,0)))*IF($S142=Y$2,0,1)</f>
        <v>0</v>
      </c>
      <c r="Z142" s="32">
        <f t="array" ref="Z142">INDEX('Ceník STRAVA'!$C$12:$J$17,$T142,IF(J142="",8,HLOOKUP(J142,'Ceník STRAVA'!$C$10:$J$11,2,0)))*IF($S142=Z$2,0,1)</f>
        <v>0</v>
      </c>
      <c r="AA142" s="32">
        <f t="array" ref="AA142">INDEX('Ceník STRAVA'!$C$12:$J$17,$T142,IF(K142="",8,HLOOKUP(K142,'Ceník STRAVA'!$C$10:$J$11,2,0)))*IF($S142=AA$2,0,1)</f>
        <v>0</v>
      </c>
      <c r="AB142" s="32">
        <f t="array" ref="AB142">INDEX('Ceník STRAVA'!$C$12:$J$17,$T142,IF(L142="",8,HLOOKUP(L142,'Ceník STRAVA'!$C$10:$J$11,2,0)))*IF($S142=AB$2,0,1)</f>
        <v>0</v>
      </c>
      <c r="AC142" s="32">
        <f t="array" ref="AC142">INDEX('Ceník STRAVA'!$C$12:$J$17,$T142,IF(M142="",8,HLOOKUP(M142,'Ceník STRAVA'!$C$10:$J$11,2,0)))*IF($S142=AC$2,0,1)</f>
        <v>0</v>
      </c>
      <c r="AD142" s="32">
        <f t="array" ref="AD142">INDEX('Ceník STRAVA'!$C$12:$J$17,$T142,IF(N142="",8,HLOOKUP(N142,'Ceník STRAVA'!$C$10:$J$11,2,0)))*IF($S142=AD$2,0,1)</f>
        <v>0</v>
      </c>
      <c r="AE142" s="32">
        <f t="array" ref="AE142">INDEX('Ceník STRAVA'!$C$12:$J$17,$T142,IF(O142="",8,HLOOKUP(O142,'Ceník STRAVA'!$C$10:$J$11,2,0)))*IF($S142=AE$2,0,1)</f>
        <v>0</v>
      </c>
      <c r="AF142" s="8"/>
      <c r="AG142" s="8"/>
      <c r="AH142" s="8" t="str">
        <f t="shared" ref="AH142:AQ142" si="291">$T142&amp;F142</f>
        <v>6</v>
      </c>
      <c r="AI142" s="8" t="str">
        <f t="shared" si="291"/>
        <v>6</v>
      </c>
      <c r="AJ142" s="8" t="str">
        <f t="shared" si="291"/>
        <v>6</v>
      </c>
      <c r="AK142" s="8" t="str">
        <f t="shared" si="291"/>
        <v>6</v>
      </c>
      <c r="AL142" s="8" t="str">
        <f t="shared" si="291"/>
        <v>6</v>
      </c>
      <c r="AM142" s="8" t="str">
        <f t="shared" si="291"/>
        <v>6</v>
      </c>
      <c r="AN142" s="8" t="str">
        <f t="shared" si="291"/>
        <v>6</v>
      </c>
      <c r="AO142" s="8" t="str">
        <f t="shared" si="291"/>
        <v>6</v>
      </c>
      <c r="AP142" s="8" t="str">
        <f t="shared" si="291"/>
        <v>6</v>
      </c>
      <c r="AQ142" s="8" t="str">
        <f t="shared" si="291"/>
        <v>6</v>
      </c>
      <c r="AR142" s="8"/>
      <c r="AS142" s="8"/>
      <c r="AT142" s="8"/>
      <c r="AU142" s="8"/>
      <c r="AV142" s="8"/>
      <c r="AW142" s="8"/>
      <c r="AX142" s="8"/>
      <c r="AY142" s="8"/>
      <c r="AZ142" s="8"/>
      <c r="BA142" s="8"/>
    </row>
    <row r="143" spans="1:53" s="151" customFormat="1" ht="15.75" customHeight="1">
      <c r="A143" s="152">
        <f>+VSTUP!A148</f>
        <v>139</v>
      </c>
      <c r="B143" s="152">
        <f>+VSTUP!B148</f>
        <v>0</v>
      </c>
      <c r="C143" s="152" t="str">
        <f>IF(VSTUP!C148="","",VSTUP!C148)</f>
        <v/>
      </c>
      <c r="D143" s="152">
        <f>+VSTUP!G148</f>
        <v>0</v>
      </c>
      <c r="E143" s="152" t="str">
        <f>+VSTUP!H148</f>
        <v>-</v>
      </c>
      <c r="F143" s="152" t="str">
        <f t="shared" si="8"/>
        <v/>
      </c>
      <c r="G143" s="152" t="str">
        <f t="shared" ref="G143:O143" si="292">+IF($D143&gt;=G$2,IF($E143=0,"",$E143),IF($D143+1=G$2,IF(EXACT(LEFT($E143,LEN($E$3)),$E$3),$E$3,IF(LEN($E$3)=2,IF(LEFT($E143,1)="O","O",IF(LEFT(D143,1)="S","S","")),IF(LEN($E$3)=3,D143,""))),""))</f>
        <v/>
      </c>
      <c r="H143" s="152" t="str">
        <f t="shared" si="292"/>
        <v/>
      </c>
      <c r="I143" s="152" t="str">
        <f t="shared" si="292"/>
        <v/>
      </c>
      <c r="J143" s="152" t="str">
        <f t="shared" si="292"/>
        <v/>
      </c>
      <c r="K143" s="152" t="str">
        <f t="shared" si="292"/>
        <v/>
      </c>
      <c r="L143" s="152" t="str">
        <f t="shared" si="292"/>
        <v/>
      </c>
      <c r="M143" s="152" t="str">
        <f t="shared" si="292"/>
        <v/>
      </c>
      <c r="N143" s="152" t="str">
        <f t="shared" si="292"/>
        <v/>
      </c>
      <c r="O143" s="152" t="str">
        <f t="shared" si="292"/>
        <v/>
      </c>
      <c r="P143" s="152" t="str">
        <f t="shared" si="10"/>
        <v>--------------</v>
      </c>
      <c r="Q143" s="152" t="str">
        <f t="shared" si="11"/>
        <v/>
      </c>
      <c r="R143" s="152" t="str">
        <f t="shared" si="12"/>
        <v/>
      </c>
      <c r="S143" s="152">
        <f t="shared" si="13"/>
        <v>0</v>
      </c>
      <c r="T143" s="152">
        <f>+IF($C143&lt;='Ceník STRAVA'!$B$16,5,IF($C143&lt;='Ceník STRAVA'!$B$15,4,IF($C143&lt;='Ceník STRAVA'!$B$14,3,IF($C143&lt;='Ceník STRAVA'!$B$13,2,IF($C143&lt;='Ceník STRAVA'!$B$12,1,6)))))</f>
        <v>6</v>
      </c>
      <c r="U143" s="33">
        <f t="shared" si="254"/>
        <v>0</v>
      </c>
      <c r="V143" s="153">
        <f t="array" ref="V143">INDEX('Ceník STRAVA'!$C$12:$J$17,$T143,IF(R143="",8,HLOOKUP(R143,'Ceník STRAVA'!$C$10:$J$11,2,0)))</f>
        <v>0</v>
      </c>
      <c r="W143" s="153">
        <f t="array" ref="W143">INDEX('Ceník STRAVA'!$C$12:$J$17,$T143,IF(G143="",8,HLOOKUP(G143,'Ceník STRAVA'!$C$10:$J$11,2,0)))*IF($S143=W$2,0,1)</f>
        <v>0</v>
      </c>
      <c r="X143" s="153">
        <f t="array" ref="X143">INDEX('Ceník STRAVA'!$C$12:$J$17,$T143,IF(H143="",8,HLOOKUP(H143,'Ceník STRAVA'!$C$10:$J$11,2,0)))*IF($S143=X$2,0,1)</f>
        <v>0</v>
      </c>
      <c r="Y143" s="153">
        <f t="array" ref="Y143">INDEX('Ceník STRAVA'!$C$12:$J$17,$T143,IF(I143="",8,HLOOKUP(I143,'Ceník STRAVA'!$C$10:$J$11,2,0)))*IF($S143=Y$2,0,1)</f>
        <v>0</v>
      </c>
      <c r="Z143" s="153">
        <f t="array" ref="Z143">INDEX('Ceník STRAVA'!$C$12:$J$17,$T143,IF(J143="",8,HLOOKUP(J143,'Ceník STRAVA'!$C$10:$J$11,2,0)))*IF($S143=Z$2,0,1)</f>
        <v>0</v>
      </c>
      <c r="AA143" s="153">
        <f t="array" ref="AA143">INDEX('Ceník STRAVA'!$C$12:$J$17,$T143,IF(K143="",8,HLOOKUP(K143,'Ceník STRAVA'!$C$10:$J$11,2,0)))*IF($S143=AA$2,0,1)</f>
        <v>0</v>
      </c>
      <c r="AB143" s="153">
        <f t="array" ref="AB143">INDEX('Ceník STRAVA'!$C$12:$J$17,$T143,IF(L143="",8,HLOOKUP(L143,'Ceník STRAVA'!$C$10:$J$11,2,0)))*IF($S143=AB$2,0,1)</f>
        <v>0</v>
      </c>
      <c r="AC143" s="153">
        <f t="array" ref="AC143">INDEX('Ceník STRAVA'!$C$12:$J$17,$T143,IF(M143="",8,HLOOKUP(M143,'Ceník STRAVA'!$C$10:$J$11,2,0)))*IF($S143=AC$2,0,1)</f>
        <v>0</v>
      </c>
      <c r="AD143" s="153">
        <f t="array" ref="AD143">INDEX('Ceník STRAVA'!$C$12:$J$17,$T143,IF(N143="",8,HLOOKUP(N143,'Ceník STRAVA'!$C$10:$J$11,2,0)))*IF($S143=AD$2,0,1)</f>
        <v>0</v>
      </c>
      <c r="AE143" s="153">
        <f t="array" ref="AE143">INDEX('Ceník STRAVA'!$C$12:$J$17,$T143,IF(O143="",8,HLOOKUP(O143,'Ceník STRAVA'!$C$10:$J$11,2,0)))*IF($S143=AE$2,0,1)</f>
        <v>0</v>
      </c>
      <c r="AF143" s="152"/>
      <c r="AG143" s="152"/>
      <c r="AH143" s="152" t="str">
        <f t="shared" ref="AH143:AQ143" si="293">$T143&amp;F143</f>
        <v>6</v>
      </c>
      <c r="AI143" s="152" t="str">
        <f t="shared" si="293"/>
        <v>6</v>
      </c>
      <c r="AJ143" s="152" t="str">
        <f t="shared" si="293"/>
        <v>6</v>
      </c>
      <c r="AK143" s="152" t="str">
        <f t="shared" si="293"/>
        <v>6</v>
      </c>
      <c r="AL143" s="152" t="str">
        <f t="shared" si="293"/>
        <v>6</v>
      </c>
      <c r="AM143" s="152" t="str">
        <f t="shared" si="293"/>
        <v>6</v>
      </c>
      <c r="AN143" s="152" t="str">
        <f t="shared" si="293"/>
        <v>6</v>
      </c>
      <c r="AO143" s="152" t="str">
        <f t="shared" si="293"/>
        <v>6</v>
      </c>
      <c r="AP143" s="152" t="str">
        <f t="shared" si="293"/>
        <v>6</v>
      </c>
      <c r="AQ143" s="152" t="str">
        <f t="shared" si="293"/>
        <v>6</v>
      </c>
      <c r="AR143" s="152"/>
      <c r="AS143" s="152"/>
      <c r="AT143" s="152"/>
      <c r="AU143" s="152"/>
      <c r="AV143" s="152"/>
      <c r="AW143" s="152"/>
      <c r="AX143" s="152"/>
      <c r="AY143" s="152"/>
      <c r="AZ143" s="152"/>
      <c r="BA143" s="152"/>
    </row>
    <row r="144" spans="1:53" ht="15.75" customHeight="1">
      <c r="A144" s="8">
        <f>+VSTUP!A149</f>
        <v>140</v>
      </c>
      <c r="B144" s="8">
        <f>+VSTUP!B149</f>
        <v>0</v>
      </c>
      <c r="C144" s="8" t="str">
        <f>IF(VSTUP!C149="","",VSTUP!C149)</f>
        <v/>
      </c>
      <c r="D144" s="8">
        <f>+VSTUP!G149</f>
        <v>0</v>
      </c>
      <c r="E144" s="8" t="str">
        <f>+VSTUP!H149</f>
        <v>-</v>
      </c>
      <c r="F144" s="8" t="str">
        <f t="shared" si="8"/>
        <v/>
      </c>
      <c r="G144" s="8" t="str">
        <f t="shared" ref="G144:O144" si="294">+IF($D144&gt;=G$2,IF($E144=0,"",$E144),IF($D144+1=G$2,IF(EXACT(LEFT($E144,LEN($E$3)),$E$3),$E$3,IF(LEN($E$3)=2,IF(LEFT($E144,1)="O","O",IF(LEFT(D144,1)="S","S","")),IF(LEN($E$3)=3,D144,""))),""))</f>
        <v/>
      </c>
      <c r="H144" s="8" t="str">
        <f t="shared" si="294"/>
        <v/>
      </c>
      <c r="I144" s="8" t="str">
        <f t="shared" si="294"/>
        <v/>
      </c>
      <c r="J144" s="8" t="str">
        <f t="shared" si="294"/>
        <v/>
      </c>
      <c r="K144" s="8" t="str">
        <f t="shared" si="294"/>
        <v/>
      </c>
      <c r="L144" s="8" t="str">
        <f t="shared" si="294"/>
        <v/>
      </c>
      <c r="M144" s="8" t="str">
        <f t="shared" si="294"/>
        <v/>
      </c>
      <c r="N144" s="8" t="str">
        <f t="shared" si="294"/>
        <v/>
      </c>
      <c r="O144" s="8" t="str">
        <f t="shared" si="294"/>
        <v/>
      </c>
      <c r="P144" s="8" t="str">
        <f t="shared" si="10"/>
        <v>--------------</v>
      </c>
      <c r="Q144" s="8" t="str">
        <f t="shared" si="11"/>
        <v/>
      </c>
      <c r="R144" s="8" t="str">
        <f t="shared" si="12"/>
        <v/>
      </c>
      <c r="S144" s="8">
        <f t="shared" si="13"/>
        <v>0</v>
      </c>
      <c r="T144" s="8">
        <f>+IF($C144&lt;='Ceník STRAVA'!$B$16,5,IF($C144&lt;='Ceník STRAVA'!$B$15,4,IF($C144&lt;='Ceník STRAVA'!$B$14,3,IF($C144&lt;='Ceník STRAVA'!$B$13,2,IF($C144&lt;='Ceník STRAVA'!$B$12,1,6)))))</f>
        <v>6</v>
      </c>
      <c r="U144" s="33">
        <f t="shared" si="254"/>
        <v>0</v>
      </c>
      <c r="V144" s="32">
        <f t="array" ref="V144">INDEX('Ceník STRAVA'!$C$12:$J$17,$T144,IF(R144="",8,HLOOKUP(R144,'Ceník STRAVA'!$C$10:$J$11,2,0)))</f>
        <v>0</v>
      </c>
      <c r="W144" s="32">
        <f t="array" ref="W144">INDEX('Ceník STRAVA'!$C$12:$J$17,$T144,IF(G144="",8,HLOOKUP(G144,'Ceník STRAVA'!$C$10:$J$11,2,0)))*IF($S144=W$2,0,1)</f>
        <v>0</v>
      </c>
      <c r="X144" s="32">
        <f t="array" ref="X144">INDEX('Ceník STRAVA'!$C$12:$J$17,$T144,IF(H144="",8,HLOOKUP(H144,'Ceník STRAVA'!$C$10:$J$11,2,0)))*IF($S144=X$2,0,1)</f>
        <v>0</v>
      </c>
      <c r="Y144" s="32">
        <f t="array" ref="Y144">INDEX('Ceník STRAVA'!$C$12:$J$17,$T144,IF(I144="",8,HLOOKUP(I144,'Ceník STRAVA'!$C$10:$J$11,2,0)))*IF($S144=Y$2,0,1)</f>
        <v>0</v>
      </c>
      <c r="Z144" s="32">
        <f t="array" ref="Z144">INDEX('Ceník STRAVA'!$C$12:$J$17,$T144,IF(J144="",8,HLOOKUP(J144,'Ceník STRAVA'!$C$10:$J$11,2,0)))*IF($S144=Z$2,0,1)</f>
        <v>0</v>
      </c>
      <c r="AA144" s="32">
        <f t="array" ref="AA144">INDEX('Ceník STRAVA'!$C$12:$J$17,$T144,IF(K144="",8,HLOOKUP(K144,'Ceník STRAVA'!$C$10:$J$11,2,0)))*IF($S144=AA$2,0,1)</f>
        <v>0</v>
      </c>
      <c r="AB144" s="32">
        <f t="array" ref="AB144">INDEX('Ceník STRAVA'!$C$12:$J$17,$T144,IF(L144="",8,HLOOKUP(L144,'Ceník STRAVA'!$C$10:$J$11,2,0)))*IF($S144=AB$2,0,1)</f>
        <v>0</v>
      </c>
      <c r="AC144" s="32">
        <f t="array" ref="AC144">INDEX('Ceník STRAVA'!$C$12:$J$17,$T144,IF(M144="",8,HLOOKUP(M144,'Ceník STRAVA'!$C$10:$J$11,2,0)))*IF($S144=AC$2,0,1)</f>
        <v>0</v>
      </c>
      <c r="AD144" s="32">
        <f t="array" ref="AD144">INDEX('Ceník STRAVA'!$C$12:$J$17,$T144,IF(N144="",8,HLOOKUP(N144,'Ceník STRAVA'!$C$10:$J$11,2,0)))*IF($S144=AD$2,0,1)</f>
        <v>0</v>
      </c>
      <c r="AE144" s="32">
        <f t="array" ref="AE144">INDEX('Ceník STRAVA'!$C$12:$J$17,$T144,IF(O144="",8,HLOOKUP(O144,'Ceník STRAVA'!$C$10:$J$11,2,0)))*IF($S144=AE$2,0,1)</f>
        <v>0</v>
      </c>
      <c r="AF144" s="8"/>
      <c r="AG144" s="8"/>
      <c r="AH144" s="8" t="str">
        <f t="shared" ref="AH144:AQ144" si="295">$T144&amp;F144</f>
        <v>6</v>
      </c>
      <c r="AI144" s="8" t="str">
        <f t="shared" si="295"/>
        <v>6</v>
      </c>
      <c r="AJ144" s="8" t="str">
        <f t="shared" si="295"/>
        <v>6</v>
      </c>
      <c r="AK144" s="8" t="str">
        <f t="shared" si="295"/>
        <v>6</v>
      </c>
      <c r="AL144" s="8" t="str">
        <f t="shared" si="295"/>
        <v>6</v>
      </c>
      <c r="AM144" s="8" t="str">
        <f t="shared" si="295"/>
        <v>6</v>
      </c>
      <c r="AN144" s="8" t="str">
        <f t="shared" si="295"/>
        <v>6</v>
      </c>
      <c r="AO144" s="8" t="str">
        <f t="shared" si="295"/>
        <v>6</v>
      </c>
      <c r="AP144" s="8" t="str">
        <f t="shared" si="295"/>
        <v>6</v>
      </c>
      <c r="AQ144" s="8" t="str">
        <f t="shared" si="295"/>
        <v>6</v>
      </c>
      <c r="AR144" s="8"/>
      <c r="AS144" s="8"/>
      <c r="AT144" s="8"/>
      <c r="AU144" s="8"/>
      <c r="AV144" s="8"/>
      <c r="AW144" s="8"/>
      <c r="AX144" s="8"/>
      <c r="AY144" s="8"/>
      <c r="AZ144" s="8"/>
      <c r="BA144" s="8"/>
    </row>
    <row r="145" spans="1:53" s="151" customFormat="1" ht="15.75" customHeight="1">
      <c r="A145" s="152">
        <f>+VSTUP!A150</f>
        <v>141</v>
      </c>
      <c r="B145" s="152">
        <f>+VSTUP!B150</f>
        <v>0</v>
      </c>
      <c r="C145" s="152" t="str">
        <f>IF(VSTUP!C150="","",VSTUP!C150)</f>
        <v/>
      </c>
      <c r="D145" s="152">
        <f>+VSTUP!G150</f>
        <v>0</v>
      </c>
      <c r="E145" s="152" t="str">
        <f>+VSTUP!H150</f>
        <v>-</v>
      </c>
      <c r="F145" s="152" t="str">
        <f t="shared" si="8"/>
        <v/>
      </c>
      <c r="G145" s="152" t="str">
        <f t="shared" ref="G145:O145" si="296">+IF($D145&gt;=G$2,IF($E145=0,"",$E145),IF($D145+1=G$2,IF(EXACT(LEFT($E145,LEN($E$3)),$E$3),$E$3,IF(LEN($E$3)=2,IF(LEFT($E145,1)="O","O",IF(LEFT(D145,1)="S","S","")),IF(LEN($E$3)=3,D145,""))),""))</f>
        <v/>
      </c>
      <c r="H145" s="152" t="str">
        <f t="shared" si="296"/>
        <v/>
      </c>
      <c r="I145" s="152" t="str">
        <f t="shared" si="296"/>
        <v/>
      </c>
      <c r="J145" s="152" t="str">
        <f t="shared" si="296"/>
        <v/>
      </c>
      <c r="K145" s="152" t="str">
        <f t="shared" si="296"/>
        <v/>
      </c>
      <c r="L145" s="152" t="str">
        <f t="shared" si="296"/>
        <v/>
      </c>
      <c r="M145" s="152" t="str">
        <f t="shared" si="296"/>
        <v/>
      </c>
      <c r="N145" s="152" t="str">
        <f t="shared" si="296"/>
        <v/>
      </c>
      <c r="O145" s="152" t="str">
        <f t="shared" si="296"/>
        <v/>
      </c>
      <c r="P145" s="152" t="str">
        <f t="shared" si="10"/>
        <v>--------------</v>
      </c>
      <c r="Q145" s="152" t="str">
        <f t="shared" si="11"/>
        <v/>
      </c>
      <c r="R145" s="152" t="str">
        <f t="shared" si="12"/>
        <v/>
      </c>
      <c r="S145" s="152">
        <f t="shared" si="13"/>
        <v>0</v>
      </c>
      <c r="T145" s="152">
        <f>+IF($C145&lt;='Ceník STRAVA'!$B$16,5,IF($C145&lt;='Ceník STRAVA'!$B$15,4,IF($C145&lt;='Ceník STRAVA'!$B$14,3,IF($C145&lt;='Ceník STRAVA'!$B$13,2,IF($C145&lt;='Ceník STRAVA'!$B$12,1,6)))))</f>
        <v>6</v>
      </c>
      <c r="U145" s="33">
        <f t="shared" si="254"/>
        <v>0</v>
      </c>
      <c r="V145" s="153">
        <f t="array" ref="V145">INDEX('Ceník STRAVA'!$C$12:$J$17,$T145,IF(R145="",8,HLOOKUP(R145,'Ceník STRAVA'!$C$10:$J$11,2,0)))</f>
        <v>0</v>
      </c>
      <c r="W145" s="153">
        <f t="array" ref="W145">INDEX('Ceník STRAVA'!$C$12:$J$17,$T145,IF(G145="",8,HLOOKUP(G145,'Ceník STRAVA'!$C$10:$J$11,2,0)))*IF($S145=W$2,0,1)</f>
        <v>0</v>
      </c>
      <c r="X145" s="153">
        <f t="array" ref="X145">INDEX('Ceník STRAVA'!$C$12:$J$17,$T145,IF(H145="",8,HLOOKUP(H145,'Ceník STRAVA'!$C$10:$J$11,2,0)))*IF($S145=X$2,0,1)</f>
        <v>0</v>
      </c>
      <c r="Y145" s="153">
        <f t="array" ref="Y145">INDEX('Ceník STRAVA'!$C$12:$J$17,$T145,IF(I145="",8,HLOOKUP(I145,'Ceník STRAVA'!$C$10:$J$11,2,0)))*IF($S145=Y$2,0,1)</f>
        <v>0</v>
      </c>
      <c r="Z145" s="153">
        <f t="array" ref="Z145">INDEX('Ceník STRAVA'!$C$12:$J$17,$T145,IF(J145="",8,HLOOKUP(J145,'Ceník STRAVA'!$C$10:$J$11,2,0)))*IF($S145=Z$2,0,1)</f>
        <v>0</v>
      </c>
      <c r="AA145" s="153">
        <f t="array" ref="AA145">INDEX('Ceník STRAVA'!$C$12:$J$17,$T145,IF(K145="",8,HLOOKUP(K145,'Ceník STRAVA'!$C$10:$J$11,2,0)))*IF($S145=AA$2,0,1)</f>
        <v>0</v>
      </c>
      <c r="AB145" s="153">
        <f t="array" ref="AB145">INDEX('Ceník STRAVA'!$C$12:$J$17,$T145,IF(L145="",8,HLOOKUP(L145,'Ceník STRAVA'!$C$10:$J$11,2,0)))*IF($S145=AB$2,0,1)</f>
        <v>0</v>
      </c>
      <c r="AC145" s="153">
        <f t="array" ref="AC145">INDEX('Ceník STRAVA'!$C$12:$J$17,$T145,IF(M145="",8,HLOOKUP(M145,'Ceník STRAVA'!$C$10:$J$11,2,0)))*IF($S145=AC$2,0,1)</f>
        <v>0</v>
      </c>
      <c r="AD145" s="153">
        <f t="array" ref="AD145">INDEX('Ceník STRAVA'!$C$12:$J$17,$T145,IF(N145="",8,HLOOKUP(N145,'Ceník STRAVA'!$C$10:$J$11,2,0)))*IF($S145=AD$2,0,1)</f>
        <v>0</v>
      </c>
      <c r="AE145" s="153">
        <f t="array" ref="AE145">INDEX('Ceník STRAVA'!$C$12:$J$17,$T145,IF(O145="",8,HLOOKUP(O145,'Ceník STRAVA'!$C$10:$J$11,2,0)))*IF($S145=AE$2,0,1)</f>
        <v>0</v>
      </c>
      <c r="AF145" s="152"/>
      <c r="AG145" s="152"/>
      <c r="AH145" s="152" t="str">
        <f t="shared" ref="AH145:AQ145" si="297">$T145&amp;F145</f>
        <v>6</v>
      </c>
      <c r="AI145" s="152" t="str">
        <f t="shared" si="297"/>
        <v>6</v>
      </c>
      <c r="AJ145" s="152" t="str">
        <f t="shared" si="297"/>
        <v>6</v>
      </c>
      <c r="AK145" s="152" t="str">
        <f t="shared" si="297"/>
        <v>6</v>
      </c>
      <c r="AL145" s="152" t="str">
        <f t="shared" si="297"/>
        <v>6</v>
      </c>
      <c r="AM145" s="152" t="str">
        <f t="shared" si="297"/>
        <v>6</v>
      </c>
      <c r="AN145" s="152" t="str">
        <f t="shared" si="297"/>
        <v>6</v>
      </c>
      <c r="AO145" s="152" t="str">
        <f t="shared" si="297"/>
        <v>6</v>
      </c>
      <c r="AP145" s="152" t="str">
        <f t="shared" si="297"/>
        <v>6</v>
      </c>
      <c r="AQ145" s="152" t="str">
        <f t="shared" si="297"/>
        <v>6</v>
      </c>
      <c r="AR145" s="152"/>
      <c r="AS145" s="152"/>
      <c r="AT145" s="152"/>
      <c r="AU145" s="152"/>
      <c r="AV145" s="152"/>
      <c r="AW145" s="152"/>
      <c r="AX145" s="152"/>
      <c r="AY145" s="152"/>
      <c r="AZ145" s="152"/>
      <c r="BA145" s="152"/>
    </row>
    <row r="146" spans="1:53" ht="15.75" customHeight="1">
      <c r="A146" s="8">
        <f>+VSTUP!A151</f>
        <v>142</v>
      </c>
      <c r="B146" s="8">
        <f>+VSTUP!B151</f>
        <v>0</v>
      </c>
      <c r="C146" s="8" t="str">
        <f>IF(VSTUP!C151="","",VSTUP!C151)</f>
        <v/>
      </c>
      <c r="D146" s="8">
        <f>+VSTUP!G151</f>
        <v>0</v>
      </c>
      <c r="E146" s="8" t="str">
        <f>+VSTUP!H151</f>
        <v>-</v>
      </c>
      <c r="F146" s="8" t="str">
        <f t="shared" si="8"/>
        <v/>
      </c>
      <c r="G146" s="8" t="str">
        <f t="shared" ref="G146:O146" si="298">+IF($D146&gt;=G$2,IF($E146=0,"",$E146),IF($D146+1=G$2,IF(EXACT(LEFT($E146,LEN($E$3)),$E$3),$E$3,IF(LEN($E$3)=2,IF(LEFT($E146,1)="O","O",IF(LEFT(D146,1)="S","S","")),IF(LEN($E$3)=3,D146,""))),""))</f>
        <v/>
      </c>
      <c r="H146" s="8" t="str">
        <f t="shared" si="298"/>
        <v/>
      </c>
      <c r="I146" s="8" t="str">
        <f t="shared" si="298"/>
        <v/>
      </c>
      <c r="J146" s="8" t="str">
        <f t="shared" si="298"/>
        <v/>
      </c>
      <c r="K146" s="8" t="str">
        <f t="shared" si="298"/>
        <v/>
      </c>
      <c r="L146" s="8" t="str">
        <f t="shared" si="298"/>
        <v/>
      </c>
      <c r="M146" s="8" t="str">
        <f t="shared" si="298"/>
        <v/>
      </c>
      <c r="N146" s="8" t="str">
        <f t="shared" si="298"/>
        <v/>
      </c>
      <c r="O146" s="8" t="str">
        <f t="shared" si="298"/>
        <v/>
      </c>
      <c r="P146" s="8" t="str">
        <f t="shared" si="10"/>
        <v>--------------</v>
      </c>
      <c r="Q146" s="8" t="str">
        <f t="shared" si="11"/>
        <v/>
      </c>
      <c r="R146" s="8" t="str">
        <f t="shared" si="12"/>
        <v/>
      </c>
      <c r="S146" s="8">
        <f t="shared" si="13"/>
        <v>0</v>
      </c>
      <c r="T146" s="8">
        <f>+IF($C146&lt;='Ceník STRAVA'!$B$16,5,IF($C146&lt;='Ceník STRAVA'!$B$15,4,IF($C146&lt;='Ceník STRAVA'!$B$14,3,IF($C146&lt;='Ceník STRAVA'!$B$13,2,IF($C146&lt;='Ceník STRAVA'!$B$12,1,6)))))</f>
        <v>6</v>
      </c>
      <c r="U146" s="33">
        <f t="shared" si="254"/>
        <v>0</v>
      </c>
      <c r="V146" s="32">
        <f t="array" ref="V146">INDEX('Ceník STRAVA'!$C$12:$J$17,$T146,IF(R146="",8,HLOOKUP(R146,'Ceník STRAVA'!$C$10:$J$11,2,0)))</f>
        <v>0</v>
      </c>
      <c r="W146" s="32">
        <f t="array" ref="W146">INDEX('Ceník STRAVA'!$C$12:$J$17,$T146,IF(G146="",8,HLOOKUP(G146,'Ceník STRAVA'!$C$10:$J$11,2,0)))*IF($S146=W$2,0,1)</f>
        <v>0</v>
      </c>
      <c r="X146" s="32">
        <f t="array" ref="X146">INDEX('Ceník STRAVA'!$C$12:$J$17,$T146,IF(H146="",8,HLOOKUP(H146,'Ceník STRAVA'!$C$10:$J$11,2,0)))*IF($S146=X$2,0,1)</f>
        <v>0</v>
      </c>
      <c r="Y146" s="32">
        <f t="array" ref="Y146">INDEX('Ceník STRAVA'!$C$12:$J$17,$T146,IF(I146="",8,HLOOKUP(I146,'Ceník STRAVA'!$C$10:$J$11,2,0)))*IF($S146=Y$2,0,1)</f>
        <v>0</v>
      </c>
      <c r="Z146" s="32">
        <f t="array" ref="Z146">INDEX('Ceník STRAVA'!$C$12:$J$17,$T146,IF(J146="",8,HLOOKUP(J146,'Ceník STRAVA'!$C$10:$J$11,2,0)))*IF($S146=Z$2,0,1)</f>
        <v>0</v>
      </c>
      <c r="AA146" s="32">
        <f t="array" ref="AA146">INDEX('Ceník STRAVA'!$C$12:$J$17,$T146,IF(K146="",8,HLOOKUP(K146,'Ceník STRAVA'!$C$10:$J$11,2,0)))*IF($S146=AA$2,0,1)</f>
        <v>0</v>
      </c>
      <c r="AB146" s="32">
        <f t="array" ref="AB146">INDEX('Ceník STRAVA'!$C$12:$J$17,$T146,IF(L146="",8,HLOOKUP(L146,'Ceník STRAVA'!$C$10:$J$11,2,0)))*IF($S146=AB$2,0,1)</f>
        <v>0</v>
      </c>
      <c r="AC146" s="32">
        <f t="array" ref="AC146">INDEX('Ceník STRAVA'!$C$12:$J$17,$T146,IF(M146="",8,HLOOKUP(M146,'Ceník STRAVA'!$C$10:$J$11,2,0)))*IF($S146=AC$2,0,1)</f>
        <v>0</v>
      </c>
      <c r="AD146" s="32">
        <f t="array" ref="AD146">INDEX('Ceník STRAVA'!$C$12:$J$17,$T146,IF(N146="",8,HLOOKUP(N146,'Ceník STRAVA'!$C$10:$J$11,2,0)))*IF($S146=AD$2,0,1)</f>
        <v>0</v>
      </c>
      <c r="AE146" s="32">
        <f t="array" ref="AE146">INDEX('Ceník STRAVA'!$C$12:$J$17,$T146,IF(O146="",8,HLOOKUP(O146,'Ceník STRAVA'!$C$10:$J$11,2,0)))*IF($S146=AE$2,0,1)</f>
        <v>0</v>
      </c>
      <c r="AF146" s="8"/>
      <c r="AG146" s="8"/>
      <c r="AH146" s="8" t="str">
        <f t="shared" ref="AH146:AQ146" si="299">$T146&amp;F146</f>
        <v>6</v>
      </c>
      <c r="AI146" s="8" t="str">
        <f t="shared" si="299"/>
        <v>6</v>
      </c>
      <c r="AJ146" s="8" t="str">
        <f t="shared" si="299"/>
        <v>6</v>
      </c>
      <c r="AK146" s="8" t="str">
        <f t="shared" si="299"/>
        <v>6</v>
      </c>
      <c r="AL146" s="8" t="str">
        <f t="shared" si="299"/>
        <v>6</v>
      </c>
      <c r="AM146" s="8" t="str">
        <f t="shared" si="299"/>
        <v>6</v>
      </c>
      <c r="AN146" s="8" t="str">
        <f t="shared" si="299"/>
        <v>6</v>
      </c>
      <c r="AO146" s="8" t="str">
        <f t="shared" si="299"/>
        <v>6</v>
      </c>
      <c r="AP146" s="8" t="str">
        <f t="shared" si="299"/>
        <v>6</v>
      </c>
      <c r="AQ146" s="8" t="str">
        <f t="shared" si="299"/>
        <v>6</v>
      </c>
      <c r="AR146" s="8"/>
      <c r="AS146" s="8"/>
      <c r="AT146" s="8"/>
      <c r="AU146" s="8"/>
      <c r="AV146" s="8"/>
      <c r="AW146" s="8"/>
      <c r="AX146" s="8"/>
      <c r="AY146" s="8"/>
      <c r="AZ146" s="8"/>
      <c r="BA146" s="8"/>
    </row>
    <row r="147" spans="1:53" s="151" customFormat="1" ht="15.75" customHeight="1">
      <c r="A147" s="152">
        <f>+VSTUP!A152</f>
        <v>143</v>
      </c>
      <c r="B147" s="152">
        <f>+VSTUP!B152</f>
        <v>0</v>
      </c>
      <c r="C147" s="152" t="str">
        <f>IF(VSTUP!C152="","",VSTUP!C152)</f>
        <v/>
      </c>
      <c r="D147" s="152">
        <f>+VSTUP!G152</f>
        <v>0</v>
      </c>
      <c r="E147" s="152" t="str">
        <f>+VSTUP!H152</f>
        <v>-</v>
      </c>
      <c r="F147" s="152" t="str">
        <f t="shared" si="8"/>
        <v/>
      </c>
      <c r="G147" s="152" t="str">
        <f t="shared" ref="G147:O147" si="300">+IF($D147&gt;=G$2,IF($E147=0,"",$E147),IF($D147+1=G$2,IF(EXACT(LEFT($E147,LEN($E$3)),$E$3),$E$3,IF(LEN($E$3)=2,IF(LEFT($E147,1)="O","O",IF(LEFT(D147,1)="S","S","")),IF(LEN($E$3)=3,D147,""))),""))</f>
        <v/>
      </c>
      <c r="H147" s="152" t="str">
        <f t="shared" si="300"/>
        <v/>
      </c>
      <c r="I147" s="152" t="str">
        <f t="shared" si="300"/>
        <v/>
      </c>
      <c r="J147" s="152" t="str">
        <f t="shared" si="300"/>
        <v/>
      </c>
      <c r="K147" s="152" t="str">
        <f t="shared" si="300"/>
        <v/>
      </c>
      <c r="L147" s="152" t="str">
        <f t="shared" si="300"/>
        <v/>
      </c>
      <c r="M147" s="152" t="str">
        <f t="shared" si="300"/>
        <v/>
      </c>
      <c r="N147" s="152" t="str">
        <f t="shared" si="300"/>
        <v/>
      </c>
      <c r="O147" s="152" t="str">
        <f t="shared" si="300"/>
        <v/>
      </c>
      <c r="P147" s="152" t="str">
        <f t="shared" si="10"/>
        <v>--------------</v>
      </c>
      <c r="Q147" s="152" t="str">
        <f t="shared" si="11"/>
        <v/>
      </c>
      <c r="R147" s="152" t="str">
        <f t="shared" si="12"/>
        <v/>
      </c>
      <c r="S147" s="152">
        <f t="shared" si="13"/>
        <v>0</v>
      </c>
      <c r="T147" s="152">
        <f>+IF($C147&lt;='Ceník STRAVA'!$B$16,5,IF($C147&lt;='Ceník STRAVA'!$B$15,4,IF($C147&lt;='Ceník STRAVA'!$B$14,3,IF($C147&lt;='Ceník STRAVA'!$B$13,2,IF($C147&lt;='Ceník STRAVA'!$B$12,1,6)))))</f>
        <v>6</v>
      </c>
      <c r="U147" s="33">
        <f t="shared" si="254"/>
        <v>0</v>
      </c>
      <c r="V147" s="153">
        <f t="array" ref="V147">INDEX('Ceník STRAVA'!$C$12:$J$17,$T147,IF(R147="",8,HLOOKUP(R147,'Ceník STRAVA'!$C$10:$J$11,2,0)))</f>
        <v>0</v>
      </c>
      <c r="W147" s="153">
        <f t="array" ref="W147">INDEX('Ceník STRAVA'!$C$12:$J$17,$T147,IF(G147="",8,HLOOKUP(G147,'Ceník STRAVA'!$C$10:$J$11,2,0)))*IF($S147=W$2,0,1)</f>
        <v>0</v>
      </c>
      <c r="X147" s="153">
        <f t="array" ref="X147">INDEX('Ceník STRAVA'!$C$12:$J$17,$T147,IF(H147="",8,HLOOKUP(H147,'Ceník STRAVA'!$C$10:$J$11,2,0)))*IF($S147=X$2,0,1)</f>
        <v>0</v>
      </c>
      <c r="Y147" s="153">
        <f t="array" ref="Y147">INDEX('Ceník STRAVA'!$C$12:$J$17,$T147,IF(I147="",8,HLOOKUP(I147,'Ceník STRAVA'!$C$10:$J$11,2,0)))*IF($S147=Y$2,0,1)</f>
        <v>0</v>
      </c>
      <c r="Z147" s="153">
        <f t="array" ref="Z147">INDEX('Ceník STRAVA'!$C$12:$J$17,$T147,IF(J147="",8,HLOOKUP(J147,'Ceník STRAVA'!$C$10:$J$11,2,0)))*IF($S147=Z$2,0,1)</f>
        <v>0</v>
      </c>
      <c r="AA147" s="153">
        <f t="array" ref="AA147">INDEX('Ceník STRAVA'!$C$12:$J$17,$T147,IF(K147="",8,HLOOKUP(K147,'Ceník STRAVA'!$C$10:$J$11,2,0)))*IF($S147=AA$2,0,1)</f>
        <v>0</v>
      </c>
      <c r="AB147" s="153">
        <f t="array" ref="AB147">INDEX('Ceník STRAVA'!$C$12:$J$17,$T147,IF(L147="",8,HLOOKUP(L147,'Ceník STRAVA'!$C$10:$J$11,2,0)))*IF($S147=AB$2,0,1)</f>
        <v>0</v>
      </c>
      <c r="AC147" s="153">
        <f t="array" ref="AC147">INDEX('Ceník STRAVA'!$C$12:$J$17,$T147,IF(M147="",8,HLOOKUP(M147,'Ceník STRAVA'!$C$10:$J$11,2,0)))*IF($S147=AC$2,0,1)</f>
        <v>0</v>
      </c>
      <c r="AD147" s="153">
        <f t="array" ref="AD147">INDEX('Ceník STRAVA'!$C$12:$J$17,$T147,IF(N147="",8,HLOOKUP(N147,'Ceník STRAVA'!$C$10:$J$11,2,0)))*IF($S147=AD$2,0,1)</f>
        <v>0</v>
      </c>
      <c r="AE147" s="153">
        <f t="array" ref="AE147">INDEX('Ceník STRAVA'!$C$12:$J$17,$T147,IF(O147="",8,HLOOKUP(O147,'Ceník STRAVA'!$C$10:$J$11,2,0)))*IF($S147=AE$2,0,1)</f>
        <v>0</v>
      </c>
      <c r="AF147" s="152"/>
      <c r="AG147" s="152"/>
      <c r="AH147" s="152" t="str">
        <f t="shared" ref="AH147:AQ147" si="301">$T147&amp;F147</f>
        <v>6</v>
      </c>
      <c r="AI147" s="152" t="str">
        <f t="shared" si="301"/>
        <v>6</v>
      </c>
      <c r="AJ147" s="152" t="str">
        <f t="shared" si="301"/>
        <v>6</v>
      </c>
      <c r="AK147" s="152" t="str">
        <f t="shared" si="301"/>
        <v>6</v>
      </c>
      <c r="AL147" s="152" t="str">
        <f t="shared" si="301"/>
        <v>6</v>
      </c>
      <c r="AM147" s="152" t="str">
        <f t="shared" si="301"/>
        <v>6</v>
      </c>
      <c r="AN147" s="152" t="str">
        <f t="shared" si="301"/>
        <v>6</v>
      </c>
      <c r="AO147" s="152" t="str">
        <f t="shared" si="301"/>
        <v>6</v>
      </c>
      <c r="AP147" s="152" t="str">
        <f t="shared" si="301"/>
        <v>6</v>
      </c>
      <c r="AQ147" s="152" t="str">
        <f t="shared" si="301"/>
        <v>6</v>
      </c>
      <c r="AR147" s="152"/>
      <c r="AS147" s="152"/>
      <c r="AT147" s="152"/>
      <c r="AU147" s="152"/>
      <c r="AV147" s="152"/>
      <c r="AW147" s="152"/>
      <c r="AX147" s="152"/>
      <c r="AY147" s="152"/>
      <c r="AZ147" s="152"/>
      <c r="BA147" s="152"/>
    </row>
    <row r="148" spans="1:53" ht="15.75" customHeight="1">
      <c r="A148" s="8">
        <f>+VSTUP!A153</f>
        <v>144</v>
      </c>
      <c r="B148" s="8">
        <f>+VSTUP!B153</f>
        <v>0</v>
      </c>
      <c r="C148" s="8" t="str">
        <f>IF(VSTUP!C153="","",VSTUP!C153)</f>
        <v/>
      </c>
      <c r="D148" s="8">
        <f>+VSTUP!G153</f>
        <v>0</v>
      </c>
      <c r="E148" s="8" t="str">
        <f>+VSTUP!H153</f>
        <v>-</v>
      </c>
      <c r="F148" s="8" t="str">
        <f t="shared" si="8"/>
        <v/>
      </c>
      <c r="G148" s="8" t="str">
        <f t="shared" ref="G148:O148" si="302">+IF($D148&gt;=G$2,IF($E148=0,"",$E148),IF($D148+1=G$2,IF(EXACT(LEFT($E148,LEN($E$3)),$E$3),$E$3,IF(LEN($E$3)=2,IF(LEFT($E148,1)="O","O",IF(LEFT(D148,1)="S","S","")),IF(LEN($E$3)=3,D148,""))),""))</f>
        <v/>
      </c>
      <c r="H148" s="8" t="str">
        <f t="shared" si="302"/>
        <v/>
      </c>
      <c r="I148" s="8" t="str">
        <f t="shared" si="302"/>
        <v/>
      </c>
      <c r="J148" s="8" t="str">
        <f t="shared" si="302"/>
        <v/>
      </c>
      <c r="K148" s="8" t="str">
        <f t="shared" si="302"/>
        <v/>
      </c>
      <c r="L148" s="8" t="str">
        <f t="shared" si="302"/>
        <v/>
      </c>
      <c r="M148" s="8" t="str">
        <f t="shared" si="302"/>
        <v/>
      </c>
      <c r="N148" s="8" t="str">
        <f t="shared" si="302"/>
        <v/>
      </c>
      <c r="O148" s="8" t="str">
        <f t="shared" si="302"/>
        <v/>
      </c>
      <c r="P148" s="8" t="str">
        <f t="shared" si="10"/>
        <v>--------------</v>
      </c>
      <c r="Q148" s="8" t="str">
        <f t="shared" si="11"/>
        <v/>
      </c>
      <c r="R148" s="8" t="str">
        <f t="shared" si="12"/>
        <v/>
      </c>
      <c r="S148" s="8">
        <f t="shared" si="13"/>
        <v>0</v>
      </c>
      <c r="T148" s="8">
        <f>+IF($C148&lt;='Ceník STRAVA'!$B$16,5,IF($C148&lt;='Ceník STRAVA'!$B$15,4,IF($C148&lt;='Ceník STRAVA'!$B$14,3,IF($C148&lt;='Ceník STRAVA'!$B$13,2,IF($C148&lt;='Ceník STRAVA'!$B$12,1,6)))))</f>
        <v>6</v>
      </c>
      <c r="U148" s="33">
        <f t="shared" si="254"/>
        <v>0</v>
      </c>
      <c r="V148" s="32">
        <f t="array" ref="V148">INDEX('Ceník STRAVA'!$C$12:$J$17,$T148,IF(R148="",8,HLOOKUP(R148,'Ceník STRAVA'!$C$10:$J$11,2,0)))</f>
        <v>0</v>
      </c>
      <c r="W148" s="32">
        <f t="array" ref="W148">INDEX('Ceník STRAVA'!$C$12:$J$17,$T148,IF(G148="",8,HLOOKUP(G148,'Ceník STRAVA'!$C$10:$J$11,2,0)))*IF($S148=W$2,0,1)</f>
        <v>0</v>
      </c>
      <c r="X148" s="32">
        <f t="array" ref="X148">INDEX('Ceník STRAVA'!$C$12:$J$17,$T148,IF(H148="",8,HLOOKUP(H148,'Ceník STRAVA'!$C$10:$J$11,2,0)))*IF($S148=X$2,0,1)</f>
        <v>0</v>
      </c>
      <c r="Y148" s="32">
        <f t="array" ref="Y148">INDEX('Ceník STRAVA'!$C$12:$J$17,$T148,IF(I148="",8,HLOOKUP(I148,'Ceník STRAVA'!$C$10:$J$11,2,0)))*IF($S148=Y$2,0,1)</f>
        <v>0</v>
      </c>
      <c r="Z148" s="32">
        <f t="array" ref="Z148">INDEX('Ceník STRAVA'!$C$12:$J$17,$T148,IF(J148="",8,HLOOKUP(J148,'Ceník STRAVA'!$C$10:$J$11,2,0)))*IF($S148=Z$2,0,1)</f>
        <v>0</v>
      </c>
      <c r="AA148" s="32">
        <f t="array" ref="AA148">INDEX('Ceník STRAVA'!$C$12:$J$17,$T148,IF(K148="",8,HLOOKUP(K148,'Ceník STRAVA'!$C$10:$J$11,2,0)))*IF($S148=AA$2,0,1)</f>
        <v>0</v>
      </c>
      <c r="AB148" s="32">
        <f t="array" ref="AB148">INDEX('Ceník STRAVA'!$C$12:$J$17,$T148,IF(L148="",8,HLOOKUP(L148,'Ceník STRAVA'!$C$10:$J$11,2,0)))*IF($S148=AB$2,0,1)</f>
        <v>0</v>
      </c>
      <c r="AC148" s="32">
        <f t="array" ref="AC148">INDEX('Ceník STRAVA'!$C$12:$J$17,$T148,IF(M148="",8,HLOOKUP(M148,'Ceník STRAVA'!$C$10:$J$11,2,0)))*IF($S148=AC$2,0,1)</f>
        <v>0</v>
      </c>
      <c r="AD148" s="32">
        <f t="array" ref="AD148">INDEX('Ceník STRAVA'!$C$12:$J$17,$T148,IF(N148="",8,HLOOKUP(N148,'Ceník STRAVA'!$C$10:$J$11,2,0)))*IF($S148=AD$2,0,1)</f>
        <v>0</v>
      </c>
      <c r="AE148" s="32">
        <f t="array" ref="AE148">INDEX('Ceník STRAVA'!$C$12:$J$17,$T148,IF(O148="",8,HLOOKUP(O148,'Ceník STRAVA'!$C$10:$J$11,2,0)))*IF($S148=AE$2,0,1)</f>
        <v>0</v>
      </c>
      <c r="AF148" s="8"/>
      <c r="AG148" s="8"/>
      <c r="AH148" s="8" t="str">
        <f t="shared" ref="AH148:AQ148" si="303">$T148&amp;F148</f>
        <v>6</v>
      </c>
      <c r="AI148" s="8" t="str">
        <f t="shared" si="303"/>
        <v>6</v>
      </c>
      <c r="AJ148" s="8" t="str">
        <f t="shared" si="303"/>
        <v>6</v>
      </c>
      <c r="AK148" s="8" t="str">
        <f t="shared" si="303"/>
        <v>6</v>
      </c>
      <c r="AL148" s="8" t="str">
        <f t="shared" si="303"/>
        <v>6</v>
      </c>
      <c r="AM148" s="8" t="str">
        <f t="shared" si="303"/>
        <v>6</v>
      </c>
      <c r="AN148" s="8" t="str">
        <f t="shared" si="303"/>
        <v>6</v>
      </c>
      <c r="AO148" s="8" t="str">
        <f t="shared" si="303"/>
        <v>6</v>
      </c>
      <c r="AP148" s="8" t="str">
        <f t="shared" si="303"/>
        <v>6</v>
      </c>
      <c r="AQ148" s="8" t="str">
        <f t="shared" si="303"/>
        <v>6</v>
      </c>
      <c r="AR148" s="8"/>
      <c r="AS148" s="8"/>
      <c r="AT148" s="8"/>
      <c r="AU148" s="8"/>
      <c r="AV148" s="8"/>
      <c r="AW148" s="8"/>
      <c r="AX148" s="8"/>
      <c r="AY148" s="8"/>
      <c r="AZ148" s="8"/>
      <c r="BA148" s="8"/>
    </row>
    <row r="149" spans="1:53" s="151" customFormat="1" ht="15.75" customHeight="1">
      <c r="A149" s="152">
        <f>+VSTUP!A154</f>
        <v>145</v>
      </c>
      <c r="B149" s="152">
        <f>+VSTUP!B154</f>
        <v>0</v>
      </c>
      <c r="C149" s="152" t="str">
        <f>IF(VSTUP!C154="","",VSTUP!C154)</f>
        <v/>
      </c>
      <c r="D149" s="152">
        <f>+VSTUP!G154</f>
        <v>0</v>
      </c>
      <c r="E149" s="152" t="str">
        <f>+VSTUP!H154</f>
        <v>-</v>
      </c>
      <c r="F149" s="152" t="str">
        <f t="shared" si="8"/>
        <v/>
      </c>
      <c r="G149" s="152" t="str">
        <f t="shared" ref="G149:O149" si="304">+IF($D149&gt;=G$2,IF($E149=0,"",$E149),IF($D149+1=G$2,IF(EXACT(LEFT($E149,LEN($E$3)),$E$3),$E$3,IF(LEN($E$3)=2,IF(LEFT($E149,1)="O","O",IF(LEFT(D149,1)="S","S","")),IF(LEN($E$3)=3,D149,""))),""))</f>
        <v/>
      </c>
      <c r="H149" s="152" t="str">
        <f t="shared" si="304"/>
        <v/>
      </c>
      <c r="I149" s="152" t="str">
        <f t="shared" si="304"/>
        <v/>
      </c>
      <c r="J149" s="152" t="str">
        <f t="shared" si="304"/>
        <v/>
      </c>
      <c r="K149" s="152" t="str">
        <f t="shared" si="304"/>
        <v/>
      </c>
      <c r="L149" s="152" t="str">
        <f t="shared" si="304"/>
        <v/>
      </c>
      <c r="M149" s="152" t="str">
        <f t="shared" si="304"/>
        <v/>
      </c>
      <c r="N149" s="152" t="str">
        <f t="shared" si="304"/>
        <v/>
      </c>
      <c r="O149" s="152" t="str">
        <f t="shared" si="304"/>
        <v/>
      </c>
      <c r="P149" s="152" t="str">
        <f t="shared" si="10"/>
        <v>--------------</v>
      </c>
      <c r="Q149" s="152" t="str">
        <f t="shared" si="11"/>
        <v/>
      </c>
      <c r="R149" s="152" t="str">
        <f t="shared" si="12"/>
        <v/>
      </c>
      <c r="S149" s="152">
        <f t="shared" si="13"/>
        <v>0</v>
      </c>
      <c r="T149" s="152">
        <f>+IF($C149&lt;='Ceník STRAVA'!$B$16,5,IF($C149&lt;='Ceník STRAVA'!$B$15,4,IF($C149&lt;='Ceník STRAVA'!$B$14,3,IF($C149&lt;='Ceník STRAVA'!$B$13,2,IF($C149&lt;='Ceník STRAVA'!$B$12,1,6)))))</f>
        <v>6</v>
      </c>
      <c r="U149" s="33">
        <f t="shared" si="254"/>
        <v>0</v>
      </c>
      <c r="V149" s="153">
        <f t="array" ref="V149">INDEX('Ceník STRAVA'!$C$12:$J$17,$T149,IF(R149="",8,HLOOKUP(R149,'Ceník STRAVA'!$C$10:$J$11,2,0)))</f>
        <v>0</v>
      </c>
      <c r="W149" s="153">
        <f t="array" ref="W149">INDEX('Ceník STRAVA'!$C$12:$J$17,$T149,IF(G149="",8,HLOOKUP(G149,'Ceník STRAVA'!$C$10:$J$11,2,0)))*IF($S149=W$2,0,1)</f>
        <v>0</v>
      </c>
      <c r="X149" s="153">
        <f t="array" ref="X149">INDEX('Ceník STRAVA'!$C$12:$J$17,$T149,IF(H149="",8,HLOOKUP(H149,'Ceník STRAVA'!$C$10:$J$11,2,0)))*IF($S149=X$2,0,1)</f>
        <v>0</v>
      </c>
      <c r="Y149" s="153">
        <f t="array" ref="Y149">INDEX('Ceník STRAVA'!$C$12:$J$17,$T149,IF(I149="",8,HLOOKUP(I149,'Ceník STRAVA'!$C$10:$J$11,2,0)))*IF($S149=Y$2,0,1)</f>
        <v>0</v>
      </c>
      <c r="Z149" s="153">
        <f t="array" ref="Z149">INDEX('Ceník STRAVA'!$C$12:$J$17,$T149,IF(J149="",8,HLOOKUP(J149,'Ceník STRAVA'!$C$10:$J$11,2,0)))*IF($S149=Z$2,0,1)</f>
        <v>0</v>
      </c>
      <c r="AA149" s="153">
        <f t="array" ref="AA149">INDEX('Ceník STRAVA'!$C$12:$J$17,$T149,IF(K149="",8,HLOOKUP(K149,'Ceník STRAVA'!$C$10:$J$11,2,0)))*IF($S149=AA$2,0,1)</f>
        <v>0</v>
      </c>
      <c r="AB149" s="153">
        <f t="array" ref="AB149">INDEX('Ceník STRAVA'!$C$12:$J$17,$T149,IF(L149="",8,HLOOKUP(L149,'Ceník STRAVA'!$C$10:$J$11,2,0)))*IF($S149=AB$2,0,1)</f>
        <v>0</v>
      </c>
      <c r="AC149" s="153">
        <f t="array" ref="AC149">INDEX('Ceník STRAVA'!$C$12:$J$17,$T149,IF(M149="",8,HLOOKUP(M149,'Ceník STRAVA'!$C$10:$J$11,2,0)))*IF($S149=AC$2,0,1)</f>
        <v>0</v>
      </c>
      <c r="AD149" s="153">
        <f t="array" ref="AD149">INDEX('Ceník STRAVA'!$C$12:$J$17,$T149,IF(N149="",8,HLOOKUP(N149,'Ceník STRAVA'!$C$10:$J$11,2,0)))*IF($S149=AD$2,0,1)</f>
        <v>0</v>
      </c>
      <c r="AE149" s="153">
        <f t="array" ref="AE149">INDEX('Ceník STRAVA'!$C$12:$J$17,$T149,IF(O149="",8,HLOOKUP(O149,'Ceník STRAVA'!$C$10:$J$11,2,0)))*IF($S149=AE$2,0,1)</f>
        <v>0</v>
      </c>
      <c r="AF149" s="152"/>
      <c r="AG149" s="152"/>
      <c r="AH149" s="152" t="str">
        <f t="shared" ref="AH149:AQ149" si="305">$T149&amp;F149</f>
        <v>6</v>
      </c>
      <c r="AI149" s="152" t="str">
        <f t="shared" si="305"/>
        <v>6</v>
      </c>
      <c r="AJ149" s="152" t="str">
        <f t="shared" si="305"/>
        <v>6</v>
      </c>
      <c r="AK149" s="152" t="str">
        <f t="shared" si="305"/>
        <v>6</v>
      </c>
      <c r="AL149" s="152" t="str">
        <f t="shared" si="305"/>
        <v>6</v>
      </c>
      <c r="AM149" s="152" t="str">
        <f t="shared" si="305"/>
        <v>6</v>
      </c>
      <c r="AN149" s="152" t="str">
        <f t="shared" si="305"/>
        <v>6</v>
      </c>
      <c r="AO149" s="152" t="str">
        <f t="shared" si="305"/>
        <v>6</v>
      </c>
      <c r="AP149" s="152" t="str">
        <f t="shared" si="305"/>
        <v>6</v>
      </c>
      <c r="AQ149" s="152" t="str">
        <f t="shared" si="305"/>
        <v>6</v>
      </c>
      <c r="AR149" s="152"/>
      <c r="AS149" s="152"/>
      <c r="AT149" s="152"/>
      <c r="AU149" s="152"/>
      <c r="AV149" s="152"/>
      <c r="AW149" s="152"/>
      <c r="AX149" s="152"/>
      <c r="AY149" s="152"/>
      <c r="AZ149" s="152"/>
      <c r="BA149" s="152"/>
    </row>
    <row r="150" spans="1:53" ht="15.75" customHeight="1">
      <c r="A150" s="8">
        <f>+VSTUP!A155</f>
        <v>146</v>
      </c>
      <c r="B150" s="8">
        <f>+VSTUP!B155</f>
        <v>0</v>
      </c>
      <c r="C150" s="8" t="str">
        <f>IF(VSTUP!C155="","",VSTUP!C155)</f>
        <v/>
      </c>
      <c r="D150" s="8">
        <f>+VSTUP!G155</f>
        <v>0</v>
      </c>
      <c r="E150" s="8" t="str">
        <f>+VSTUP!H155</f>
        <v>-</v>
      </c>
      <c r="F150" s="8" t="str">
        <f t="shared" si="8"/>
        <v/>
      </c>
      <c r="G150" s="8" t="str">
        <f t="shared" ref="G150:O150" si="306">+IF($D150&gt;=G$2,IF($E150=0,"",$E150),IF($D150+1=G$2,IF(EXACT(LEFT($E150,LEN($E$3)),$E$3),$E$3,IF(LEN($E$3)=2,IF(LEFT($E150,1)="O","O",IF(LEFT(D150,1)="S","S","")),IF(LEN($E$3)=3,D150,""))),""))</f>
        <v/>
      </c>
      <c r="H150" s="8" t="str">
        <f t="shared" si="306"/>
        <v/>
      </c>
      <c r="I150" s="8" t="str">
        <f t="shared" si="306"/>
        <v/>
      </c>
      <c r="J150" s="8" t="str">
        <f t="shared" si="306"/>
        <v/>
      </c>
      <c r="K150" s="8" t="str">
        <f t="shared" si="306"/>
        <v/>
      </c>
      <c r="L150" s="8" t="str">
        <f t="shared" si="306"/>
        <v/>
      </c>
      <c r="M150" s="8" t="str">
        <f t="shared" si="306"/>
        <v/>
      </c>
      <c r="N150" s="8" t="str">
        <f t="shared" si="306"/>
        <v/>
      </c>
      <c r="O150" s="8" t="str">
        <f t="shared" si="306"/>
        <v/>
      </c>
      <c r="P150" s="8" t="str">
        <f t="shared" si="10"/>
        <v>--------------</v>
      </c>
      <c r="Q150" s="8" t="str">
        <f t="shared" si="11"/>
        <v/>
      </c>
      <c r="R150" s="8" t="str">
        <f t="shared" si="12"/>
        <v/>
      </c>
      <c r="S150" s="8">
        <f t="shared" si="13"/>
        <v>0</v>
      </c>
      <c r="T150" s="8">
        <f>+IF($C150&lt;='Ceník STRAVA'!$B$16,5,IF($C150&lt;='Ceník STRAVA'!$B$15,4,IF($C150&lt;='Ceník STRAVA'!$B$14,3,IF($C150&lt;='Ceník STRAVA'!$B$13,2,IF($C150&lt;='Ceník STRAVA'!$B$12,1,6)))))</f>
        <v>6</v>
      </c>
      <c r="U150" s="33">
        <f t="shared" si="254"/>
        <v>0</v>
      </c>
      <c r="V150" s="32">
        <f t="array" ref="V150">INDEX('Ceník STRAVA'!$C$12:$J$17,$T150,IF(R150="",8,HLOOKUP(R150,'Ceník STRAVA'!$C$10:$J$11,2,0)))</f>
        <v>0</v>
      </c>
      <c r="W150" s="32">
        <f t="array" ref="W150">INDEX('Ceník STRAVA'!$C$12:$J$17,$T150,IF(G150="",8,HLOOKUP(G150,'Ceník STRAVA'!$C$10:$J$11,2,0)))*IF($S150=W$2,0,1)</f>
        <v>0</v>
      </c>
      <c r="X150" s="32">
        <f t="array" ref="X150">INDEX('Ceník STRAVA'!$C$12:$J$17,$T150,IF(H150="",8,HLOOKUP(H150,'Ceník STRAVA'!$C$10:$J$11,2,0)))*IF($S150=X$2,0,1)</f>
        <v>0</v>
      </c>
      <c r="Y150" s="32">
        <f t="array" ref="Y150">INDEX('Ceník STRAVA'!$C$12:$J$17,$T150,IF(I150="",8,HLOOKUP(I150,'Ceník STRAVA'!$C$10:$J$11,2,0)))*IF($S150=Y$2,0,1)</f>
        <v>0</v>
      </c>
      <c r="Z150" s="32">
        <f t="array" ref="Z150">INDEX('Ceník STRAVA'!$C$12:$J$17,$T150,IF(J150="",8,HLOOKUP(J150,'Ceník STRAVA'!$C$10:$J$11,2,0)))*IF($S150=Z$2,0,1)</f>
        <v>0</v>
      </c>
      <c r="AA150" s="32">
        <f t="array" ref="AA150">INDEX('Ceník STRAVA'!$C$12:$J$17,$T150,IF(K150="",8,HLOOKUP(K150,'Ceník STRAVA'!$C$10:$J$11,2,0)))*IF($S150=AA$2,0,1)</f>
        <v>0</v>
      </c>
      <c r="AB150" s="32">
        <f t="array" ref="AB150">INDEX('Ceník STRAVA'!$C$12:$J$17,$T150,IF(L150="",8,HLOOKUP(L150,'Ceník STRAVA'!$C$10:$J$11,2,0)))*IF($S150=AB$2,0,1)</f>
        <v>0</v>
      </c>
      <c r="AC150" s="32">
        <f t="array" ref="AC150">INDEX('Ceník STRAVA'!$C$12:$J$17,$T150,IF(M150="",8,HLOOKUP(M150,'Ceník STRAVA'!$C$10:$J$11,2,0)))*IF($S150=AC$2,0,1)</f>
        <v>0</v>
      </c>
      <c r="AD150" s="32">
        <f t="array" ref="AD150">INDEX('Ceník STRAVA'!$C$12:$J$17,$T150,IF(N150="",8,HLOOKUP(N150,'Ceník STRAVA'!$C$10:$J$11,2,0)))*IF($S150=AD$2,0,1)</f>
        <v>0</v>
      </c>
      <c r="AE150" s="32">
        <f t="array" ref="AE150">INDEX('Ceník STRAVA'!$C$12:$J$17,$T150,IF(O150="",8,HLOOKUP(O150,'Ceník STRAVA'!$C$10:$J$11,2,0)))*IF($S150=AE$2,0,1)</f>
        <v>0</v>
      </c>
      <c r="AF150" s="8"/>
      <c r="AG150" s="8"/>
      <c r="AH150" s="8" t="str">
        <f t="shared" ref="AH150:AQ150" si="307">$T150&amp;F150</f>
        <v>6</v>
      </c>
      <c r="AI150" s="8" t="str">
        <f t="shared" si="307"/>
        <v>6</v>
      </c>
      <c r="AJ150" s="8" t="str">
        <f t="shared" si="307"/>
        <v>6</v>
      </c>
      <c r="AK150" s="8" t="str">
        <f t="shared" si="307"/>
        <v>6</v>
      </c>
      <c r="AL150" s="8" t="str">
        <f t="shared" si="307"/>
        <v>6</v>
      </c>
      <c r="AM150" s="8" t="str">
        <f t="shared" si="307"/>
        <v>6</v>
      </c>
      <c r="AN150" s="8" t="str">
        <f t="shared" si="307"/>
        <v>6</v>
      </c>
      <c r="AO150" s="8" t="str">
        <f t="shared" si="307"/>
        <v>6</v>
      </c>
      <c r="AP150" s="8" t="str">
        <f t="shared" si="307"/>
        <v>6</v>
      </c>
      <c r="AQ150" s="8" t="str">
        <f t="shared" si="307"/>
        <v>6</v>
      </c>
      <c r="AR150" s="8"/>
      <c r="AS150" s="8"/>
      <c r="AT150" s="8"/>
      <c r="AU150" s="8"/>
      <c r="AV150" s="8"/>
      <c r="AW150" s="8"/>
      <c r="AX150" s="8"/>
      <c r="AY150" s="8"/>
      <c r="AZ150" s="8"/>
      <c r="BA150" s="8"/>
    </row>
    <row r="151" spans="1:53" s="151" customFormat="1" ht="15.75" customHeight="1">
      <c r="A151" s="152">
        <f>+VSTUP!A156</f>
        <v>147</v>
      </c>
      <c r="B151" s="152">
        <f>+VSTUP!B156</f>
        <v>0</v>
      </c>
      <c r="C151" s="152" t="str">
        <f>IF(VSTUP!C156="","",VSTUP!C156)</f>
        <v/>
      </c>
      <c r="D151" s="152">
        <f>+VSTUP!G156</f>
        <v>0</v>
      </c>
      <c r="E151" s="152" t="str">
        <f>+VSTUP!H156</f>
        <v>-</v>
      </c>
      <c r="F151" s="152" t="str">
        <f t="shared" si="8"/>
        <v/>
      </c>
      <c r="G151" s="152" t="str">
        <f t="shared" ref="G151:O151" si="308">+IF($D151&gt;=G$2,IF($E151=0,"",$E151),IF($D151+1=G$2,IF(EXACT(LEFT($E151,LEN($E$3)),$E$3),$E$3,IF(LEN($E$3)=2,IF(LEFT($E151,1)="O","O",IF(LEFT(D151,1)="S","S","")),IF(LEN($E$3)=3,D151,""))),""))</f>
        <v/>
      </c>
      <c r="H151" s="152" t="str">
        <f t="shared" si="308"/>
        <v/>
      </c>
      <c r="I151" s="152" t="str">
        <f t="shared" si="308"/>
        <v/>
      </c>
      <c r="J151" s="152" t="str">
        <f t="shared" si="308"/>
        <v/>
      </c>
      <c r="K151" s="152" t="str">
        <f t="shared" si="308"/>
        <v/>
      </c>
      <c r="L151" s="152" t="str">
        <f t="shared" si="308"/>
        <v/>
      </c>
      <c r="M151" s="152" t="str">
        <f t="shared" si="308"/>
        <v/>
      </c>
      <c r="N151" s="152" t="str">
        <f t="shared" si="308"/>
        <v/>
      </c>
      <c r="O151" s="152" t="str">
        <f t="shared" si="308"/>
        <v/>
      </c>
      <c r="P151" s="152" t="str">
        <f t="shared" si="10"/>
        <v>--------------</v>
      </c>
      <c r="Q151" s="152" t="str">
        <f t="shared" si="11"/>
        <v/>
      </c>
      <c r="R151" s="152" t="str">
        <f t="shared" si="12"/>
        <v/>
      </c>
      <c r="S151" s="152">
        <f t="shared" si="13"/>
        <v>0</v>
      </c>
      <c r="T151" s="152">
        <f>+IF($C151&lt;='Ceník STRAVA'!$B$16,5,IF($C151&lt;='Ceník STRAVA'!$B$15,4,IF($C151&lt;='Ceník STRAVA'!$B$14,3,IF($C151&lt;='Ceník STRAVA'!$B$13,2,IF($C151&lt;='Ceník STRAVA'!$B$12,1,6)))))</f>
        <v>6</v>
      </c>
      <c r="U151" s="33">
        <f t="shared" si="254"/>
        <v>0</v>
      </c>
      <c r="V151" s="153">
        <f t="array" ref="V151">INDEX('Ceník STRAVA'!$C$12:$J$17,$T151,IF(R151="",8,HLOOKUP(R151,'Ceník STRAVA'!$C$10:$J$11,2,0)))</f>
        <v>0</v>
      </c>
      <c r="W151" s="153">
        <f t="array" ref="W151">INDEX('Ceník STRAVA'!$C$12:$J$17,$T151,IF(G151="",8,HLOOKUP(G151,'Ceník STRAVA'!$C$10:$J$11,2,0)))*IF($S151=W$2,0,1)</f>
        <v>0</v>
      </c>
      <c r="X151" s="153">
        <f t="array" ref="X151">INDEX('Ceník STRAVA'!$C$12:$J$17,$T151,IF(H151="",8,HLOOKUP(H151,'Ceník STRAVA'!$C$10:$J$11,2,0)))*IF($S151=X$2,0,1)</f>
        <v>0</v>
      </c>
      <c r="Y151" s="153">
        <f t="array" ref="Y151">INDEX('Ceník STRAVA'!$C$12:$J$17,$T151,IF(I151="",8,HLOOKUP(I151,'Ceník STRAVA'!$C$10:$J$11,2,0)))*IF($S151=Y$2,0,1)</f>
        <v>0</v>
      </c>
      <c r="Z151" s="153">
        <f t="array" ref="Z151">INDEX('Ceník STRAVA'!$C$12:$J$17,$T151,IF(J151="",8,HLOOKUP(J151,'Ceník STRAVA'!$C$10:$J$11,2,0)))*IF($S151=Z$2,0,1)</f>
        <v>0</v>
      </c>
      <c r="AA151" s="153">
        <f t="array" ref="AA151">INDEX('Ceník STRAVA'!$C$12:$J$17,$T151,IF(K151="",8,HLOOKUP(K151,'Ceník STRAVA'!$C$10:$J$11,2,0)))*IF($S151=AA$2,0,1)</f>
        <v>0</v>
      </c>
      <c r="AB151" s="153">
        <f t="array" ref="AB151">INDEX('Ceník STRAVA'!$C$12:$J$17,$T151,IF(L151="",8,HLOOKUP(L151,'Ceník STRAVA'!$C$10:$J$11,2,0)))*IF($S151=AB$2,0,1)</f>
        <v>0</v>
      </c>
      <c r="AC151" s="153">
        <f t="array" ref="AC151">INDEX('Ceník STRAVA'!$C$12:$J$17,$T151,IF(M151="",8,HLOOKUP(M151,'Ceník STRAVA'!$C$10:$J$11,2,0)))*IF($S151=AC$2,0,1)</f>
        <v>0</v>
      </c>
      <c r="AD151" s="153">
        <f t="array" ref="AD151">INDEX('Ceník STRAVA'!$C$12:$J$17,$T151,IF(N151="",8,HLOOKUP(N151,'Ceník STRAVA'!$C$10:$J$11,2,0)))*IF($S151=AD$2,0,1)</f>
        <v>0</v>
      </c>
      <c r="AE151" s="153">
        <f t="array" ref="AE151">INDEX('Ceník STRAVA'!$C$12:$J$17,$T151,IF(O151="",8,HLOOKUP(O151,'Ceník STRAVA'!$C$10:$J$11,2,0)))*IF($S151=AE$2,0,1)</f>
        <v>0</v>
      </c>
      <c r="AF151" s="152"/>
      <c r="AG151" s="152"/>
      <c r="AH151" s="152" t="str">
        <f t="shared" ref="AH151:AQ151" si="309">$T151&amp;F151</f>
        <v>6</v>
      </c>
      <c r="AI151" s="152" t="str">
        <f t="shared" si="309"/>
        <v>6</v>
      </c>
      <c r="AJ151" s="152" t="str">
        <f t="shared" si="309"/>
        <v>6</v>
      </c>
      <c r="AK151" s="152" t="str">
        <f t="shared" si="309"/>
        <v>6</v>
      </c>
      <c r="AL151" s="152" t="str">
        <f t="shared" si="309"/>
        <v>6</v>
      </c>
      <c r="AM151" s="152" t="str">
        <f t="shared" si="309"/>
        <v>6</v>
      </c>
      <c r="AN151" s="152" t="str">
        <f t="shared" si="309"/>
        <v>6</v>
      </c>
      <c r="AO151" s="152" t="str">
        <f t="shared" si="309"/>
        <v>6</v>
      </c>
      <c r="AP151" s="152" t="str">
        <f t="shared" si="309"/>
        <v>6</v>
      </c>
      <c r="AQ151" s="152" t="str">
        <f t="shared" si="309"/>
        <v>6</v>
      </c>
      <c r="AR151" s="152"/>
      <c r="AS151" s="152"/>
      <c r="AT151" s="152"/>
      <c r="AU151" s="152"/>
      <c r="AV151" s="152"/>
      <c r="AW151" s="152"/>
      <c r="AX151" s="152"/>
      <c r="AY151" s="152"/>
      <c r="AZ151" s="152"/>
      <c r="BA151" s="152"/>
    </row>
    <row r="152" spans="1:53" ht="15.75" customHeight="1">
      <c r="A152" s="8">
        <f>+VSTUP!A157</f>
        <v>148</v>
      </c>
      <c r="B152" s="8">
        <f>+VSTUP!B157</f>
        <v>0</v>
      </c>
      <c r="C152" s="8" t="str">
        <f>IF(VSTUP!C157="","",VSTUP!C157)</f>
        <v/>
      </c>
      <c r="D152" s="8">
        <f>+VSTUP!G157</f>
        <v>0</v>
      </c>
      <c r="E152" s="8" t="str">
        <f>+VSTUP!H157</f>
        <v>-</v>
      </c>
      <c r="F152" s="8" t="str">
        <f t="shared" si="8"/>
        <v/>
      </c>
      <c r="G152" s="8" t="str">
        <f t="shared" ref="G152:O152" si="310">+IF($D152&gt;=G$2,IF($E152=0,"",$E152),IF($D152+1=G$2,IF(EXACT(LEFT($E152,LEN($E$3)),$E$3),$E$3,IF(LEN($E$3)=2,IF(LEFT($E152,1)="O","O",IF(LEFT(D152,1)="S","S","")),IF(LEN($E$3)=3,D152,""))),""))</f>
        <v/>
      </c>
      <c r="H152" s="8" t="str">
        <f t="shared" si="310"/>
        <v/>
      </c>
      <c r="I152" s="8" t="str">
        <f t="shared" si="310"/>
        <v/>
      </c>
      <c r="J152" s="8" t="str">
        <f t="shared" si="310"/>
        <v/>
      </c>
      <c r="K152" s="8" t="str">
        <f t="shared" si="310"/>
        <v/>
      </c>
      <c r="L152" s="8" t="str">
        <f t="shared" si="310"/>
        <v/>
      </c>
      <c r="M152" s="8" t="str">
        <f t="shared" si="310"/>
        <v/>
      </c>
      <c r="N152" s="8" t="str">
        <f t="shared" si="310"/>
        <v/>
      </c>
      <c r="O152" s="8" t="str">
        <f t="shared" si="310"/>
        <v/>
      </c>
      <c r="P152" s="8" t="str">
        <f t="shared" si="10"/>
        <v>--------------</v>
      </c>
      <c r="Q152" s="8" t="str">
        <f t="shared" si="11"/>
        <v/>
      </c>
      <c r="R152" s="8" t="str">
        <f t="shared" si="12"/>
        <v/>
      </c>
      <c r="S152" s="8">
        <f t="shared" si="13"/>
        <v>0</v>
      </c>
      <c r="T152" s="8">
        <f>+IF($C152&lt;='Ceník STRAVA'!$B$16,5,IF($C152&lt;='Ceník STRAVA'!$B$15,4,IF($C152&lt;='Ceník STRAVA'!$B$14,3,IF($C152&lt;='Ceník STRAVA'!$B$13,2,IF($C152&lt;='Ceník STRAVA'!$B$12,1,6)))))</f>
        <v>6</v>
      </c>
      <c r="U152" s="33">
        <f t="shared" si="254"/>
        <v>0</v>
      </c>
      <c r="V152" s="32">
        <f t="array" ref="V152">INDEX('Ceník STRAVA'!$C$12:$J$17,$T152,IF(R152="",8,HLOOKUP(R152,'Ceník STRAVA'!$C$10:$J$11,2,0)))</f>
        <v>0</v>
      </c>
      <c r="W152" s="32">
        <f t="array" ref="W152">INDEX('Ceník STRAVA'!$C$12:$J$17,$T152,IF(G152="",8,HLOOKUP(G152,'Ceník STRAVA'!$C$10:$J$11,2,0)))*IF($S152=W$2,0,1)</f>
        <v>0</v>
      </c>
      <c r="X152" s="32">
        <f t="array" ref="X152">INDEX('Ceník STRAVA'!$C$12:$J$17,$T152,IF(H152="",8,HLOOKUP(H152,'Ceník STRAVA'!$C$10:$J$11,2,0)))*IF($S152=X$2,0,1)</f>
        <v>0</v>
      </c>
      <c r="Y152" s="32">
        <f t="array" ref="Y152">INDEX('Ceník STRAVA'!$C$12:$J$17,$T152,IF(I152="",8,HLOOKUP(I152,'Ceník STRAVA'!$C$10:$J$11,2,0)))*IF($S152=Y$2,0,1)</f>
        <v>0</v>
      </c>
      <c r="Z152" s="32">
        <f t="array" ref="Z152">INDEX('Ceník STRAVA'!$C$12:$J$17,$T152,IF(J152="",8,HLOOKUP(J152,'Ceník STRAVA'!$C$10:$J$11,2,0)))*IF($S152=Z$2,0,1)</f>
        <v>0</v>
      </c>
      <c r="AA152" s="32">
        <f t="array" ref="AA152">INDEX('Ceník STRAVA'!$C$12:$J$17,$T152,IF(K152="",8,HLOOKUP(K152,'Ceník STRAVA'!$C$10:$J$11,2,0)))*IF($S152=AA$2,0,1)</f>
        <v>0</v>
      </c>
      <c r="AB152" s="32">
        <f t="array" ref="AB152">INDEX('Ceník STRAVA'!$C$12:$J$17,$T152,IF(L152="",8,HLOOKUP(L152,'Ceník STRAVA'!$C$10:$J$11,2,0)))*IF($S152=AB$2,0,1)</f>
        <v>0</v>
      </c>
      <c r="AC152" s="32">
        <f t="array" ref="AC152">INDEX('Ceník STRAVA'!$C$12:$J$17,$T152,IF(M152="",8,HLOOKUP(M152,'Ceník STRAVA'!$C$10:$J$11,2,0)))*IF($S152=AC$2,0,1)</f>
        <v>0</v>
      </c>
      <c r="AD152" s="32">
        <f t="array" ref="AD152">INDEX('Ceník STRAVA'!$C$12:$J$17,$T152,IF(N152="",8,HLOOKUP(N152,'Ceník STRAVA'!$C$10:$J$11,2,0)))*IF($S152=AD$2,0,1)</f>
        <v>0</v>
      </c>
      <c r="AE152" s="32">
        <f t="array" ref="AE152">INDEX('Ceník STRAVA'!$C$12:$J$17,$T152,IF(O152="",8,HLOOKUP(O152,'Ceník STRAVA'!$C$10:$J$11,2,0)))*IF($S152=AE$2,0,1)</f>
        <v>0</v>
      </c>
      <c r="AF152" s="8"/>
      <c r="AG152" s="8"/>
      <c r="AH152" s="8" t="str">
        <f t="shared" ref="AH152:AQ152" si="311">$T152&amp;F152</f>
        <v>6</v>
      </c>
      <c r="AI152" s="8" t="str">
        <f t="shared" si="311"/>
        <v>6</v>
      </c>
      <c r="AJ152" s="8" t="str">
        <f t="shared" si="311"/>
        <v>6</v>
      </c>
      <c r="AK152" s="8" t="str">
        <f t="shared" si="311"/>
        <v>6</v>
      </c>
      <c r="AL152" s="8" t="str">
        <f t="shared" si="311"/>
        <v>6</v>
      </c>
      <c r="AM152" s="8" t="str">
        <f t="shared" si="311"/>
        <v>6</v>
      </c>
      <c r="AN152" s="8" t="str">
        <f t="shared" si="311"/>
        <v>6</v>
      </c>
      <c r="AO152" s="8" t="str">
        <f t="shared" si="311"/>
        <v>6</v>
      </c>
      <c r="AP152" s="8" t="str">
        <f t="shared" si="311"/>
        <v>6</v>
      </c>
      <c r="AQ152" s="8" t="str">
        <f t="shared" si="311"/>
        <v>6</v>
      </c>
      <c r="AR152" s="8"/>
      <c r="AS152" s="8"/>
      <c r="AT152" s="8"/>
      <c r="AU152" s="8"/>
      <c r="AV152" s="8"/>
      <c r="AW152" s="8"/>
      <c r="AX152" s="8"/>
      <c r="AY152" s="8"/>
      <c r="AZ152" s="8"/>
      <c r="BA152" s="8"/>
    </row>
    <row r="153" spans="1:53" s="151" customFormat="1" ht="15.75" customHeight="1">
      <c r="A153" s="152">
        <f>+VSTUP!A158</f>
        <v>149</v>
      </c>
      <c r="B153" s="152">
        <f>+VSTUP!B158</f>
        <v>0</v>
      </c>
      <c r="C153" s="152" t="str">
        <f>IF(VSTUP!C158="","",VSTUP!C158)</f>
        <v/>
      </c>
      <c r="D153" s="152">
        <f>+VSTUP!G158</f>
        <v>0</v>
      </c>
      <c r="E153" s="152" t="str">
        <f>+VSTUP!H158</f>
        <v>-</v>
      </c>
      <c r="F153" s="152" t="str">
        <f t="shared" si="8"/>
        <v/>
      </c>
      <c r="G153" s="152" t="str">
        <f t="shared" ref="G153:O153" si="312">+IF($D153&gt;=G$2,IF($E153=0,"",$E153),IF($D153+1=G$2,IF(EXACT(LEFT($E153,LEN($E$3)),$E$3),$E$3,IF(LEN($E$3)=2,IF(LEFT($E153,1)="O","O",IF(LEFT(D153,1)="S","S","")),IF(LEN($E$3)=3,D153,""))),""))</f>
        <v/>
      </c>
      <c r="H153" s="152" t="str">
        <f t="shared" si="312"/>
        <v/>
      </c>
      <c r="I153" s="152" t="str">
        <f t="shared" si="312"/>
        <v/>
      </c>
      <c r="J153" s="152" t="str">
        <f t="shared" si="312"/>
        <v/>
      </c>
      <c r="K153" s="152" t="str">
        <f t="shared" si="312"/>
        <v/>
      </c>
      <c r="L153" s="152" t="str">
        <f t="shared" si="312"/>
        <v/>
      </c>
      <c r="M153" s="152" t="str">
        <f t="shared" si="312"/>
        <v/>
      </c>
      <c r="N153" s="152" t="str">
        <f t="shared" si="312"/>
        <v/>
      </c>
      <c r="O153" s="152" t="str">
        <f t="shared" si="312"/>
        <v/>
      </c>
      <c r="P153" s="152" t="str">
        <f t="shared" si="10"/>
        <v>--------------</v>
      </c>
      <c r="Q153" s="152" t="str">
        <f t="shared" si="11"/>
        <v/>
      </c>
      <c r="R153" s="152" t="str">
        <f t="shared" si="12"/>
        <v/>
      </c>
      <c r="S153" s="152">
        <f t="shared" si="13"/>
        <v>0</v>
      </c>
      <c r="T153" s="152">
        <f>+IF($C153&lt;='Ceník STRAVA'!$B$16,5,IF($C153&lt;='Ceník STRAVA'!$B$15,4,IF($C153&lt;='Ceník STRAVA'!$B$14,3,IF($C153&lt;='Ceník STRAVA'!$B$13,2,IF($C153&lt;='Ceník STRAVA'!$B$12,1,6)))))</f>
        <v>6</v>
      </c>
      <c r="U153" s="33">
        <f t="shared" si="254"/>
        <v>0</v>
      </c>
      <c r="V153" s="153">
        <f t="array" ref="V153">INDEX('Ceník STRAVA'!$C$12:$J$17,$T153,IF(R153="",8,HLOOKUP(R153,'Ceník STRAVA'!$C$10:$J$11,2,0)))</f>
        <v>0</v>
      </c>
      <c r="W153" s="153">
        <f t="array" ref="W153">INDEX('Ceník STRAVA'!$C$12:$J$17,$T153,IF(G153="",8,HLOOKUP(G153,'Ceník STRAVA'!$C$10:$J$11,2,0)))*IF($S153=W$2,0,1)</f>
        <v>0</v>
      </c>
      <c r="X153" s="153">
        <f t="array" ref="X153">INDEX('Ceník STRAVA'!$C$12:$J$17,$T153,IF(H153="",8,HLOOKUP(H153,'Ceník STRAVA'!$C$10:$J$11,2,0)))*IF($S153=X$2,0,1)</f>
        <v>0</v>
      </c>
      <c r="Y153" s="153">
        <f t="array" ref="Y153">INDEX('Ceník STRAVA'!$C$12:$J$17,$T153,IF(I153="",8,HLOOKUP(I153,'Ceník STRAVA'!$C$10:$J$11,2,0)))*IF($S153=Y$2,0,1)</f>
        <v>0</v>
      </c>
      <c r="Z153" s="153">
        <f t="array" ref="Z153">INDEX('Ceník STRAVA'!$C$12:$J$17,$T153,IF(J153="",8,HLOOKUP(J153,'Ceník STRAVA'!$C$10:$J$11,2,0)))*IF($S153=Z$2,0,1)</f>
        <v>0</v>
      </c>
      <c r="AA153" s="153">
        <f t="array" ref="AA153">INDEX('Ceník STRAVA'!$C$12:$J$17,$T153,IF(K153="",8,HLOOKUP(K153,'Ceník STRAVA'!$C$10:$J$11,2,0)))*IF($S153=AA$2,0,1)</f>
        <v>0</v>
      </c>
      <c r="AB153" s="153">
        <f t="array" ref="AB153">INDEX('Ceník STRAVA'!$C$12:$J$17,$T153,IF(L153="",8,HLOOKUP(L153,'Ceník STRAVA'!$C$10:$J$11,2,0)))*IF($S153=AB$2,0,1)</f>
        <v>0</v>
      </c>
      <c r="AC153" s="153">
        <f t="array" ref="AC153">INDEX('Ceník STRAVA'!$C$12:$J$17,$T153,IF(M153="",8,HLOOKUP(M153,'Ceník STRAVA'!$C$10:$J$11,2,0)))*IF($S153=AC$2,0,1)</f>
        <v>0</v>
      </c>
      <c r="AD153" s="153">
        <f t="array" ref="AD153">INDEX('Ceník STRAVA'!$C$12:$J$17,$T153,IF(N153="",8,HLOOKUP(N153,'Ceník STRAVA'!$C$10:$J$11,2,0)))*IF($S153=AD$2,0,1)</f>
        <v>0</v>
      </c>
      <c r="AE153" s="153">
        <f t="array" ref="AE153">INDEX('Ceník STRAVA'!$C$12:$J$17,$T153,IF(O153="",8,HLOOKUP(O153,'Ceník STRAVA'!$C$10:$J$11,2,0)))*IF($S153=AE$2,0,1)</f>
        <v>0</v>
      </c>
      <c r="AF153" s="152"/>
      <c r="AG153" s="152"/>
      <c r="AH153" s="152" t="str">
        <f t="shared" ref="AH153:AQ153" si="313">$T153&amp;F153</f>
        <v>6</v>
      </c>
      <c r="AI153" s="152" t="str">
        <f t="shared" si="313"/>
        <v>6</v>
      </c>
      <c r="AJ153" s="152" t="str">
        <f t="shared" si="313"/>
        <v>6</v>
      </c>
      <c r="AK153" s="152" t="str">
        <f t="shared" si="313"/>
        <v>6</v>
      </c>
      <c r="AL153" s="152" t="str">
        <f t="shared" si="313"/>
        <v>6</v>
      </c>
      <c r="AM153" s="152" t="str">
        <f t="shared" si="313"/>
        <v>6</v>
      </c>
      <c r="AN153" s="152" t="str">
        <f t="shared" si="313"/>
        <v>6</v>
      </c>
      <c r="AO153" s="152" t="str">
        <f t="shared" si="313"/>
        <v>6</v>
      </c>
      <c r="AP153" s="152" t="str">
        <f t="shared" si="313"/>
        <v>6</v>
      </c>
      <c r="AQ153" s="152" t="str">
        <f t="shared" si="313"/>
        <v>6</v>
      </c>
      <c r="AR153" s="152"/>
      <c r="AS153" s="152"/>
      <c r="AT153" s="152"/>
      <c r="AU153" s="152"/>
      <c r="AV153" s="152"/>
      <c r="AW153" s="152"/>
      <c r="AX153" s="152"/>
      <c r="AY153" s="152"/>
      <c r="AZ153" s="152"/>
      <c r="BA153" s="152"/>
    </row>
    <row r="154" spans="1:53" ht="15.75" customHeight="1">
      <c r="A154" s="8">
        <f>+VSTUP!A159</f>
        <v>150</v>
      </c>
      <c r="B154" s="8">
        <f>+VSTUP!B159</f>
        <v>0</v>
      </c>
      <c r="C154" s="8" t="str">
        <f>IF(VSTUP!C159="","",VSTUP!C159)</f>
        <v/>
      </c>
      <c r="D154" s="8">
        <f>+VSTUP!G159</f>
        <v>0</v>
      </c>
      <c r="E154" s="8" t="str">
        <f>+VSTUP!H159</f>
        <v>-</v>
      </c>
      <c r="F154" s="8" t="str">
        <f t="shared" si="8"/>
        <v/>
      </c>
      <c r="G154" s="8" t="str">
        <f t="shared" ref="G154:O154" si="314">+IF($D154&gt;=G$2,IF($E154=0,"",$E154),IF($D154+1=G$2,IF(EXACT(LEFT($E154,LEN($E$3)),$E$3),$E$3,IF(LEN($E$3)=2,IF(LEFT($E154,1)="O","O",IF(LEFT(D154,1)="S","S","")),IF(LEN($E$3)=3,D154,""))),""))</f>
        <v/>
      </c>
      <c r="H154" s="8" t="str">
        <f t="shared" si="314"/>
        <v/>
      </c>
      <c r="I154" s="8" t="str">
        <f t="shared" si="314"/>
        <v/>
      </c>
      <c r="J154" s="8" t="str">
        <f t="shared" si="314"/>
        <v/>
      </c>
      <c r="K154" s="8" t="str">
        <f t="shared" si="314"/>
        <v/>
      </c>
      <c r="L154" s="8" t="str">
        <f t="shared" si="314"/>
        <v/>
      </c>
      <c r="M154" s="8" t="str">
        <f t="shared" si="314"/>
        <v/>
      </c>
      <c r="N154" s="8" t="str">
        <f t="shared" si="314"/>
        <v/>
      </c>
      <c r="O154" s="8" t="str">
        <f t="shared" si="314"/>
        <v/>
      </c>
      <c r="P154" s="8" t="str">
        <f t="shared" si="10"/>
        <v>--------------</v>
      </c>
      <c r="Q154" s="8" t="str">
        <f t="shared" si="11"/>
        <v/>
      </c>
      <c r="R154" s="8" t="str">
        <f t="shared" si="12"/>
        <v/>
      </c>
      <c r="S154" s="8">
        <f t="shared" si="13"/>
        <v>0</v>
      </c>
      <c r="T154" s="8">
        <f>+IF($C154&lt;='Ceník STRAVA'!$B$16,5,IF($C154&lt;='Ceník STRAVA'!$B$15,4,IF($C154&lt;='Ceník STRAVA'!$B$14,3,IF($C154&lt;='Ceník STRAVA'!$B$13,2,IF($C154&lt;='Ceník STRAVA'!$B$12,1,6)))))</f>
        <v>6</v>
      </c>
      <c r="U154" s="33">
        <f t="shared" si="254"/>
        <v>0</v>
      </c>
      <c r="V154" s="32">
        <f t="array" ref="V154">INDEX('Ceník STRAVA'!$C$12:$J$17,$T154,IF(R154="",8,HLOOKUP(R154,'Ceník STRAVA'!$C$10:$J$11,2,0)))</f>
        <v>0</v>
      </c>
      <c r="W154" s="32">
        <f t="array" ref="W154">INDEX('Ceník STRAVA'!$C$12:$J$17,$T154,IF(G154="",8,HLOOKUP(G154,'Ceník STRAVA'!$C$10:$J$11,2,0)))*IF($S154=W$2,0,1)</f>
        <v>0</v>
      </c>
      <c r="X154" s="32">
        <f t="array" ref="X154">INDEX('Ceník STRAVA'!$C$12:$J$17,$T154,IF(H154="",8,HLOOKUP(H154,'Ceník STRAVA'!$C$10:$J$11,2,0)))*IF($S154=X$2,0,1)</f>
        <v>0</v>
      </c>
      <c r="Y154" s="32">
        <f t="array" ref="Y154">INDEX('Ceník STRAVA'!$C$12:$J$17,$T154,IF(I154="",8,HLOOKUP(I154,'Ceník STRAVA'!$C$10:$J$11,2,0)))*IF($S154=Y$2,0,1)</f>
        <v>0</v>
      </c>
      <c r="Z154" s="32">
        <f t="array" ref="Z154">INDEX('Ceník STRAVA'!$C$12:$J$17,$T154,IF(J154="",8,HLOOKUP(J154,'Ceník STRAVA'!$C$10:$J$11,2,0)))*IF($S154=Z$2,0,1)</f>
        <v>0</v>
      </c>
      <c r="AA154" s="32">
        <f t="array" ref="AA154">INDEX('Ceník STRAVA'!$C$12:$J$17,$T154,IF(K154="",8,HLOOKUP(K154,'Ceník STRAVA'!$C$10:$J$11,2,0)))*IF($S154=AA$2,0,1)</f>
        <v>0</v>
      </c>
      <c r="AB154" s="32">
        <f t="array" ref="AB154">INDEX('Ceník STRAVA'!$C$12:$J$17,$T154,IF(L154="",8,HLOOKUP(L154,'Ceník STRAVA'!$C$10:$J$11,2,0)))*IF($S154=AB$2,0,1)</f>
        <v>0</v>
      </c>
      <c r="AC154" s="32">
        <f t="array" ref="AC154">INDEX('Ceník STRAVA'!$C$12:$J$17,$T154,IF(M154="",8,HLOOKUP(M154,'Ceník STRAVA'!$C$10:$J$11,2,0)))*IF($S154=AC$2,0,1)</f>
        <v>0</v>
      </c>
      <c r="AD154" s="32">
        <f t="array" ref="AD154">INDEX('Ceník STRAVA'!$C$12:$J$17,$T154,IF(N154="",8,HLOOKUP(N154,'Ceník STRAVA'!$C$10:$J$11,2,0)))*IF($S154=AD$2,0,1)</f>
        <v>0</v>
      </c>
      <c r="AE154" s="32">
        <f t="array" ref="AE154">INDEX('Ceník STRAVA'!$C$12:$J$17,$T154,IF(O154="",8,HLOOKUP(O154,'Ceník STRAVA'!$C$10:$J$11,2,0)))*IF($S154=AE$2,0,1)</f>
        <v>0</v>
      </c>
      <c r="AF154" s="8"/>
      <c r="AG154" s="8"/>
      <c r="AH154" s="8" t="str">
        <f t="shared" ref="AH154:AQ154" si="315">$T154&amp;F154</f>
        <v>6</v>
      </c>
      <c r="AI154" s="8" t="str">
        <f t="shared" si="315"/>
        <v>6</v>
      </c>
      <c r="AJ154" s="8" t="str">
        <f t="shared" si="315"/>
        <v>6</v>
      </c>
      <c r="AK154" s="8" t="str">
        <f t="shared" si="315"/>
        <v>6</v>
      </c>
      <c r="AL154" s="8" t="str">
        <f t="shared" si="315"/>
        <v>6</v>
      </c>
      <c r="AM154" s="8" t="str">
        <f t="shared" si="315"/>
        <v>6</v>
      </c>
      <c r="AN154" s="8" t="str">
        <f t="shared" si="315"/>
        <v>6</v>
      </c>
      <c r="AO154" s="8" t="str">
        <f t="shared" si="315"/>
        <v>6</v>
      </c>
      <c r="AP154" s="8" t="str">
        <f t="shared" si="315"/>
        <v>6</v>
      </c>
      <c r="AQ154" s="8" t="str">
        <f t="shared" si="315"/>
        <v>6</v>
      </c>
      <c r="AR154" s="8"/>
      <c r="AS154" s="8"/>
      <c r="AT154" s="8"/>
      <c r="AU154" s="8"/>
      <c r="AV154" s="8"/>
      <c r="AW154" s="8"/>
      <c r="AX154" s="8"/>
      <c r="AY154" s="8"/>
      <c r="AZ154" s="8"/>
      <c r="BA154" s="8"/>
    </row>
    <row r="155" spans="1:53" s="151" customFormat="1" ht="15.75" customHeight="1">
      <c r="A155" s="152">
        <f>+VSTUP!A160</f>
        <v>151</v>
      </c>
      <c r="B155" s="152">
        <f>+VSTUP!B160</f>
        <v>0</v>
      </c>
      <c r="C155" s="152" t="str">
        <f>IF(VSTUP!C160="","",VSTUP!C160)</f>
        <v/>
      </c>
      <c r="D155" s="152">
        <f>+VSTUP!G160</f>
        <v>0</v>
      </c>
      <c r="E155" s="152" t="str">
        <f>+VSTUP!H160</f>
        <v>-</v>
      </c>
      <c r="F155" s="152" t="str">
        <f t="shared" si="8"/>
        <v/>
      </c>
      <c r="G155" s="152" t="str">
        <f t="shared" ref="G155:O155" si="316">+IF($D155&gt;=G$2,IF($E155=0,"",$E155),IF($D155+1=G$2,IF(EXACT(LEFT($E155,LEN($E$3)),$E$3),$E$3,IF(LEN($E$3)=2,IF(LEFT($E155,1)="O","O",IF(LEFT(D155,1)="S","S","")),IF(LEN($E$3)=3,D155,""))),""))</f>
        <v/>
      </c>
      <c r="H155" s="152" t="str">
        <f t="shared" si="316"/>
        <v/>
      </c>
      <c r="I155" s="152" t="str">
        <f t="shared" si="316"/>
        <v/>
      </c>
      <c r="J155" s="152" t="str">
        <f t="shared" si="316"/>
        <v/>
      </c>
      <c r="K155" s="152" t="str">
        <f t="shared" si="316"/>
        <v/>
      </c>
      <c r="L155" s="152" t="str">
        <f t="shared" si="316"/>
        <v/>
      </c>
      <c r="M155" s="152" t="str">
        <f t="shared" si="316"/>
        <v/>
      </c>
      <c r="N155" s="152" t="str">
        <f t="shared" si="316"/>
        <v/>
      </c>
      <c r="O155" s="152" t="str">
        <f t="shared" si="316"/>
        <v/>
      </c>
      <c r="P155" s="152" t="str">
        <f t="shared" si="10"/>
        <v>--------------</v>
      </c>
      <c r="Q155" s="152" t="str">
        <f t="shared" si="11"/>
        <v/>
      </c>
      <c r="R155" s="152" t="str">
        <f t="shared" si="12"/>
        <v/>
      </c>
      <c r="S155" s="152">
        <f t="shared" si="13"/>
        <v>0</v>
      </c>
      <c r="T155" s="152">
        <f>+IF($C155&lt;='Ceník STRAVA'!$B$16,5,IF($C155&lt;='Ceník STRAVA'!$B$15,4,IF($C155&lt;='Ceník STRAVA'!$B$14,3,IF($C155&lt;='Ceník STRAVA'!$B$13,2,IF($C155&lt;='Ceník STRAVA'!$B$12,1,6)))))</f>
        <v>6</v>
      </c>
      <c r="U155" s="33">
        <f t="shared" si="254"/>
        <v>0</v>
      </c>
      <c r="V155" s="153">
        <f t="array" ref="V155">INDEX('Ceník STRAVA'!$C$12:$J$17,$T155,IF(R155="",8,HLOOKUP(R155,'Ceník STRAVA'!$C$10:$J$11,2,0)))</f>
        <v>0</v>
      </c>
      <c r="W155" s="153">
        <f t="array" ref="W155">INDEX('Ceník STRAVA'!$C$12:$J$17,$T155,IF(G155="",8,HLOOKUP(G155,'Ceník STRAVA'!$C$10:$J$11,2,0)))*IF($S155=W$2,0,1)</f>
        <v>0</v>
      </c>
      <c r="X155" s="153">
        <f t="array" ref="X155">INDEX('Ceník STRAVA'!$C$12:$J$17,$T155,IF(H155="",8,HLOOKUP(H155,'Ceník STRAVA'!$C$10:$J$11,2,0)))*IF($S155=X$2,0,1)</f>
        <v>0</v>
      </c>
      <c r="Y155" s="153">
        <f t="array" ref="Y155">INDEX('Ceník STRAVA'!$C$12:$J$17,$T155,IF(I155="",8,HLOOKUP(I155,'Ceník STRAVA'!$C$10:$J$11,2,0)))*IF($S155=Y$2,0,1)</f>
        <v>0</v>
      </c>
      <c r="Z155" s="153">
        <f t="array" ref="Z155">INDEX('Ceník STRAVA'!$C$12:$J$17,$T155,IF(J155="",8,HLOOKUP(J155,'Ceník STRAVA'!$C$10:$J$11,2,0)))*IF($S155=Z$2,0,1)</f>
        <v>0</v>
      </c>
      <c r="AA155" s="153">
        <f t="array" ref="AA155">INDEX('Ceník STRAVA'!$C$12:$J$17,$T155,IF(K155="",8,HLOOKUP(K155,'Ceník STRAVA'!$C$10:$J$11,2,0)))*IF($S155=AA$2,0,1)</f>
        <v>0</v>
      </c>
      <c r="AB155" s="153">
        <f t="array" ref="AB155">INDEX('Ceník STRAVA'!$C$12:$J$17,$T155,IF(L155="",8,HLOOKUP(L155,'Ceník STRAVA'!$C$10:$J$11,2,0)))*IF($S155=AB$2,0,1)</f>
        <v>0</v>
      </c>
      <c r="AC155" s="153">
        <f t="array" ref="AC155">INDEX('Ceník STRAVA'!$C$12:$J$17,$T155,IF(M155="",8,HLOOKUP(M155,'Ceník STRAVA'!$C$10:$J$11,2,0)))*IF($S155=AC$2,0,1)</f>
        <v>0</v>
      </c>
      <c r="AD155" s="153">
        <f t="array" ref="AD155">INDEX('Ceník STRAVA'!$C$12:$J$17,$T155,IF(N155="",8,HLOOKUP(N155,'Ceník STRAVA'!$C$10:$J$11,2,0)))*IF($S155=AD$2,0,1)</f>
        <v>0</v>
      </c>
      <c r="AE155" s="153">
        <f t="array" ref="AE155">INDEX('Ceník STRAVA'!$C$12:$J$17,$T155,IF(O155="",8,HLOOKUP(O155,'Ceník STRAVA'!$C$10:$J$11,2,0)))*IF($S155=AE$2,0,1)</f>
        <v>0</v>
      </c>
      <c r="AF155" s="152"/>
      <c r="AG155" s="152"/>
      <c r="AH155" s="152" t="str">
        <f t="shared" ref="AH155:AQ155" si="317">$T155&amp;F155</f>
        <v>6</v>
      </c>
      <c r="AI155" s="152" t="str">
        <f t="shared" si="317"/>
        <v>6</v>
      </c>
      <c r="AJ155" s="152" t="str">
        <f t="shared" si="317"/>
        <v>6</v>
      </c>
      <c r="AK155" s="152" t="str">
        <f t="shared" si="317"/>
        <v>6</v>
      </c>
      <c r="AL155" s="152" t="str">
        <f t="shared" si="317"/>
        <v>6</v>
      </c>
      <c r="AM155" s="152" t="str">
        <f t="shared" si="317"/>
        <v>6</v>
      </c>
      <c r="AN155" s="152" t="str">
        <f t="shared" si="317"/>
        <v>6</v>
      </c>
      <c r="AO155" s="152" t="str">
        <f t="shared" si="317"/>
        <v>6</v>
      </c>
      <c r="AP155" s="152" t="str">
        <f t="shared" si="317"/>
        <v>6</v>
      </c>
      <c r="AQ155" s="152" t="str">
        <f t="shared" si="317"/>
        <v>6</v>
      </c>
      <c r="AR155" s="152"/>
      <c r="AS155" s="152"/>
      <c r="AT155" s="152"/>
      <c r="AU155" s="152"/>
      <c r="AV155" s="152"/>
      <c r="AW155" s="152"/>
      <c r="AX155" s="152"/>
      <c r="AY155" s="152"/>
      <c r="AZ155" s="152"/>
      <c r="BA155" s="152"/>
    </row>
    <row r="156" spans="1:53" ht="15.75" customHeight="1">
      <c r="A156" s="8">
        <f>+VSTUP!A161</f>
        <v>152</v>
      </c>
      <c r="B156" s="8">
        <f>+VSTUP!B161</f>
        <v>0</v>
      </c>
      <c r="C156" s="8" t="str">
        <f>IF(VSTUP!C161="","",VSTUP!C161)</f>
        <v/>
      </c>
      <c r="D156" s="8">
        <f>+VSTUP!G161</f>
        <v>0</v>
      </c>
      <c r="E156" s="8" t="str">
        <f>+VSTUP!H161</f>
        <v>-</v>
      </c>
      <c r="F156" s="8" t="str">
        <f t="shared" si="8"/>
        <v/>
      </c>
      <c r="G156" s="8" t="str">
        <f t="shared" ref="G156:O156" si="318">+IF($D156&gt;=G$2,IF($E156=0,"",$E156),IF($D156+1=G$2,IF(EXACT(LEFT($E156,LEN($E$3)),$E$3),$E$3,IF(LEN($E$3)=2,IF(LEFT($E156,1)="O","O",IF(LEFT(D156,1)="S","S","")),IF(LEN($E$3)=3,D156,""))),""))</f>
        <v/>
      </c>
      <c r="H156" s="8" t="str">
        <f t="shared" si="318"/>
        <v/>
      </c>
      <c r="I156" s="8" t="str">
        <f t="shared" si="318"/>
        <v/>
      </c>
      <c r="J156" s="8" t="str">
        <f t="shared" si="318"/>
        <v/>
      </c>
      <c r="K156" s="8" t="str">
        <f t="shared" si="318"/>
        <v/>
      </c>
      <c r="L156" s="8" t="str">
        <f t="shared" si="318"/>
        <v/>
      </c>
      <c r="M156" s="8" t="str">
        <f t="shared" si="318"/>
        <v/>
      </c>
      <c r="N156" s="8" t="str">
        <f t="shared" si="318"/>
        <v/>
      </c>
      <c r="O156" s="8" t="str">
        <f t="shared" si="318"/>
        <v/>
      </c>
      <c r="P156" s="8" t="str">
        <f t="shared" si="10"/>
        <v>--------------</v>
      </c>
      <c r="Q156" s="8" t="str">
        <f t="shared" si="11"/>
        <v/>
      </c>
      <c r="R156" s="8" t="str">
        <f t="shared" si="12"/>
        <v/>
      </c>
      <c r="S156" s="8">
        <f t="shared" si="13"/>
        <v>0</v>
      </c>
      <c r="T156" s="8">
        <f>+IF($C156&lt;='Ceník STRAVA'!$B$16,5,IF($C156&lt;='Ceník STRAVA'!$B$15,4,IF($C156&lt;='Ceník STRAVA'!$B$14,3,IF($C156&lt;='Ceník STRAVA'!$B$13,2,IF($C156&lt;='Ceník STRAVA'!$B$12,1,6)))))</f>
        <v>6</v>
      </c>
      <c r="U156" s="33">
        <f t="shared" si="254"/>
        <v>0</v>
      </c>
      <c r="V156" s="32">
        <f t="array" ref="V156">INDEX('Ceník STRAVA'!$C$12:$J$17,$T156,IF(R156="",8,HLOOKUP(R156,'Ceník STRAVA'!$C$10:$J$11,2,0)))</f>
        <v>0</v>
      </c>
      <c r="W156" s="32">
        <f t="array" ref="W156">INDEX('Ceník STRAVA'!$C$12:$J$17,$T156,IF(G156="",8,HLOOKUP(G156,'Ceník STRAVA'!$C$10:$J$11,2,0)))*IF($S156=W$2,0,1)</f>
        <v>0</v>
      </c>
      <c r="X156" s="32">
        <f t="array" ref="X156">INDEX('Ceník STRAVA'!$C$12:$J$17,$T156,IF(H156="",8,HLOOKUP(H156,'Ceník STRAVA'!$C$10:$J$11,2,0)))*IF($S156=X$2,0,1)</f>
        <v>0</v>
      </c>
      <c r="Y156" s="32">
        <f t="array" ref="Y156">INDEX('Ceník STRAVA'!$C$12:$J$17,$T156,IF(I156="",8,HLOOKUP(I156,'Ceník STRAVA'!$C$10:$J$11,2,0)))*IF($S156=Y$2,0,1)</f>
        <v>0</v>
      </c>
      <c r="Z156" s="32">
        <f t="array" ref="Z156">INDEX('Ceník STRAVA'!$C$12:$J$17,$T156,IF(J156="",8,HLOOKUP(J156,'Ceník STRAVA'!$C$10:$J$11,2,0)))*IF($S156=Z$2,0,1)</f>
        <v>0</v>
      </c>
      <c r="AA156" s="32">
        <f t="array" ref="AA156">INDEX('Ceník STRAVA'!$C$12:$J$17,$T156,IF(K156="",8,HLOOKUP(K156,'Ceník STRAVA'!$C$10:$J$11,2,0)))*IF($S156=AA$2,0,1)</f>
        <v>0</v>
      </c>
      <c r="AB156" s="32">
        <f t="array" ref="AB156">INDEX('Ceník STRAVA'!$C$12:$J$17,$T156,IF(L156="",8,HLOOKUP(L156,'Ceník STRAVA'!$C$10:$J$11,2,0)))*IF($S156=AB$2,0,1)</f>
        <v>0</v>
      </c>
      <c r="AC156" s="32">
        <f t="array" ref="AC156">INDEX('Ceník STRAVA'!$C$12:$J$17,$T156,IF(M156="",8,HLOOKUP(M156,'Ceník STRAVA'!$C$10:$J$11,2,0)))*IF($S156=AC$2,0,1)</f>
        <v>0</v>
      </c>
      <c r="AD156" s="32">
        <f t="array" ref="AD156">INDEX('Ceník STRAVA'!$C$12:$J$17,$T156,IF(N156="",8,HLOOKUP(N156,'Ceník STRAVA'!$C$10:$J$11,2,0)))*IF($S156=AD$2,0,1)</f>
        <v>0</v>
      </c>
      <c r="AE156" s="32">
        <f t="array" ref="AE156">INDEX('Ceník STRAVA'!$C$12:$J$17,$T156,IF(O156="",8,HLOOKUP(O156,'Ceník STRAVA'!$C$10:$J$11,2,0)))*IF($S156=AE$2,0,1)</f>
        <v>0</v>
      </c>
      <c r="AF156" s="8"/>
      <c r="AG156" s="8"/>
      <c r="AH156" s="8" t="str">
        <f t="shared" ref="AH156:AQ156" si="319">$T156&amp;F156</f>
        <v>6</v>
      </c>
      <c r="AI156" s="8" t="str">
        <f t="shared" si="319"/>
        <v>6</v>
      </c>
      <c r="AJ156" s="8" t="str">
        <f t="shared" si="319"/>
        <v>6</v>
      </c>
      <c r="AK156" s="8" t="str">
        <f t="shared" si="319"/>
        <v>6</v>
      </c>
      <c r="AL156" s="8" t="str">
        <f t="shared" si="319"/>
        <v>6</v>
      </c>
      <c r="AM156" s="8" t="str">
        <f t="shared" si="319"/>
        <v>6</v>
      </c>
      <c r="AN156" s="8" t="str">
        <f t="shared" si="319"/>
        <v>6</v>
      </c>
      <c r="AO156" s="8" t="str">
        <f t="shared" si="319"/>
        <v>6</v>
      </c>
      <c r="AP156" s="8" t="str">
        <f t="shared" si="319"/>
        <v>6</v>
      </c>
      <c r="AQ156" s="8" t="str">
        <f t="shared" si="319"/>
        <v>6</v>
      </c>
      <c r="AR156" s="8"/>
      <c r="AS156" s="8"/>
      <c r="AT156" s="8"/>
      <c r="AU156" s="8"/>
      <c r="AV156" s="8"/>
      <c r="AW156" s="8"/>
      <c r="AX156" s="8"/>
      <c r="AY156" s="8"/>
      <c r="AZ156" s="8"/>
      <c r="BA156" s="8"/>
    </row>
    <row r="157" spans="1:53" s="151" customFormat="1" ht="15.75" customHeight="1">
      <c r="A157" s="152">
        <f>+VSTUP!A162</f>
        <v>153</v>
      </c>
      <c r="B157" s="152">
        <f>+VSTUP!B162</f>
        <v>0</v>
      </c>
      <c r="C157" s="152" t="str">
        <f>IF(VSTUP!C162="","",VSTUP!C162)</f>
        <v/>
      </c>
      <c r="D157" s="152">
        <f>+VSTUP!G162</f>
        <v>0</v>
      </c>
      <c r="E157" s="152" t="str">
        <f>+VSTUP!H162</f>
        <v>-</v>
      </c>
      <c r="F157" s="152" t="str">
        <f t="shared" si="8"/>
        <v/>
      </c>
      <c r="G157" s="152" t="str">
        <f t="shared" ref="G157:O157" si="320">+IF($D157&gt;=G$2,IF($E157=0,"",$E157),IF($D157+1=G$2,IF(EXACT(LEFT($E157,LEN($E$3)),$E$3),$E$3,IF(LEN($E$3)=2,IF(LEFT($E157,1)="O","O",IF(LEFT(D157,1)="S","S","")),IF(LEN($E$3)=3,D157,""))),""))</f>
        <v/>
      </c>
      <c r="H157" s="152" t="str">
        <f t="shared" si="320"/>
        <v/>
      </c>
      <c r="I157" s="152" t="str">
        <f t="shared" si="320"/>
        <v/>
      </c>
      <c r="J157" s="152" t="str">
        <f t="shared" si="320"/>
        <v/>
      </c>
      <c r="K157" s="152" t="str">
        <f t="shared" si="320"/>
        <v/>
      </c>
      <c r="L157" s="152" t="str">
        <f t="shared" si="320"/>
        <v/>
      </c>
      <c r="M157" s="152" t="str">
        <f t="shared" si="320"/>
        <v/>
      </c>
      <c r="N157" s="152" t="str">
        <f t="shared" si="320"/>
        <v/>
      </c>
      <c r="O157" s="152" t="str">
        <f t="shared" si="320"/>
        <v/>
      </c>
      <c r="P157" s="152" t="str">
        <f t="shared" si="10"/>
        <v>--------------</v>
      </c>
      <c r="Q157" s="152" t="str">
        <f t="shared" si="11"/>
        <v/>
      </c>
      <c r="R157" s="152" t="str">
        <f t="shared" si="12"/>
        <v/>
      </c>
      <c r="S157" s="152">
        <f t="shared" si="13"/>
        <v>0</v>
      </c>
      <c r="T157" s="152">
        <f>+IF($C157&lt;='Ceník STRAVA'!$B$16,5,IF($C157&lt;='Ceník STRAVA'!$B$15,4,IF($C157&lt;='Ceník STRAVA'!$B$14,3,IF($C157&lt;='Ceník STRAVA'!$B$13,2,IF($C157&lt;='Ceník STRAVA'!$B$12,1,6)))))</f>
        <v>6</v>
      </c>
      <c r="U157" s="33">
        <f t="shared" si="254"/>
        <v>0</v>
      </c>
      <c r="V157" s="153">
        <f t="array" ref="V157">INDEX('Ceník STRAVA'!$C$12:$J$17,$T157,IF(R157="",8,HLOOKUP(R157,'Ceník STRAVA'!$C$10:$J$11,2,0)))</f>
        <v>0</v>
      </c>
      <c r="W157" s="153">
        <f t="array" ref="W157">INDEX('Ceník STRAVA'!$C$12:$J$17,$T157,IF(G157="",8,HLOOKUP(G157,'Ceník STRAVA'!$C$10:$J$11,2,0)))*IF($S157=W$2,0,1)</f>
        <v>0</v>
      </c>
      <c r="X157" s="153">
        <f t="array" ref="X157">INDEX('Ceník STRAVA'!$C$12:$J$17,$T157,IF(H157="",8,HLOOKUP(H157,'Ceník STRAVA'!$C$10:$J$11,2,0)))*IF($S157=X$2,0,1)</f>
        <v>0</v>
      </c>
      <c r="Y157" s="153">
        <f t="array" ref="Y157">INDEX('Ceník STRAVA'!$C$12:$J$17,$T157,IF(I157="",8,HLOOKUP(I157,'Ceník STRAVA'!$C$10:$J$11,2,0)))*IF($S157=Y$2,0,1)</f>
        <v>0</v>
      </c>
      <c r="Z157" s="153">
        <f t="array" ref="Z157">INDEX('Ceník STRAVA'!$C$12:$J$17,$T157,IF(J157="",8,HLOOKUP(J157,'Ceník STRAVA'!$C$10:$J$11,2,0)))*IF($S157=Z$2,0,1)</f>
        <v>0</v>
      </c>
      <c r="AA157" s="153">
        <f t="array" ref="AA157">INDEX('Ceník STRAVA'!$C$12:$J$17,$T157,IF(K157="",8,HLOOKUP(K157,'Ceník STRAVA'!$C$10:$J$11,2,0)))*IF($S157=AA$2,0,1)</f>
        <v>0</v>
      </c>
      <c r="AB157" s="153">
        <f t="array" ref="AB157">INDEX('Ceník STRAVA'!$C$12:$J$17,$T157,IF(L157="",8,HLOOKUP(L157,'Ceník STRAVA'!$C$10:$J$11,2,0)))*IF($S157=AB$2,0,1)</f>
        <v>0</v>
      </c>
      <c r="AC157" s="153">
        <f t="array" ref="AC157">INDEX('Ceník STRAVA'!$C$12:$J$17,$T157,IF(M157="",8,HLOOKUP(M157,'Ceník STRAVA'!$C$10:$J$11,2,0)))*IF($S157=AC$2,0,1)</f>
        <v>0</v>
      </c>
      <c r="AD157" s="153">
        <f t="array" ref="AD157">INDEX('Ceník STRAVA'!$C$12:$J$17,$T157,IF(N157="",8,HLOOKUP(N157,'Ceník STRAVA'!$C$10:$J$11,2,0)))*IF($S157=AD$2,0,1)</f>
        <v>0</v>
      </c>
      <c r="AE157" s="153">
        <f t="array" ref="AE157">INDEX('Ceník STRAVA'!$C$12:$J$17,$T157,IF(O157="",8,HLOOKUP(O157,'Ceník STRAVA'!$C$10:$J$11,2,0)))*IF($S157=AE$2,0,1)</f>
        <v>0</v>
      </c>
      <c r="AF157" s="152"/>
      <c r="AG157" s="152"/>
      <c r="AH157" s="152" t="str">
        <f t="shared" ref="AH157:AQ157" si="321">$T157&amp;F157</f>
        <v>6</v>
      </c>
      <c r="AI157" s="152" t="str">
        <f t="shared" si="321"/>
        <v>6</v>
      </c>
      <c r="AJ157" s="152" t="str">
        <f t="shared" si="321"/>
        <v>6</v>
      </c>
      <c r="AK157" s="152" t="str">
        <f t="shared" si="321"/>
        <v>6</v>
      </c>
      <c r="AL157" s="152" t="str">
        <f t="shared" si="321"/>
        <v>6</v>
      </c>
      <c r="AM157" s="152" t="str">
        <f t="shared" si="321"/>
        <v>6</v>
      </c>
      <c r="AN157" s="152" t="str">
        <f t="shared" si="321"/>
        <v>6</v>
      </c>
      <c r="AO157" s="152" t="str">
        <f t="shared" si="321"/>
        <v>6</v>
      </c>
      <c r="AP157" s="152" t="str">
        <f t="shared" si="321"/>
        <v>6</v>
      </c>
      <c r="AQ157" s="152" t="str">
        <f t="shared" si="321"/>
        <v>6</v>
      </c>
      <c r="AR157" s="152"/>
      <c r="AS157" s="152"/>
      <c r="AT157" s="152"/>
      <c r="AU157" s="152"/>
      <c r="AV157" s="152"/>
      <c r="AW157" s="152"/>
      <c r="AX157" s="152"/>
      <c r="AY157" s="152"/>
      <c r="AZ157" s="152"/>
      <c r="BA157" s="152"/>
    </row>
    <row r="158" spans="1:53" ht="15.75" customHeight="1">
      <c r="A158" s="8">
        <f>+VSTUP!A163</f>
        <v>154</v>
      </c>
      <c r="B158" s="8">
        <f>+VSTUP!B163</f>
        <v>0</v>
      </c>
      <c r="C158" s="8" t="str">
        <f>IF(VSTUP!C163="","",VSTUP!C163)</f>
        <v/>
      </c>
      <c r="D158" s="8">
        <f>+VSTUP!G163</f>
        <v>0</v>
      </c>
      <c r="E158" s="8" t="str">
        <f>+VSTUP!H163</f>
        <v>-</v>
      </c>
      <c r="F158" s="8" t="str">
        <f t="shared" si="8"/>
        <v/>
      </c>
      <c r="G158" s="8" t="str">
        <f t="shared" ref="G158:O158" si="322">+IF($D158&gt;=G$2,IF($E158=0,"",$E158),IF($D158+1=G$2,IF(EXACT(LEFT($E158,LEN($E$3)),$E$3),$E$3,IF(LEN($E$3)=2,IF(LEFT($E158,1)="O","O",IF(LEFT(D158,1)="S","S","")),IF(LEN($E$3)=3,D158,""))),""))</f>
        <v/>
      </c>
      <c r="H158" s="8" t="str">
        <f t="shared" si="322"/>
        <v/>
      </c>
      <c r="I158" s="8" t="str">
        <f t="shared" si="322"/>
        <v/>
      </c>
      <c r="J158" s="8" t="str">
        <f t="shared" si="322"/>
        <v/>
      </c>
      <c r="K158" s="8" t="str">
        <f t="shared" si="322"/>
        <v/>
      </c>
      <c r="L158" s="8" t="str">
        <f t="shared" si="322"/>
        <v/>
      </c>
      <c r="M158" s="8" t="str">
        <f t="shared" si="322"/>
        <v/>
      </c>
      <c r="N158" s="8" t="str">
        <f t="shared" si="322"/>
        <v/>
      </c>
      <c r="O158" s="8" t="str">
        <f t="shared" si="322"/>
        <v/>
      </c>
      <c r="P158" s="8" t="str">
        <f t="shared" si="10"/>
        <v>--------------</v>
      </c>
      <c r="Q158" s="8" t="str">
        <f t="shared" si="11"/>
        <v/>
      </c>
      <c r="R158" s="8" t="str">
        <f t="shared" si="12"/>
        <v/>
      </c>
      <c r="S158" s="8">
        <f t="shared" si="13"/>
        <v>0</v>
      </c>
      <c r="T158" s="8">
        <f>+IF($C158&lt;='Ceník STRAVA'!$B$16,5,IF($C158&lt;='Ceník STRAVA'!$B$15,4,IF($C158&lt;='Ceník STRAVA'!$B$14,3,IF($C158&lt;='Ceník STRAVA'!$B$13,2,IF($C158&lt;='Ceník STRAVA'!$B$12,1,6)))))</f>
        <v>6</v>
      </c>
      <c r="U158" s="33">
        <f t="shared" si="254"/>
        <v>0</v>
      </c>
      <c r="V158" s="32">
        <f t="array" ref="V158">INDEX('Ceník STRAVA'!$C$12:$J$17,$T158,IF(R158="",8,HLOOKUP(R158,'Ceník STRAVA'!$C$10:$J$11,2,0)))</f>
        <v>0</v>
      </c>
      <c r="W158" s="32">
        <f t="array" ref="W158">INDEX('Ceník STRAVA'!$C$12:$J$17,$T158,IF(G158="",8,HLOOKUP(G158,'Ceník STRAVA'!$C$10:$J$11,2,0)))*IF($S158=W$2,0,1)</f>
        <v>0</v>
      </c>
      <c r="X158" s="32">
        <f t="array" ref="X158">INDEX('Ceník STRAVA'!$C$12:$J$17,$T158,IF(H158="",8,HLOOKUP(H158,'Ceník STRAVA'!$C$10:$J$11,2,0)))*IF($S158=X$2,0,1)</f>
        <v>0</v>
      </c>
      <c r="Y158" s="32">
        <f t="array" ref="Y158">INDEX('Ceník STRAVA'!$C$12:$J$17,$T158,IF(I158="",8,HLOOKUP(I158,'Ceník STRAVA'!$C$10:$J$11,2,0)))*IF($S158=Y$2,0,1)</f>
        <v>0</v>
      </c>
      <c r="Z158" s="32">
        <f t="array" ref="Z158">INDEX('Ceník STRAVA'!$C$12:$J$17,$T158,IF(J158="",8,HLOOKUP(J158,'Ceník STRAVA'!$C$10:$J$11,2,0)))*IF($S158=Z$2,0,1)</f>
        <v>0</v>
      </c>
      <c r="AA158" s="32">
        <f t="array" ref="AA158">INDEX('Ceník STRAVA'!$C$12:$J$17,$T158,IF(K158="",8,HLOOKUP(K158,'Ceník STRAVA'!$C$10:$J$11,2,0)))*IF($S158=AA$2,0,1)</f>
        <v>0</v>
      </c>
      <c r="AB158" s="32">
        <f t="array" ref="AB158">INDEX('Ceník STRAVA'!$C$12:$J$17,$T158,IF(L158="",8,HLOOKUP(L158,'Ceník STRAVA'!$C$10:$J$11,2,0)))*IF($S158=AB$2,0,1)</f>
        <v>0</v>
      </c>
      <c r="AC158" s="32">
        <f t="array" ref="AC158">INDEX('Ceník STRAVA'!$C$12:$J$17,$T158,IF(M158="",8,HLOOKUP(M158,'Ceník STRAVA'!$C$10:$J$11,2,0)))*IF($S158=AC$2,0,1)</f>
        <v>0</v>
      </c>
      <c r="AD158" s="32">
        <f t="array" ref="AD158">INDEX('Ceník STRAVA'!$C$12:$J$17,$T158,IF(N158="",8,HLOOKUP(N158,'Ceník STRAVA'!$C$10:$J$11,2,0)))*IF($S158=AD$2,0,1)</f>
        <v>0</v>
      </c>
      <c r="AE158" s="32">
        <f t="array" ref="AE158">INDEX('Ceník STRAVA'!$C$12:$J$17,$T158,IF(O158="",8,HLOOKUP(O158,'Ceník STRAVA'!$C$10:$J$11,2,0)))*IF($S158=AE$2,0,1)</f>
        <v>0</v>
      </c>
      <c r="AF158" s="8"/>
      <c r="AG158" s="8"/>
      <c r="AH158" s="8" t="str">
        <f t="shared" ref="AH158:AQ158" si="323">$T158&amp;F158</f>
        <v>6</v>
      </c>
      <c r="AI158" s="8" t="str">
        <f t="shared" si="323"/>
        <v>6</v>
      </c>
      <c r="AJ158" s="8" t="str">
        <f t="shared" si="323"/>
        <v>6</v>
      </c>
      <c r="AK158" s="8" t="str">
        <f t="shared" si="323"/>
        <v>6</v>
      </c>
      <c r="AL158" s="8" t="str">
        <f t="shared" si="323"/>
        <v>6</v>
      </c>
      <c r="AM158" s="8" t="str">
        <f t="shared" si="323"/>
        <v>6</v>
      </c>
      <c r="AN158" s="8" t="str">
        <f t="shared" si="323"/>
        <v>6</v>
      </c>
      <c r="AO158" s="8" t="str">
        <f t="shared" si="323"/>
        <v>6</v>
      </c>
      <c r="AP158" s="8" t="str">
        <f t="shared" si="323"/>
        <v>6</v>
      </c>
      <c r="AQ158" s="8" t="str">
        <f t="shared" si="323"/>
        <v>6</v>
      </c>
      <c r="AR158" s="8"/>
      <c r="AS158" s="8"/>
      <c r="AT158" s="8"/>
      <c r="AU158" s="8"/>
      <c r="AV158" s="8"/>
      <c r="AW158" s="8"/>
      <c r="AX158" s="8"/>
      <c r="AY158" s="8"/>
      <c r="AZ158" s="8"/>
      <c r="BA158" s="8"/>
    </row>
    <row r="159" spans="1:53" s="151" customFormat="1" ht="15.75" customHeight="1">
      <c r="A159" s="152">
        <f>+VSTUP!A164</f>
        <v>155</v>
      </c>
      <c r="B159" s="152">
        <f>+VSTUP!B164</f>
        <v>0</v>
      </c>
      <c r="C159" s="152" t="str">
        <f>IF(VSTUP!C164="","",VSTUP!C164)</f>
        <v/>
      </c>
      <c r="D159" s="152">
        <f>+VSTUP!G164</f>
        <v>0</v>
      </c>
      <c r="E159" s="152" t="str">
        <f>+VSTUP!H164</f>
        <v>-</v>
      </c>
      <c r="F159" s="152" t="str">
        <f t="shared" si="8"/>
        <v/>
      </c>
      <c r="G159" s="152" t="str">
        <f t="shared" ref="G159:O159" si="324">+IF($D159&gt;=G$2,IF($E159=0,"",$E159),IF($D159+1=G$2,IF(EXACT(LEFT($E159,LEN($E$3)),$E$3),$E$3,IF(LEN($E$3)=2,IF(LEFT($E159,1)="O","O",IF(LEFT(D159,1)="S","S","")),IF(LEN($E$3)=3,D159,""))),""))</f>
        <v/>
      </c>
      <c r="H159" s="152" t="str">
        <f t="shared" si="324"/>
        <v/>
      </c>
      <c r="I159" s="152" t="str">
        <f t="shared" si="324"/>
        <v/>
      </c>
      <c r="J159" s="152" t="str">
        <f t="shared" si="324"/>
        <v/>
      </c>
      <c r="K159" s="152" t="str">
        <f t="shared" si="324"/>
        <v/>
      </c>
      <c r="L159" s="152" t="str">
        <f t="shared" si="324"/>
        <v/>
      </c>
      <c r="M159" s="152" t="str">
        <f t="shared" si="324"/>
        <v/>
      </c>
      <c r="N159" s="152" t="str">
        <f t="shared" si="324"/>
        <v/>
      </c>
      <c r="O159" s="152" t="str">
        <f t="shared" si="324"/>
        <v/>
      </c>
      <c r="P159" s="152" t="str">
        <f t="shared" si="10"/>
        <v>--------------</v>
      </c>
      <c r="Q159" s="152" t="str">
        <f t="shared" si="11"/>
        <v/>
      </c>
      <c r="R159" s="152" t="str">
        <f t="shared" si="12"/>
        <v/>
      </c>
      <c r="S159" s="152">
        <f t="shared" si="13"/>
        <v>0</v>
      </c>
      <c r="T159" s="152">
        <f>+IF($C159&lt;='Ceník STRAVA'!$B$16,5,IF($C159&lt;='Ceník STRAVA'!$B$15,4,IF($C159&lt;='Ceník STRAVA'!$B$14,3,IF($C159&lt;='Ceník STRAVA'!$B$13,2,IF($C159&lt;='Ceník STRAVA'!$B$12,1,6)))))</f>
        <v>6</v>
      </c>
      <c r="U159" s="33">
        <f t="shared" si="254"/>
        <v>0</v>
      </c>
      <c r="V159" s="153">
        <f t="array" ref="V159">INDEX('Ceník STRAVA'!$C$12:$J$17,$T159,IF(R159="",8,HLOOKUP(R159,'Ceník STRAVA'!$C$10:$J$11,2,0)))</f>
        <v>0</v>
      </c>
      <c r="W159" s="153">
        <f t="array" ref="W159">INDEX('Ceník STRAVA'!$C$12:$J$17,$T159,IF(G159="",8,HLOOKUP(G159,'Ceník STRAVA'!$C$10:$J$11,2,0)))*IF($S159=W$2,0,1)</f>
        <v>0</v>
      </c>
      <c r="X159" s="153">
        <f t="array" ref="X159">INDEX('Ceník STRAVA'!$C$12:$J$17,$T159,IF(H159="",8,HLOOKUP(H159,'Ceník STRAVA'!$C$10:$J$11,2,0)))*IF($S159=X$2,0,1)</f>
        <v>0</v>
      </c>
      <c r="Y159" s="153">
        <f t="array" ref="Y159">INDEX('Ceník STRAVA'!$C$12:$J$17,$T159,IF(I159="",8,HLOOKUP(I159,'Ceník STRAVA'!$C$10:$J$11,2,0)))*IF($S159=Y$2,0,1)</f>
        <v>0</v>
      </c>
      <c r="Z159" s="153">
        <f t="array" ref="Z159">INDEX('Ceník STRAVA'!$C$12:$J$17,$T159,IF(J159="",8,HLOOKUP(J159,'Ceník STRAVA'!$C$10:$J$11,2,0)))*IF($S159=Z$2,0,1)</f>
        <v>0</v>
      </c>
      <c r="AA159" s="153">
        <f t="array" ref="AA159">INDEX('Ceník STRAVA'!$C$12:$J$17,$T159,IF(K159="",8,HLOOKUP(K159,'Ceník STRAVA'!$C$10:$J$11,2,0)))*IF($S159=AA$2,0,1)</f>
        <v>0</v>
      </c>
      <c r="AB159" s="153">
        <f t="array" ref="AB159">INDEX('Ceník STRAVA'!$C$12:$J$17,$T159,IF(L159="",8,HLOOKUP(L159,'Ceník STRAVA'!$C$10:$J$11,2,0)))*IF($S159=AB$2,0,1)</f>
        <v>0</v>
      </c>
      <c r="AC159" s="153">
        <f t="array" ref="AC159">INDEX('Ceník STRAVA'!$C$12:$J$17,$T159,IF(M159="",8,HLOOKUP(M159,'Ceník STRAVA'!$C$10:$J$11,2,0)))*IF($S159=AC$2,0,1)</f>
        <v>0</v>
      </c>
      <c r="AD159" s="153">
        <f t="array" ref="AD159">INDEX('Ceník STRAVA'!$C$12:$J$17,$T159,IF(N159="",8,HLOOKUP(N159,'Ceník STRAVA'!$C$10:$J$11,2,0)))*IF($S159=AD$2,0,1)</f>
        <v>0</v>
      </c>
      <c r="AE159" s="153">
        <f t="array" ref="AE159">INDEX('Ceník STRAVA'!$C$12:$J$17,$T159,IF(O159="",8,HLOOKUP(O159,'Ceník STRAVA'!$C$10:$J$11,2,0)))*IF($S159=AE$2,0,1)</f>
        <v>0</v>
      </c>
      <c r="AF159" s="152"/>
      <c r="AG159" s="152"/>
      <c r="AH159" s="152" t="str">
        <f t="shared" ref="AH159:AQ159" si="325">$T159&amp;F159</f>
        <v>6</v>
      </c>
      <c r="AI159" s="152" t="str">
        <f t="shared" si="325"/>
        <v>6</v>
      </c>
      <c r="AJ159" s="152" t="str">
        <f t="shared" si="325"/>
        <v>6</v>
      </c>
      <c r="AK159" s="152" t="str">
        <f t="shared" si="325"/>
        <v>6</v>
      </c>
      <c r="AL159" s="152" t="str">
        <f t="shared" si="325"/>
        <v>6</v>
      </c>
      <c r="AM159" s="152" t="str">
        <f t="shared" si="325"/>
        <v>6</v>
      </c>
      <c r="AN159" s="152" t="str">
        <f t="shared" si="325"/>
        <v>6</v>
      </c>
      <c r="AO159" s="152" t="str">
        <f t="shared" si="325"/>
        <v>6</v>
      </c>
      <c r="AP159" s="152" t="str">
        <f t="shared" si="325"/>
        <v>6</v>
      </c>
      <c r="AQ159" s="152" t="str">
        <f t="shared" si="325"/>
        <v>6</v>
      </c>
      <c r="AR159" s="152"/>
      <c r="AS159" s="152"/>
      <c r="AT159" s="152"/>
      <c r="AU159" s="152"/>
      <c r="AV159" s="152"/>
      <c r="AW159" s="152"/>
      <c r="AX159" s="152"/>
      <c r="AY159" s="152"/>
      <c r="AZ159" s="152"/>
      <c r="BA159" s="152"/>
    </row>
    <row r="160" spans="1:53" ht="15.75" customHeight="1">
      <c r="A160" s="8">
        <f>+VSTUP!A165</f>
        <v>156</v>
      </c>
      <c r="B160" s="8">
        <f>+VSTUP!B165</f>
        <v>0</v>
      </c>
      <c r="C160" s="8" t="str">
        <f>IF(VSTUP!C165="","",VSTUP!C165)</f>
        <v/>
      </c>
      <c r="D160" s="8">
        <f>+VSTUP!G165</f>
        <v>0</v>
      </c>
      <c r="E160" s="8" t="str">
        <f>+VSTUP!H165</f>
        <v>-</v>
      </c>
      <c r="F160" s="8" t="str">
        <f t="shared" si="8"/>
        <v/>
      </c>
      <c r="G160" s="8" t="str">
        <f t="shared" ref="G160:O160" si="326">+IF($D160&gt;=G$2,IF($E160=0,"",$E160),IF($D160+1=G$2,IF(EXACT(LEFT($E160,LEN($E$3)),$E$3),$E$3,IF(LEN($E$3)=2,IF(LEFT($E160,1)="O","O",IF(LEFT(D160,1)="S","S","")),IF(LEN($E$3)=3,D160,""))),""))</f>
        <v/>
      </c>
      <c r="H160" s="8" t="str">
        <f t="shared" si="326"/>
        <v/>
      </c>
      <c r="I160" s="8" t="str">
        <f t="shared" si="326"/>
        <v/>
      </c>
      <c r="J160" s="8" t="str">
        <f t="shared" si="326"/>
        <v/>
      </c>
      <c r="K160" s="8" t="str">
        <f t="shared" si="326"/>
        <v/>
      </c>
      <c r="L160" s="8" t="str">
        <f t="shared" si="326"/>
        <v/>
      </c>
      <c r="M160" s="8" t="str">
        <f t="shared" si="326"/>
        <v/>
      </c>
      <c r="N160" s="8" t="str">
        <f t="shared" si="326"/>
        <v/>
      </c>
      <c r="O160" s="8" t="str">
        <f t="shared" si="326"/>
        <v/>
      </c>
      <c r="P160" s="8" t="str">
        <f t="shared" si="10"/>
        <v>--------------</v>
      </c>
      <c r="Q160" s="8" t="str">
        <f t="shared" si="11"/>
        <v/>
      </c>
      <c r="R160" s="8" t="str">
        <f t="shared" si="12"/>
        <v/>
      </c>
      <c r="S160" s="8">
        <f t="shared" si="13"/>
        <v>0</v>
      </c>
      <c r="T160" s="8">
        <f>+IF($C160&lt;='Ceník STRAVA'!$B$16,5,IF($C160&lt;='Ceník STRAVA'!$B$15,4,IF($C160&lt;='Ceník STRAVA'!$B$14,3,IF($C160&lt;='Ceník STRAVA'!$B$13,2,IF($C160&lt;='Ceník STRAVA'!$B$12,1,6)))))</f>
        <v>6</v>
      </c>
      <c r="U160" s="33">
        <f t="shared" si="254"/>
        <v>0</v>
      </c>
      <c r="V160" s="32">
        <f t="array" ref="V160">INDEX('Ceník STRAVA'!$C$12:$J$17,$T160,IF(R160="",8,HLOOKUP(R160,'Ceník STRAVA'!$C$10:$J$11,2,0)))</f>
        <v>0</v>
      </c>
      <c r="W160" s="32">
        <f t="array" ref="W160">INDEX('Ceník STRAVA'!$C$12:$J$17,$T160,IF(G160="",8,HLOOKUP(G160,'Ceník STRAVA'!$C$10:$J$11,2,0)))*IF($S160=W$2,0,1)</f>
        <v>0</v>
      </c>
      <c r="X160" s="32">
        <f t="array" ref="X160">INDEX('Ceník STRAVA'!$C$12:$J$17,$T160,IF(H160="",8,HLOOKUP(H160,'Ceník STRAVA'!$C$10:$J$11,2,0)))*IF($S160=X$2,0,1)</f>
        <v>0</v>
      </c>
      <c r="Y160" s="32">
        <f t="array" ref="Y160">INDEX('Ceník STRAVA'!$C$12:$J$17,$T160,IF(I160="",8,HLOOKUP(I160,'Ceník STRAVA'!$C$10:$J$11,2,0)))*IF($S160=Y$2,0,1)</f>
        <v>0</v>
      </c>
      <c r="Z160" s="32">
        <f t="array" ref="Z160">INDEX('Ceník STRAVA'!$C$12:$J$17,$T160,IF(J160="",8,HLOOKUP(J160,'Ceník STRAVA'!$C$10:$J$11,2,0)))*IF($S160=Z$2,0,1)</f>
        <v>0</v>
      </c>
      <c r="AA160" s="32">
        <f t="array" ref="AA160">INDEX('Ceník STRAVA'!$C$12:$J$17,$T160,IF(K160="",8,HLOOKUP(K160,'Ceník STRAVA'!$C$10:$J$11,2,0)))*IF($S160=AA$2,0,1)</f>
        <v>0</v>
      </c>
      <c r="AB160" s="32">
        <f t="array" ref="AB160">INDEX('Ceník STRAVA'!$C$12:$J$17,$T160,IF(L160="",8,HLOOKUP(L160,'Ceník STRAVA'!$C$10:$J$11,2,0)))*IF($S160=AB$2,0,1)</f>
        <v>0</v>
      </c>
      <c r="AC160" s="32">
        <f t="array" ref="AC160">INDEX('Ceník STRAVA'!$C$12:$J$17,$T160,IF(M160="",8,HLOOKUP(M160,'Ceník STRAVA'!$C$10:$J$11,2,0)))*IF($S160=AC$2,0,1)</f>
        <v>0</v>
      </c>
      <c r="AD160" s="32">
        <f t="array" ref="AD160">INDEX('Ceník STRAVA'!$C$12:$J$17,$T160,IF(N160="",8,HLOOKUP(N160,'Ceník STRAVA'!$C$10:$J$11,2,0)))*IF($S160=AD$2,0,1)</f>
        <v>0</v>
      </c>
      <c r="AE160" s="32">
        <f t="array" ref="AE160">INDEX('Ceník STRAVA'!$C$12:$J$17,$T160,IF(O160="",8,HLOOKUP(O160,'Ceník STRAVA'!$C$10:$J$11,2,0)))*IF($S160=AE$2,0,1)</f>
        <v>0</v>
      </c>
      <c r="AF160" s="8"/>
      <c r="AG160" s="8"/>
      <c r="AH160" s="8" t="str">
        <f t="shared" ref="AH160:AQ160" si="327">$T160&amp;F160</f>
        <v>6</v>
      </c>
      <c r="AI160" s="8" t="str">
        <f t="shared" si="327"/>
        <v>6</v>
      </c>
      <c r="AJ160" s="8" t="str">
        <f t="shared" si="327"/>
        <v>6</v>
      </c>
      <c r="AK160" s="8" t="str">
        <f t="shared" si="327"/>
        <v>6</v>
      </c>
      <c r="AL160" s="8" t="str">
        <f t="shared" si="327"/>
        <v>6</v>
      </c>
      <c r="AM160" s="8" t="str">
        <f t="shared" si="327"/>
        <v>6</v>
      </c>
      <c r="AN160" s="8" t="str">
        <f t="shared" si="327"/>
        <v>6</v>
      </c>
      <c r="AO160" s="8" t="str">
        <f t="shared" si="327"/>
        <v>6</v>
      </c>
      <c r="AP160" s="8" t="str">
        <f t="shared" si="327"/>
        <v>6</v>
      </c>
      <c r="AQ160" s="8" t="str">
        <f t="shared" si="327"/>
        <v>6</v>
      </c>
      <c r="AR160" s="8"/>
      <c r="AS160" s="8"/>
      <c r="AT160" s="8"/>
      <c r="AU160" s="8"/>
      <c r="AV160" s="8"/>
      <c r="AW160" s="8"/>
      <c r="AX160" s="8"/>
      <c r="AY160" s="8"/>
      <c r="AZ160" s="8"/>
      <c r="BA160" s="8"/>
    </row>
    <row r="161" spans="1:53" s="151" customFormat="1" ht="15.75" customHeight="1">
      <c r="A161" s="152">
        <f>+VSTUP!A166</f>
        <v>157</v>
      </c>
      <c r="B161" s="152">
        <f>+VSTUP!B166</f>
        <v>0</v>
      </c>
      <c r="C161" s="152" t="str">
        <f>IF(VSTUP!C166="","",VSTUP!C166)</f>
        <v/>
      </c>
      <c r="D161" s="152">
        <f>+VSTUP!G166</f>
        <v>0</v>
      </c>
      <c r="E161" s="152" t="str">
        <f>+VSTUP!H166</f>
        <v>-</v>
      </c>
      <c r="F161" s="152" t="str">
        <f t="shared" si="8"/>
        <v/>
      </c>
      <c r="G161" s="152" t="str">
        <f t="shared" ref="G161:O161" si="328">+IF($D161&gt;=G$2,IF($E161=0,"",$E161),IF($D161+1=G$2,IF(EXACT(LEFT($E161,LEN($E$3)),$E$3),$E$3,IF(LEN($E$3)=2,IF(LEFT($E161,1)="O","O",IF(LEFT(D161,1)="S","S","")),IF(LEN($E$3)=3,D161,""))),""))</f>
        <v/>
      </c>
      <c r="H161" s="152" t="str">
        <f t="shared" si="328"/>
        <v/>
      </c>
      <c r="I161" s="152" t="str">
        <f t="shared" si="328"/>
        <v/>
      </c>
      <c r="J161" s="152" t="str">
        <f t="shared" si="328"/>
        <v/>
      </c>
      <c r="K161" s="152" t="str">
        <f t="shared" si="328"/>
        <v/>
      </c>
      <c r="L161" s="152" t="str">
        <f t="shared" si="328"/>
        <v/>
      </c>
      <c r="M161" s="152" t="str">
        <f t="shared" si="328"/>
        <v/>
      </c>
      <c r="N161" s="152" t="str">
        <f t="shared" si="328"/>
        <v/>
      </c>
      <c r="O161" s="152" t="str">
        <f t="shared" si="328"/>
        <v/>
      </c>
      <c r="P161" s="152" t="str">
        <f t="shared" si="10"/>
        <v>--------------</v>
      </c>
      <c r="Q161" s="152" t="str">
        <f t="shared" si="11"/>
        <v/>
      </c>
      <c r="R161" s="152" t="str">
        <f t="shared" si="12"/>
        <v/>
      </c>
      <c r="S161" s="152">
        <f t="shared" si="13"/>
        <v>0</v>
      </c>
      <c r="T161" s="152">
        <f>+IF($C161&lt;='Ceník STRAVA'!$B$16,5,IF($C161&lt;='Ceník STRAVA'!$B$15,4,IF($C161&lt;='Ceník STRAVA'!$B$14,3,IF($C161&lt;='Ceník STRAVA'!$B$13,2,IF($C161&lt;='Ceník STRAVA'!$B$12,1,6)))))</f>
        <v>6</v>
      </c>
      <c r="U161" s="33">
        <f t="shared" si="254"/>
        <v>0</v>
      </c>
      <c r="V161" s="153">
        <f t="array" ref="V161">INDEX('Ceník STRAVA'!$C$12:$J$17,$T161,IF(R161="",8,HLOOKUP(R161,'Ceník STRAVA'!$C$10:$J$11,2,0)))</f>
        <v>0</v>
      </c>
      <c r="W161" s="153">
        <f t="array" ref="W161">INDEX('Ceník STRAVA'!$C$12:$J$17,$T161,IF(G161="",8,HLOOKUP(G161,'Ceník STRAVA'!$C$10:$J$11,2,0)))*IF($S161=W$2,0,1)</f>
        <v>0</v>
      </c>
      <c r="X161" s="153">
        <f t="array" ref="X161">INDEX('Ceník STRAVA'!$C$12:$J$17,$T161,IF(H161="",8,HLOOKUP(H161,'Ceník STRAVA'!$C$10:$J$11,2,0)))*IF($S161=X$2,0,1)</f>
        <v>0</v>
      </c>
      <c r="Y161" s="153">
        <f t="array" ref="Y161">INDEX('Ceník STRAVA'!$C$12:$J$17,$T161,IF(I161="",8,HLOOKUP(I161,'Ceník STRAVA'!$C$10:$J$11,2,0)))*IF($S161=Y$2,0,1)</f>
        <v>0</v>
      </c>
      <c r="Z161" s="153">
        <f t="array" ref="Z161">INDEX('Ceník STRAVA'!$C$12:$J$17,$T161,IF(J161="",8,HLOOKUP(J161,'Ceník STRAVA'!$C$10:$J$11,2,0)))*IF($S161=Z$2,0,1)</f>
        <v>0</v>
      </c>
      <c r="AA161" s="153">
        <f t="array" ref="AA161">INDEX('Ceník STRAVA'!$C$12:$J$17,$T161,IF(K161="",8,HLOOKUP(K161,'Ceník STRAVA'!$C$10:$J$11,2,0)))*IF($S161=AA$2,0,1)</f>
        <v>0</v>
      </c>
      <c r="AB161" s="153">
        <f t="array" ref="AB161">INDEX('Ceník STRAVA'!$C$12:$J$17,$T161,IF(L161="",8,HLOOKUP(L161,'Ceník STRAVA'!$C$10:$J$11,2,0)))*IF($S161=AB$2,0,1)</f>
        <v>0</v>
      </c>
      <c r="AC161" s="153">
        <f t="array" ref="AC161">INDEX('Ceník STRAVA'!$C$12:$J$17,$T161,IF(M161="",8,HLOOKUP(M161,'Ceník STRAVA'!$C$10:$J$11,2,0)))*IF($S161=AC$2,0,1)</f>
        <v>0</v>
      </c>
      <c r="AD161" s="153">
        <f t="array" ref="AD161">INDEX('Ceník STRAVA'!$C$12:$J$17,$T161,IF(N161="",8,HLOOKUP(N161,'Ceník STRAVA'!$C$10:$J$11,2,0)))*IF($S161=AD$2,0,1)</f>
        <v>0</v>
      </c>
      <c r="AE161" s="153">
        <f t="array" ref="AE161">INDEX('Ceník STRAVA'!$C$12:$J$17,$T161,IF(O161="",8,HLOOKUP(O161,'Ceník STRAVA'!$C$10:$J$11,2,0)))*IF($S161=AE$2,0,1)</f>
        <v>0</v>
      </c>
      <c r="AF161" s="152"/>
      <c r="AG161" s="152"/>
      <c r="AH161" s="152" t="str">
        <f t="shared" ref="AH161:AQ161" si="329">$T161&amp;F161</f>
        <v>6</v>
      </c>
      <c r="AI161" s="152" t="str">
        <f t="shared" si="329"/>
        <v>6</v>
      </c>
      <c r="AJ161" s="152" t="str">
        <f t="shared" si="329"/>
        <v>6</v>
      </c>
      <c r="AK161" s="152" t="str">
        <f t="shared" si="329"/>
        <v>6</v>
      </c>
      <c r="AL161" s="152" t="str">
        <f t="shared" si="329"/>
        <v>6</v>
      </c>
      <c r="AM161" s="152" t="str">
        <f t="shared" si="329"/>
        <v>6</v>
      </c>
      <c r="AN161" s="152" t="str">
        <f t="shared" si="329"/>
        <v>6</v>
      </c>
      <c r="AO161" s="152" t="str">
        <f t="shared" si="329"/>
        <v>6</v>
      </c>
      <c r="AP161" s="152" t="str">
        <f t="shared" si="329"/>
        <v>6</v>
      </c>
      <c r="AQ161" s="152" t="str">
        <f t="shared" si="329"/>
        <v>6</v>
      </c>
      <c r="AR161" s="152"/>
      <c r="AS161" s="152"/>
      <c r="AT161" s="152"/>
      <c r="AU161" s="152"/>
      <c r="AV161" s="152"/>
      <c r="AW161" s="152"/>
      <c r="AX161" s="152"/>
      <c r="AY161" s="152"/>
      <c r="AZ161" s="152"/>
      <c r="BA161" s="152"/>
    </row>
    <row r="162" spans="1:53" ht="15.75" customHeight="1">
      <c r="A162" s="8">
        <f>+VSTUP!A167</f>
        <v>158</v>
      </c>
      <c r="B162" s="8">
        <f>+VSTUP!B167</f>
        <v>0</v>
      </c>
      <c r="C162" s="8" t="str">
        <f>IF(VSTUP!C167="","",VSTUP!C167)</f>
        <v/>
      </c>
      <c r="D162" s="8">
        <f>+VSTUP!G167</f>
        <v>0</v>
      </c>
      <c r="E162" s="8" t="str">
        <f>+VSTUP!H167</f>
        <v>-</v>
      </c>
      <c r="F162" s="8" t="str">
        <f t="shared" si="8"/>
        <v/>
      </c>
      <c r="G162" s="8" t="str">
        <f t="shared" ref="G162:O162" si="330">+IF($D162&gt;=G$2,IF($E162=0,"",$E162),IF($D162+1=G$2,IF(EXACT(LEFT($E162,LEN($E$3)),$E$3),$E$3,IF(LEN($E$3)=2,IF(LEFT($E162,1)="O","O",IF(LEFT(D162,1)="S","S","")),IF(LEN($E$3)=3,D162,""))),""))</f>
        <v/>
      </c>
      <c r="H162" s="8" t="str">
        <f t="shared" si="330"/>
        <v/>
      </c>
      <c r="I162" s="8" t="str">
        <f t="shared" si="330"/>
        <v/>
      </c>
      <c r="J162" s="8" t="str">
        <f t="shared" si="330"/>
        <v/>
      </c>
      <c r="K162" s="8" t="str">
        <f t="shared" si="330"/>
        <v/>
      </c>
      <c r="L162" s="8" t="str">
        <f t="shared" si="330"/>
        <v/>
      </c>
      <c r="M162" s="8" t="str">
        <f t="shared" si="330"/>
        <v/>
      </c>
      <c r="N162" s="8" t="str">
        <f t="shared" si="330"/>
        <v/>
      </c>
      <c r="O162" s="8" t="str">
        <f t="shared" si="330"/>
        <v/>
      </c>
      <c r="P162" s="8" t="str">
        <f t="shared" si="10"/>
        <v>--------------</v>
      </c>
      <c r="Q162" s="8" t="str">
        <f t="shared" si="11"/>
        <v/>
      </c>
      <c r="R162" s="8" t="str">
        <f t="shared" si="12"/>
        <v/>
      </c>
      <c r="S162" s="8">
        <f t="shared" si="13"/>
        <v>0</v>
      </c>
      <c r="T162" s="8">
        <f>+IF($C162&lt;='Ceník STRAVA'!$B$16,5,IF($C162&lt;='Ceník STRAVA'!$B$15,4,IF($C162&lt;='Ceník STRAVA'!$B$14,3,IF($C162&lt;='Ceník STRAVA'!$B$13,2,IF($C162&lt;='Ceník STRAVA'!$B$12,1,6)))))</f>
        <v>6</v>
      </c>
      <c r="U162" s="33">
        <f t="shared" si="254"/>
        <v>0</v>
      </c>
      <c r="V162" s="32">
        <f t="array" ref="V162">INDEX('Ceník STRAVA'!$C$12:$J$17,$T162,IF(R162="",8,HLOOKUP(R162,'Ceník STRAVA'!$C$10:$J$11,2,0)))</f>
        <v>0</v>
      </c>
      <c r="W162" s="32">
        <f t="array" ref="W162">INDEX('Ceník STRAVA'!$C$12:$J$17,$T162,IF(G162="",8,HLOOKUP(G162,'Ceník STRAVA'!$C$10:$J$11,2,0)))*IF($S162=W$2,0,1)</f>
        <v>0</v>
      </c>
      <c r="X162" s="32">
        <f t="array" ref="X162">INDEX('Ceník STRAVA'!$C$12:$J$17,$T162,IF(H162="",8,HLOOKUP(H162,'Ceník STRAVA'!$C$10:$J$11,2,0)))*IF($S162=X$2,0,1)</f>
        <v>0</v>
      </c>
      <c r="Y162" s="32">
        <f t="array" ref="Y162">INDEX('Ceník STRAVA'!$C$12:$J$17,$T162,IF(I162="",8,HLOOKUP(I162,'Ceník STRAVA'!$C$10:$J$11,2,0)))*IF($S162=Y$2,0,1)</f>
        <v>0</v>
      </c>
      <c r="Z162" s="32">
        <f t="array" ref="Z162">INDEX('Ceník STRAVA'!$C$12:$J$17,$T162,IF(J162="",8,HLOOKUP(J162,'Ceník STRAVA'!$C$10:$J$11,2,0)))*IF($S162=Z$2,0,1)</f>
        <v>0</v>
      </c>
      <c r="AA162" s="32">
        <f t="array" ref="AA162">INDEX('Ceník STRAVA'!$C$12:$J$17,$T162,IF(K162="",8,HLOOKUP(K162,'Ceník STRAVA'!$C$10:$J$11,2,0)))*IF($S162=AA$2,0,1)</f>
        <v>0</v>
      </c>
      <c r="AB162" s="32">
        <f t="array" ref="AB162">INDEX('Ceník STRAVA'!$C$12:$J$17,$T162,IF(L162="",8,HLOOKUP(L162,'Ceník STRAVA'!$C$10:$J$11,2,0)))*IF($S162=AB$2,0,1)</f>
        <v>0</v>
      </c>
      <c r="AC162" s="32">
        <f t="array" ref="AC162">INDEX('Ceník STRAVA'!$C$12:$J$17,$T162,IF(M162="",8,HLOOKUP(M162,'Ceník STRAVA'!$C$10:$J$11,2,0)))*IF($S162=AC$2,0,1)</f>
        <v>0</v>
      </c>
      <c r="AD162" s="32">
        <f t="array" ref="AD162">INDEX('Ceník STRAVA'!$C$12:$J$17,$T162,IF(N162="",8,HLOOKUP(N162,'Ceník STRAVA'!$C$10:$J$11,2,0)))*IF($S162=AD$2,0,1)</f>
        <v>0</v>
      </c>
      <c r="AE162" s="32">
        <f t="array" ref="AE162">INDEX('Ceník STRAVA'!$C$12:$J$17,$T162,IF(O162="",8,HLOOKUP(O162,'Ceník STRAVA'!$C$10:$J$11,2,0)))*IF($S162=AE$2,0,1)</f>
        <v>0</v>
      </c>
      <c r="AF162" s="8"/>
      <c r="AG162" s="8"/>
      <c r="AH162" s="8" t="str">
        <f t="shared" ref="AH162:AQ162" si="331">$T162&amp;F162</f>
        <v>6</v>
      </c>
      <c r="AI162" s="8" t="str">
        <f t="shared" si="331"/>
        <v>6</v>
      </c>
      <c r="AJ162" s="8" t="str">
        <f t="shared" si="331"/>
        <v>6</v>
      </c>
      <c r="AK162" s="8" t="str">
        <f t="shared" si="331"/>
        <v>6</v>
      </c>
      <c r="AL162" s="8" t="str">
        <f t="shared" si="331"/>
        <v>6</v>
      </c>
      <c r="AM162" s="8" t="str">
        <f t="shared" si="331"/>
        <v>6</v>
      </c>
      <c r="AN162" s="8" t="str">
        <f t="shared" si="331"/>
        <v>6</v>
      </c>
      <c r="AO162" s="8" t="str">
        <f t="shared" si="331"/>
        <v>6</v>
      </c>
      <c r="AP162" s="8" t="str">
        <f t="shared" si="331"/>
        <v>6</v>
      </c>
      <c r="AQ162" s="8" t="str">
        <f t="shared" si="331"/>
        <v>6</v>
      </c>
      <c r="AR162" s="8"/>
      <c r="AS162" s="8"/>
      <c r="AT162" s="8"/>
      <c r="AU162" s="8"/>
      <c r="AV162" s="8"/>
      <c r="AW162" s="8"/>
      <c r="AX162" s="8"/>
      <c r="AY162" s="8"/>
      <c r="AZ162" s="8"/>
      <c r="BA162" s="8"/>
    </row>
    <row r="163" spans="1:53" s="151" customFormat="1" ht="15.75" customHeight="1">
      <c r="A163" s="152">
        <f>+VSTUP!A168</f>
        <v>159</v>
      </c>
      <c r="B163" s="152">
        <f>+VSTUP!B168</f>
        <v>0</v>
      </c>
      <c r="C163" s="152" t="str">
        <f>IF(VSTUP!C168="","",VSTUP!C168)</f>
        <v/>
      </c>
      <c r="D163" s="152">
        <f>+VSTUP!G168</f>
        <v>0</v>
      </c>
      <c r="E163" s="152" t="str">
        <f>+VSTUP!H168</f>
        <v>-</v>
      </c>
      <c r="F163" s="152" t="str">
        <f t="shared" si="8"/>
        <v/>
      </c>
      <c r="G163" s="152" t="str">
        <f t="shared" ref="G163:O163" si="332">+IF($D163&gt;=G$2,IF($E163=0,"",$E163),IF($D163+1=G$2,IF(EXACT(LEFT($E163,LEN($E$3)),$E$3),$E$3,IF(LEN($E$3)=2,IF(LEFT($E163,1)="O","O",IF(LEFT(D163,1)="S","S","")),IF(LEN($E$3)=3,D163,""))),""))</f>
        <v/>
      </c>
      <c r="H163" s="152" t="str">
        <f t="shared" si="332"/>
        <v/>
      </c>
      <c r="I163" s="152" t="str">
        <f t="shared" si="332"/>
        <v/>
      </c>
      <c r="J163" s="152" t="str">
        <f t="shared" si="332"/>
        <v/>
      </c>
      <c r="K163" s="152" t="str">
        <f t="shared" si="332"/>
        <v/>
      </c>
      <c r="L163" s="152" t="str">
        <f t="shared" si="332"/>
        <v/>
      </c>
      <c r="M163" s="152" t="str">
        <f t="shared" si="332"/>
        <v/>
      </c>
      <c r="N163" s="152" t="str">
        <f t="shared" si="332"/>
        <v/>
      </c>
      <c r="O163" s="152" t="str">
        <f t="shared" si="332"/>
        <v/>
      </c>
      <c r="P163" s="152" t="str">
        <f t="shared" si="10"/>
        <v>--------------</v>
      </c>
      <c r="Q163" s="152" t="str">
        <f t="shared" si="11"/>
        <v/>
      </c>
      <c r="R163" s="152" t="str">
        <f t="shared" si="12"/>
        <v/>
      </c>
      <c r="S163" s="152">
        <f t="shared" si="13"/>
        <v>0</v>
      </c>
      <c r="T163" s="152">
        <f>+IF($C163&lt;='Ceník STRAVA'!$B$16,5,IF($C163&lt;='Ceník STRAVA'!$B$15,4,IF($C163&lt;='Ceník STRAVA'!$B$14,3,IF($C163&lt;='Ceník STRAVA'!$B$13,2,IF($C163&lt;='Ceník STRAVA'!$B$12,1,6)))))</f>
        <v>6</v>
      </c>
      <c r="U163" s="33">
        <f t="shared" si="254"/>
        <v>0</v>
      </c>
      <c r="V163" s="153">
        <f t="array" ref="V163">INDEX('Ceník STRAVA'!$C$12:$J$17,$T163,IF(R163="",8,HLOOKUP(R163,'Ceník STRAVA'!$C$10:$J$11,2,0)))</f>
        <v>0</v>
      </c>
      <c r="W163" s="153">
        <f t="array" ref="W163">INDEX('Ceník STRAVA'!$C$12:$J$17,$T163,IF(G163="",8,HLOOKUP(G163,'Ceník STRAVA'!$C$10:$J$11,2,0)))*IF($S163=W$2,0,1)</f>
        <v>0</v>
      </c>
      <c r="X163" s="153">
        <f t="array" ref="X163">INDEX('Ceník STRAVA'!$C$12:$J$17,$T163,IF(H163="",8,HLOOKUP(H163,'Ceník STRAVA'!$C$10:$J$11,2,0)))*IF($S163=X$2,0,1)</f>
        <v>0</v>
      </c>
      <c r="Y163" s="153">
        <f t="array" ref="Y163">INDEX('Ceník STRAVA'!$C$12:$J$17,$T163,IF(I163="",8,HLOOKUP(I163,'Ceník STRAVA'!$C$10:$J$11,2,0)))*IF($S163=Y$2,0,1)</f>
        <v>0</v>
      </c>
      <c r="Z163" s="153">
        <f t="array" ref="Z163">INDEX('Ceník STRAVA'!$C$12:$J$17,$T163,IF(J163="",8,HLOOKUP(J163,'Ceník STRAVA'!$C$10:$J$11,2,0)))*IF($S163=Z$2,0,1)</f>
        <v>0</v>
      </c>
      <c r="AA163" s="153">
        <f t="array" ref="AA163">INDEX('Ceník STRAVA'!$C$12:$J$17,$T163,IF(K163="",8,HLOOKUP(K163,'Ceník STRAVA'!$C$10:$J$11,2,0)))*IF($S163=AA$2,0,1)</f>
        <v>0</v>
      </c>
      <c r="AB163" s="153">
        <f t="array" ref="AB163">INDEX('Ceník STRAVA'!$C$12:$J$17,$T163,IF(L163="",8,HLOOKUP(L163,'Ceník STRAVA'!$C$10:$J$11,2,0)))*IF($S163=AB$2,0,1)</f>
        <v>0</v>
      </c>
      <c r="AC163" s="153">
        <f t="array" ref="AC163">INDEX('Ceník STRAVA'!$C$12:$J$17,$T163,IF(M163="",8,HLOOKUP(M163,'Ceník STRAVA'!$C$10:$J$11,2,0)))*IF($S163=AC$2,0,1)</f>
        <v>0</v>
      </c>
      <c r="AD163" s="153">
        <f t="array" ref="AD163">INDEX('Ceník STRAVA'!$C$12:$J$17,$T163,IF(N163="",8,HLOOKUP(N163,'Ceník STRAVA'!$C$10:$J$11,2,0)))*IF($S163=AD$2,0,1)</f>
        <v>0</v>
      </c>
      <c r="AE163" s="153">
        <f t="array" ref="AE163">INDEX('Ceník STRAVA'!$C$12:$J$17,$T163,IF(O163="",8,HLOOKUP(O163,'Ceník STRAVA'!$C$10:$J$11,2,0)))*IF($S163=AE$2,0,1)</f>
        <v>0</v>
      </c>
      <c r="AF163" s="152"/>
      <c r="AG163" s="152"/>
      <c r="AH163" s="152" t="str">
        <f t="shared" ref="AH163:AQ163" si="333">$T163&amp;F163</f>
        <v>6</v>
      </c>
      <c r="AI163" s="152" t="str">
        <f t="shared" si="333"/>
        <v>6</v>
      </c>
      <c r="AJ163" s="152" t="str">
        <f t="shared" si="333"/>
        <v>6</v>
      </c>
      <c r="AK163" s="152" t="str">
        <f t="shared" si="333"/>
        <v>6</v>
      </c>
      <c r="AL163" s="152" t="str">
        <f t="shared" si="333"/>
        <v>6</v>
      </c>
      <c r="AM163" s="152" t="str">
        <f t="shared" si="333"/>
        <v>6</v>
      </c>
      <c r="AN163" s="152" t="str">
        <f t="shared" si="333"/>
        <v>6</v>
      </c>
      <c r="AO163" s="152" t="str">
        <f t="shared" si="333"/>
        <v>6</v>
      </c>
      <c r="AP163" s="152" t="str">
        <f t="shared" si="333"/>
        <v>6</v>
      </c>
      <c r="AQ163" s="152" t="str">
        <f t="shared" si="333"/>
        <v>6</v>
      </c>
      <c r="AR163" s="152"/>
      <c r="AS163" s="152"/>
      <c r="AT163" s="152"/>
      <c r="AU163" s="152"/>
      <c r="AV163" s="152"/>
      <c r="AW163" s="152"/>
      <c r="AX163" s="152"/>
      <c r="AY163" s="152"/>
      <c r="AZ163" s="152"/>
      <c r="BA163" s="152"/>
    </row>
    <row r="164" spans="1:53" ht="15.75" customHeight="1">
      <c r="A164" s="8">
        <f>+VSTUP!A169</f>
        <v>160</v>
      </c>
      <c r="B164" s="8">
        <f>+VSTUP!B169</f>
        <v>0</v>
      </c>
      <c r="C164" s="8" t="str">
        <f>IF(VSTUP!C169="","",VSTUP!C169)</f>
        <v/>
      </c>
      <c r="D164" s="8">
        <f>+VSTUP!G169</f>
        <v>0</v>
      </c>
      <c r="E164" s="8" t="str">
        <f>+VSTUP!H169</f>
        <v>-</v>
      </c>
      <c r="F164" s="8" t="str">
        <f t="shared" si="8"/>
        <v/>
      </c>
      <c r="G164" s="8" t="str">
        <f t="shared" ref="G164:O164" si="334">+IF($D164&gt;=G$2,IF($E164=0,"",$E164),IF($D164+1=G$2,IF(EXACT(LEFT($E164,LEN($E$3)),$E$3),$E$3,IF(LEN($E$3)=2,IF(LEFT($E164,1)="O","O",IF(LEFT(D164,1)="S","S","")),IF(LEN($E$3)=3,D164,""))),""))</f>
        <v/>
      </c>
      <c r="H164" s="8" t="str">
        <f t="shared" si="334"/>
        <v/>
      </c>
      <c r="I164" s="8" t="str">
        <f t="shared" si="334"/>
        <v/>
      </c>
      <c r="J164" s="8" t="str">
        <f t="shared" si="334"/>
        <v/>
      </c>
      <c r="K164" s="8" t="str">
        <f t="shared" si="334"/>
        <v/>
      </c>
      <c r="L164" s="8" t="str">
        <f t="shared" si="334"/>
        <v/>
      </c>
      <c r="M164" s="8" t="str">
        <f t="shared" si="334"/>
        <v/>
      </c>
      <c r="N164" s="8" t="str">
        <f t="shared" si="334"/>
        <v/>
      </c>
      <c r="O164" s="8" t="str">
        <f t="shared" si="334"/>
        <v/>
      </c>
      <c r="P164" s="8" t="str">
        <f t="shared" si="10"/>
        <v>--------------</v>
      </c>
      <c r="Q164" s="8" t="str">
        <f t="shared" si="11"/>
        <v/>
      </c>
      <c r="R164" s="8" t="str">
        <f t="shared" si="12"/>
        <v/>
      </c>
      <c r="S164" s="8">
        <f t="shared" si="13"/>
        <v>0</v>
      </c>
      <c r="T164" s="8">
        <f>+IF($C164&lt;='Ceník STRAVA'!$B$16,5,IF($C164&lt;='Ceník STRAVA'!$B$15,4,IF($C164&lt;='Ceník STRAVA'!$B$14,3,IF($C164&lt;='Ceník STRAVA'!$B$13,2,IF($C164&lt;='Ceník STRAVA'!$B$12,1,6)))))</f>
        <v>6</v>
      </c>
      <c r="U164" s="33">
        <f t="shared" si="254"/>
        <v>0</v>
      </c>
      <c r="V164" s="32">
        <f t="array" ref="V164">INDEX('Ceník STRAVA'!$C$12:$J$17,$T164,IF(R164="",8,HLOOKUP(R164,'Ceník STRAVA'!$C$10:$J$11,2,0)))</f>
        <v>0</v>
      </c>
      <c r="W164" s="32">
        <f t="array" ref="W164">INDEX('Ceník STRAVA'!$C$12:$J$17,$T164,IF(G164="",8,HLOOKUP(G164,'Ceník STRAVA'!$C$10:$J$11,2,0)))*IF($S164=W$2,0,1)</f>
        <v>0</v>
      </c>
      <c r="X164" s="32">
        <f t="array" ref="X164">INDEX('Ceník STRAVA'!$C$12:$J$17,$T164,IF(H164="",8,HLOOKUP(H164,'Ceník STRAVA'!$C$10:$J$11,2,0)))*IF($S164=X$2,0,1)</f>
        <v>0</v>
      </c>
      <c r="Y164" s="32">
        <f t="array" ref="Y164">INDEX('Ceník STRAVA'!$C$12:$J$17,$T164,IF(I164="",8,HLOOKUP(I164,'Ceník STRAVA'!$C$10:$J$11,2,0)))*IF($S164=Y$2,0,1)</f>
        <v>0</v>
      </c>
      <c r="Z164" s="32">
        <f t="array" ref="Z164">INDEX('Ceník STRAVA'!$C$12:$J$17,$T164,IF(J164="",8,HLOOKUP(J164,'Ceník STRAVA'!$C$10:$J$11,2,0)))*IF($S164=Z$2,0,1)</f>
        <v>0</v>
      </c>
      <c r="AA164" s="32">
        <f t="array" ref="AA164">INDEX('Ceník STRAVA'!$C$12:$J$17,$T164,IF(K164="",8,HLOOKUP(K164,'Ceník STRAVA'!$C$10:$J$11,2,0)))*IF($S164=AA$2,0,1)</f>
        <v>0</v>
      </c>
      <c r="AB164" s="32">
        <f t="array" ref="AB164">INDEX('Ceník STRAVA'!$C$12:$J$17,$T164,IF(L164="",8,HLOOKUP(L164,'Ceník STRAVA'!$C$10:$J$11,2,0)))*IF($S164=AB$2,0,1)</f>
        <v>0</v>
      </c>
      <c r="AC164" s="32">
        <f t="array" ref="AC164">INDEX('Ceník STRAVA'!$C$12:$J$17,$T164,IF(M164="",8,HLOOKUP(M164,'Ceník STRAVA'!$C$10:$J$11,2,0)))*IF($S164=AC$2,0,1)</f>
        <v>0</v>
      </c>
      <c r="AD164" s="32">
        <f t="array" ref="AD164">INDEX('Ceník STRAVA'!$C$12:$J$17,$T164,IF(N164="",8,HLOOKUP(N164,'Ceník STRAVA'!$C$10:$J$11,2,0)))*IF($S164=AD$2,0,1)</f>
        <v>0</v>
      </c>
      <c r="AE164" s="32">
        <f t="array" ref="AE164">INDEX('Ceník STRAVA'!$C$12:$J$17,$T164,IF(O164="",8,HLOOKUP(O164,'Ceník STRAVA'!$C$10:$J$11,2,0)))*IF($S164=AE$2,0,1)</f>
        <v>0</v>
      </c>
      <c r="AF164" s="8"/>
      <c r="AG164" s="8"/>
      <c r="AH164" s="8" t="str">
        <f t="shared" ref="AH164:AQ164" si="335">$T164&amp;F164</f>
        <v>6</v>
      </c>
      <c r="AI164" s="8" t="str">
        <f t="shared" si="335"/>
        <v>6</v>
      </c>
      <c r="AJ164" s="8" t="str">
        <f t="shared" si="335"/>
        <v>6</v>
      </c>
      <c r="AK164" s="8" t="str">
        <f t="shared" si="335"/>
        <v>6</v>
      </c>
      <c r="AL164" s="8" t="str">
        <f t="shared" si="335"/>
        <v>6</v>
      </c>
      <c r="AM164" s="8" t="str">
        <f t="shared" si="335"/>
        <v>6</v>
      </c>
      <c r="AN164" s="8" t="str">
        <f t="shared" si="335"/>
        <v>6</v>
      </c>
      <c r="AO164" s="8" t="str">
        <f t="shared" si="335"/>
        <v>6</v>
      </c>
      <c r="AP164" s="8" t="str">
        <f t="shared" si="335"/>
        <v>6</v>
      </c>
      <c r="AQ164" s="8" t="str">
        <f t="shared" si="335"/>
        <v>6</v>
      </c>
      <c r="AR164" s="8"/>
      <c r="AS164" s="8"/>
      <c r="AT164" s="8"/>
      <c r="AU164" s="8"/>
      <c r="AV164" s="8"/>
      <c r="AW164" s="8"/>
      <c r="AX164" s="8"/>
      <c r="AY164" s="8"/>
      <c r="AZ164" s="8"/>
      <c r="BA164" s="8"/>
    </row>
    <row r="165" spans="1:53" s="151" customFormat="1" ht="15.75" customHeight="1">
      <c r="A165" s="152">
        <f>+VSTUP!A170</f>
        <v>161</v>
      </c>
      <c r="B165" s="152">
        <f>+VSTUP!B170</f>
        <v>0</v>
      </c>
      <c r="C165" s="152" t="str">
        <f>IF(VSTUP!C170="","",VSTUP!C170)</f>
        <v/>
      </c>
      <c r="D165" s="152">
        <f>+VSTUP!G170</f>
        <v>0</v>
      </c>
      <c r="E165" s="152" t="str">
        <f>+VSTUP!H170</f>
        <v>-</v>
      </c>
      <c r="F165" s="152" t="str">
        <f t="shared" si="8"/>
        <v/>
      </c>
      <c r="G165" s="152" t="str">
        <f t="shared" ref="G165:O165" si="336">+IF($D165&gt;=G$2,IF($E165=0,"",$E165),IF($D165+1=G$2,IF(EXACT(LEFT($E165,LEN($E$3)),$E$3),$E$3,IF(LEN($E$3)=2,IF(LEFT($E165,1)="O","O",IF(LEFT(D165,1)="S","S","")),IF(LEN($E$3)=3,D165,""))),""))</f>
        <v/>
      </c>
      <c r="H165" s="152" t="str">
        <f t="shared" si="336"/>
        <v/>
      </c>
      <c r="I165" s="152" t="str">
        <f t="shared" si="336"/>
        <v/>
      </c>
      <c r="J165" s="152" t="str">
        <f t="shared" si="336"/>
        <v/>
      </c>
      <c r="K165" s="152" t="str">
        <f t="shared" si="336"/>
        <v/>
      </c>
      <c r="L165" s="152" t="str">
        <f t="shared" si="336"/>
        <v/>
      </c>
      <c r="M165" s="152" t="str">
        <f t="shared" si="336"/>
        <v/>
      </c>
      <c r="N165" s="152" t="str">
        <f t="shared" si="336"/>
        <v/>
      </c>
      <c r="O165" s="152" t="str">
        <f t="shared" si="336"/>
        <v/>
      </c>
      <c r="P165" s="152" t="str">
        <f t="shared" si="10"/>
        <v>--------------</v>
      </c>
      <c r="Q165" s="152" t="str">
        <f t="shared" si="11"/>
        <v/>
      </c>
      <c r="R165" s="152" t="str">
        <f t="shared" si="12"/>
        <v/>
      </c>
      <c r="S165" s="152">
        <f t="shared" si="13"/>
        <v>0</v>
      </c>
      <c r="T165" s="152">
        <f>+IF($C165&lt;='Ceník STRAVA'!$B$16,5,IF($C165&lt;='Ceník STRAVA'!$B$15,4,IF($C165&lt;='Ceník STRAVA'!$B$14,3,IF($C165&lt;='Ceník STRAVA'!$B$13,2,IF($C165&lt;='Ceník STRAVA'!$B$12,1,6)))))</f>
        <v>6</v>
      </c>
      <c r="U165" s="33">
        <f t="shared" si="254"/>
        <v>0</v>
      </c>
      <c r="V165" s="153">
        <f t="array" ref="V165">INDEX('Ceník STRAVA'!$C$12:$J$17,$T165,IF(R165="",8,HLOOKUP(R165,'Ceník STRAVA'!$C$10:$J$11,2,0)))</f>
        <v>0</v>
      </c>
      <c r="W165" s="153">
        <f t="array" ref="W165">INDEX('Ceník STRAVA'!$C$12:$J$17,$T165,IF(G165="",8,HLOOKUP(G165,'Ceník STRAVA'!$C$10:$J$11,2,0)))*IF($S165=W$2,0,1)</f>
        <v>0</v>
      </c>
      <c r="X165" s="153">
        <f t="array" ref="X165">INDEX('Ceník STRAVA'!$C$12:$J$17,$T165,IF(H165="",8,HLOOKUP(H165,'Ceník STRAVA'!$C$10:$J$11,2,0)))*IF($S165=X$2,0,1)</f>
        <v>0</v>
      </c>
      <c r="Y165" s="153">
        <f t="array" ref="Y165">INDEX('Ceník STRAVA'!$C$12:$J$17,$T165,IF(I165="",8,HLOOKUP(I165,'Ceník STRAVA'!$C$10:$J$11,2,0)))*IF($S165=Y$2,0,1)</f>
        <v>0</v>
      </c>
      <c r="Z165" s="153">
        <f t="array" ref="Z165">INDEX('Ceník STRAVA'!$C$12:$J$17,$T165,IF(J165="",8,HLOOKUP(J165,'Ceník STRAVA'!$C$10:$J$11,2,0)))*IF($S165=Z$2,0,1)</f>
        <v>0</v>
      </c>
      <c r="AA165" s="153">
        <f t="array" ref="AA165">INDEX('Ceník STRAVA'!$C$12:$J$17,$T165,IF(K165="",8,HLOOKUP(K165,'Ceník STRAVA'!$C$10:$J$11,2,0)))*IF($S165=AA$2,0,1)</f>
        <v>0</v>
      </c>
      <c r="AB165" s="153">
        <f t="array" ref="AB165">INDEX('Ceník STRAVA'!$C$12:$J$17,$T165,IF(L165="",8,HLOOKUP(L165,'Ceník STRAVA'!$C$10:$J$11,2,0)))*IF($S165=AB$2,0,1)</f>
        <v>0</v>
      </c>
      <c r="AC165" s="153">
        <f t="array" ref="AC165">INDEX('Ceník STRAVA'!$C$12:$J$17,$T165,IF(M165="",8,HLOOKUP(M165,'Ceník STRAVA'!$C$10:$J$11,2,0)))*IF($S165=AC$2,0,1)</f>
        <v>0</v>
      </c>
      <c r="AD165" s="153">
        <f t="array" ref="AD165">INDEX('Ceník STRAVA'!$C$12:$J$17,$T165,IF(N165="",8,HLOOKUP(N165,'Ceník STRAVA'!$C$10:$J$11,2,0)))*IF($S165=AD$2,0,1)</f>
        <v>0</v>
      </c>
      <c r="AE165" s="153">
        <f t="array" ref="AE165">INDEX('Ceník STRAVA'!$C$12:$J$17,$T165,IF(O165="",8,HLOOKUP(O165,'Ceník STRAVA'!$C$10:$J$11,2,0)))*IF($S165=AE$2,0,1)</f>
        <v>0</v>
      </c>
      <c r="AF165" s="152"/>
      <c r="AG165" s="152"/>
      <c r="AH165" s="152" t="str">
        <f t="shared" ref="AH165:AQ165" si="337">$T165&amp;F165</f>
        <v>6</v>
      </c>
      <c r="AI165" s="152" t="str">
        <f t="shared" si="337"/>
        <v>6</v>
      </c>
      <c r="AJ165" s="152" t="str">
        <f t="shared" si="337"/>
        <v>6</v>
      </c>
      <c r="AK165" s="152" t="str">
        <f t="shared" si="337"/>
        <v>6</v>
      </c>
      <c r="AL165" s="152" t="str">
        <f t="shared" si="337"/>
        <v>6</v>
      </c>
      <c r="AM165" s="152" t="str">
        <f t="shared" si="337"/>
        <v>6</v>
      </c>
      <c r="AN165" s="152" t="str">
        <f t="shared" si="337"/>
        <v>6</v>
      </c>
      <c r="AO165" s="152" t="str">
        <f t="shared" si="337"/>
        <v>6</v>
      </c>
      <c r="AP165" s="152" t="str">
        <f t="shared" si="337"/>
        <v>6</v>
      </c>
      <c r="AQ165" s="152" t="str">
        <f t="shared" si="337"/>
        <v>6</v>
      </c>
      <c r="AR165" s="152"/>
      <c r="AS165" s="152"/>
      <c r="AT165" s="152"/>
      <c r="AU165" s="152"/>
      <c r="AV165" s="152"/>
      <c r="AW165" s="152"/>
      <c r="AX165" s="152"/>
      <c r="AY165" s="152"/>
      <c r="AZ165" s="152"/>
      <c r="BA165" s="152"/>
    </row>
    <row r="166" spans="1:53" ht="15.75" customHeight="1">
      <c r="A166" s="8">
        <f>+VSTUP!A171</f>
        <v>162</v>
      </c>
      <c r="B166" s="8">
        <f>+VSTUP!B171</f>
        <v>0</v>
      </c>
      <c r="C166" s="8" t="str">
        <f>IF(VSTUP!C171="","",VSTUP!C171)</f>
        <v/>
      </c>
      <c r="D166" s="8">
        <f>+VSTUP!G171</f>
        <v>0</v>
      </c>
      <c r="E166" s="8" t="str">
        <f>+VSTUP!H171</f>
        <v>-</v>
      </c>
      <c r="F166" s="8" t="str">
        <f t="shared" si="8"/>
        <v/>
      </c>
      <c r="G166" s="8" t="str">
        <f t="shared" ref="G166:O166" si="338">+IF($D166&gt;=G$2,IF($E166=0,"",$E166),IF($D166+1=G$2,IF(EXACT(LEFT($E166,LEN($E$3)),$E$3),$E$3,IF(LEN($E$3)=2,IF(LEFT($E166,1)="O","O",IF(LEFT(D166,1)="S","S","")),IF(LEN($E$3)=3,D166,""))),""))</f>
        <v/>
      </c>
      <c r="H166" s="8" t="str">
        <f t="shared" si="338"/>
        <v/>
      </c>
      <c r="I166" s="8" t="str">
        <f t="shared" si="338"/>
        <v/>
      </c>
      <c r="J166" s="8" t="str">
        <f t="shared" si="338"/>
        <v/>
      </c>
      <c r="K166" s="8" t="str">
        <f t="shared" si="338"/>
        <v/>
      </c>
      <c r="L166" s="8" t="str">
        <f t="shared" si="338"/>
        <v/>
      </c>
      <c r="M166" s="8" t="str">
        <f t="shared" si="338"/>
        <v/>
      </c>
      <c r="N166" s="8" t="str">
        <f t="shared" si="338"/>
        <v/>
      </c>
      <c r="O166" s="8" t="str">
        <f t="shared" si="338"/>
        <v/>
      </c>
      <c r="P166" s="8" t="str">
        <f t="shared" si="10"/>
        <v>--------------</v>
      </c>
      <c r="Q166" s="8" t="str">
        <f t="shared" si="11"/>
        <v/>
      </c>
      <c r="R166" s="8" t="str">
        <f t="shared" si="12"/>
        <v/>
      </c>
      <c r="S166" s="8">
        <f t="shared" si="13"/>
        <v>0</v>
      </c>
      <c r="T166" s="8">
        <f>+IF($C166&lt;='Ceník STRAVA'!$B$16,5,IF($C166&lt;='Ceník STRAVA'!$B$15,4,IF($C166&lt;='Ceník STRAVA'!$B$14,3,IF($C166&lt;='Ceník STRAVA'!$B$13,2,IF($C166&lt;='Ceník STRAVA'!$B$12,1,6)))))</f>
        <v>6</v>
      </c>
      <c r="U166" s="33">
        <f t="shared" si="254"/>
        <v>0</v>
      </c>
      <c r="V166" s="32">
        <f t="array" ref="V166">INDEX('Ceník STRAVA'!$C$12:$J$17,$T166,IF(R166="",8,HLOOKUP(R166,'Ceník STRAVA'!$C$10:$J$11,2,0)))</f>
        <v>0</v>
      </c>
      <c r="W166" s="32">
        <f t="array" ref="W166">INDEX('Ceník STRAVA'!$C$12:$J$17,$T166,IF(G166="",8,HLOOKUP(G166,'Ceník STRAVA'!$C$10:$J$11,2,0)))*IF($S166=W$2,0,1)</f>
        <v>0</v>
      </c>
      <c r="X166" s="32">
        <f t="array" ref="X166">INDEX('Ceník STRAVA'!$C$12:$J$17,$T166,IF(H166="",8,HLOOKUP(H166,'Ceník STRAVA'!$C$10:$J$11,2,0)))*IF($S166=X$2,0,1)</f>
        <v>0</v>
      </c>
      <c r="Y166" s="32">
        <f t="array" ref="Y166">INDEX('Ceník STRAVA'!$C$12:$J$17,$T166,IF(I166="",8,HLOOKUP(I166,'Ceník STRAVA'!$C$10:$J$11,2,0)))*IF($S166=Y$2,0,1)</f>
        <v>0</v>
      </c>
      <c r="Z166" s="32">
        <f t="array" ref="Z166">INDEX('Ceník STRAVA'!$C$12:$J$17,$T166,IF(J166="",8,HLOOKUP(J166,'Ceník STRAVA'!$C$10:$J$11,2,0)))*IF($S166=Z$2,0,1)</f>
        <v>0</v>
      </c>
      <c r="AA166" s="32">
        <f t="array" ref="AA166">INDEX('Ceník STRAVA'!$C$12:$J$17,$T166,IF(K166="",8,HLOOKUP(K166,'Ceník STRAVA'!$C$10:$J$11,2,0)))*IF($S166=AA$2,0,1)</f>
        <v>0</v>
      </c>
      <c r="AB166" s="32">
        <f t="array" ref="AB166">INDEX('Ceník STRAVA'!$C$12:$J$17,$T166,IF(L166="",8,HLOOKUP(L166,'Ceník STRAVA'!$C$10:$J$11,2,0)))*IF($S166=AB$2,0,1)</f>
        <v>0</v>
      </c>
      <c r="AC166" s="32">
        <f t="array" ref="AC166">INDEX('Ceník STRAVA'!$C$12:$J$17,$T166,IF(M166="",8,HLOOKUP(M166,'Ceník STRAVA'!$C$10:$J$11,2,0)))*IF($S166=AC$2,0,1)</f>
        <v>0</v>
      </c>
      <c r="AD166" s="32">
        <f t="array" ref="AD166">INDEX('Ceník STRAVA'!$C$12:$J$17,$T166,IF(N166="",8,HLOOKUP(N166,'Ceník STRAVA'!$C$10:$J$11,2,0)))*IF($S166=AD$2,0,1)</f>
        <v>0</v>
      </c>
      <c r="AE166" s="32">
        <f t="array" ref="AE166">INDEX('Ceník STRAVA'!$C$12:$J$17,$T166,IF(O166="",8,HLOOKUP(O166,'Ceník STRAVA'!$C$10:$J$11,2,0)))*IF($S166=AE$2,0,1)</f>
        <v>0</v>
      </c>
      <c r="AF166" s="8"/>
      <c r="AG166" s="8"/>
      <c r="AH166" s="8" t="str">
        <f t="shared" ref="AH166:AQ166" si="339">$T166&amp;F166</f>
        <v>6</v>
      </c>
      <c r="AI166" s="8" t="str">
        <f t="shared" si="339"/>
        <v>6</v>
      </c>
      <c r="AJ166" s="8" t="str">
        <f t="shared" si="339"/>
        <v>6</v>
      </c>
      <c r="AK166" s="8" t="str">
        <f t="shared" si="339"/>
        <v>6</v>
      </c>
      <c r="AL166" s="8" t="str">
        <f t="shared" si="339"/>
        <v>6</v>
      </c>
      <c r="AM166" s="8" t="str">
        <f t="shared" si="339"/>
        <v>6</v>
      </c>
      <c r="AN166" s="8" t="str">
        <f t="shared" si="339"/>
        <v>6</v>
      </c>
      <c r="AO166" s="8" t="str">
        <f t="shared" si="339"/>
        <v>6</v>
      </c>
      <c r="AP166" s="8" t="str">
        <f t="shared" si="339"/>
        <v>6</v>
      </c>
      <c r="AQ166" s="8" t="str">
        <f t="shared" si="339"/>
        <v>6</v>
      </c>
      <c r="AR166" s="8"/>
      <c r="AS166" s="8"/>
      <c r="AT166" s="8"/>
      <c r="AU166" s="8"/>
      <c r="AV166" s="8"/>
      <c r="AW166" s="8"/>
      <c r="AX166" s="8"/>
      <c r="AY166" s="8"/>
      <c r="AZ166" s="8"/>
      <c r="BA166" s="8"/>
    </row>
    <row r="167" spans="1:53" s="151" customFormat="1" ht="15.75" customHeight="1">
      <c r="A167" s="152">
        <f>+VSTUP!A172</f>
        <v>163</v>
      </c>
      <c r="B167" s="152">
        <f>+VSTUP!B172</f>
        <v>0</v>
      </c>
      <c r="C167" s="152" t="str">
        <f>IF(VSTUP!C172="","",VSTUP!C172)</f>
        <v/>
      </c>
      <c r="D167" s="152">
        <f>+VSTUP!G172</f>
        <v>0</v>
      </c>
      <c r="E167" s="152" t="str">
        <f>+VSTUP!H172</f>
        <v>-</v>
      </c>
      <c r="F167" s="152" t="str">
        <f t="shared" si="8"/>
        <v/>
      </c>
      <c r="G167" s="152" t="str">
        <f t="shared" ref="G167:O167" si="340">+IF($D167&gt;=G$2,IF($E167=0,"",$E167),IF($D167+1=G$2,IF(EXACT(LEFT($E167,LEN($E$3)),$E$3),$E$3,IF(LEN($E$3)=2,IF(LEFT($E167,1)="O","O",IF(LEFT(D167,1)="S","S","")),IF(LEN($E$3)=3,D167,""))),""))</f>
        <v/>
      </c>
      <c r="H167" s="152" t="str">
        <f t="shared" si="340"/>
        <v/>
      </c>
      <c r="I167" s="152" t="str">
        <f t="shared" si="340"/>
        <v/>
      </c>
      <c r="J167" s="152" t="str">
        <f t="shared" si="340"/>
        <v/>
      </c>
      <c r="K167" s="152" t="str">
        <f t="shared" si="340"/>
        <v/>
      </c>
      <c r="L167" s="152" t="str">
        <f t="shared" si="340"/>
        <v/>
      </c>
      <c r="M167" s="152" t="str">
        <f t="shared" si="340"/>
        <v/>
      </c>
      <c r="N167" s="152" t="str">
        <f t="shared" si="340"/>
        <v/>
      </c>
      <c r="O167" s="152" t="str">
        <f t="shared" si="340"/>
        <v/>
      </c>
      <c r="P167" s="152" t="str">
        <f t="shared" si="10"/>
        <v>--------------</v>
      </c>
      <c r="Q167" s="152" t="str">
        <f t="shared" si="11"/>
        <v/>
      </c>
      <c r="R167" s="152" t="str">
        <f t="shared" si="12"/>
        <v/>
      </c>
      <c r="S167" s="152">
        <f t="shared" si="13"/>
        <v>0</v>
      </c>
      <c r="T167" s="152">
        <f>+IF($C167&lt;='Ceník STRAVA'!$B$16,5,IF($C167&lt;='Ceník STRAVA'!$B$15,4,IF($C167&lt;='Ceník STRAVA'!$B$14,3,IF($C167&lt;='Ceník STRAVA'!$B$13,2,IF($C167&lt;='Ceník STRAVA'!$B$12,1,6)))))</f>
        <v>6</v>
      </c>
      <c r="U167" s="33">
        <f t="shared" si="254"/>
        <v>0</v>
      </c>
      <c r="V167" s="153">
        <f t="array" ref="V167">INDEX('Ceník STRAVA'!$C$12:$J$17,$T167,IF(R167="",8,HLOOKUP(R167,'Ceník STRAVA'!$C$10:$J$11,2,0)))</f>
        <v>0</v>
      </c>
      <c r="W167" s="153">
        <f t="array" ref="W167">INDEX('Ceník STRAVA'!$C$12:$J$17,$T167,IF(G167="",8,HLOOKUP(G167,'Ceník STRAVA'!$C$10:$J$11,2,0)))*IF($S167=W$2,0,1)</f>
        <v>0</v>
      </c>
      <c r="X167" s="153">
        <f t="array" ref="X167">INDEX('Ceník STRAVA'!$C$12:$J$17,$T167,IF(H167="",8,HLOOKUP(H167,'Ceník STRAVA'!$C$10:$J$11,2,0)))*IF($S167=X$2,0,1)</f>
        <v>0</v>
      </c>
      <c r="Y167" s="153">
        <f t="array" ref="Y167">INDEX('Ceník STRAVA'!$C$12:$J$17,$T167,IF(I167="",8,HLOOKUP(I167,'Ceník STRAVA'!$C$10:$J$11,2,0)))*IF($S167=Y$2,0,1)</f>
        <v>0</v>
      </c>
      <c r="Z167" s="153">
        <f t="array" ref="Z167">INDEX('Ceník STRAVA'!$C$12:$J$17,$T167,IF(J167="",8,HLOOKUP(J167,'Ceník STRAVA'!$C$10:$J$11,2,0)))*IF($S167=Z$2,0,1)</f>
        <v>0</v>
      </c>
      <c r="AA167" s="153">
        <f t="array" ref="AA167">INDEX('Ceník STRAVA'!$C$12:$J$17,$T167,IF(K167="",8,HLOOKUP(K167,'Ceník STRAVA'!$C$10:$J$11,2,0)))*IF($S167=AA$2,0,1)</f>
        <v>0</v>
      </c>
      <c r="AB167" s="153">
        <f t="array" ref="AB167">INDEX('Ceník STRAVA'!$C$12:$J$17,$T167,IF(L167="",8,HLOOKUP(L167,'Ceník STRAVA'!$C$10:$J$11,2,0)))*IF($S167=AB$2,0,1)</f>
        <v>0</v>
      </c>
      <c r="AC167" s="153">
        <f t="array" ref="AC167">INDEX('Ceník STRAVA'!$C$12:$J$17,$T167,IF(M167="",8,HLOOKUP(M167,'Ceník STRAVA'!$C$10:$J$11,2,0)))*IF($S167=AC$2,0,1)</f>
        <v>0</v>
      </c>
      <c r="AD167" s="153">
        <f t="array" ref="AD167">INDEX('Ceník STRAVA'!$C$12:$J$17,$T167,IF(N167="",8,HLOOKUP(N167,'Ceník STRAVA'!$C$10:$J$11,2,0)))*IF($S167=AD$2,0,1)</f>
        <v>0</v>
      </c>
      <c r="AE167" s="153">
        <f t="array" ref="AE167">INDEX('Ceník STRAVA'!$C$12:$J$17,$T167,IF(O167="",8,HLOOKUP(O167,'Ceník STRAVA'!$C$10:$J$11,2,0)))*IF($S167=AE$2,0,1)</f>
        <v>0</v>
      </c>
      <c r="AF167" s="152"/>
      <c r="AG167" s="152"/>
      <c r="AH167" s="152" t="str">
        <f t="shared" ref="AH167:AQ167" si="341">$T167&amp;F167</f>
        <v>6</v>
      </c>
      <c r="AI167" s="152" t="str">
        <f t="shared" si="341"/>
        <v>6</v>
      </c>
      <c r="AJ167" s="152" t="str">
        <f t="shared" si="341"/>
        <v>6</v>
      </c>
      <c r="AK167" s="152" t="str">
        <f t="shared" si="341"/>
        <v>6</v>
      </c>
      <c r="AL167" s="152" t="str">
        <f t="shared" si="341"/>
        <v>6</v>
      </c>
      <c r="AM167" s="152" t="str">
        <f t="shared" si="341"/>
        <v>6</v>
      </c>
      <c r="AN167" s="152" t="str">
        <f t="shared" si="341"/>
        <v>6</v>
      </c>
      <c r="AO167" s="152" t="str">
        <f t="shared" si="341"/>
        <v>6</v>
      </c>
      <c r="AP167" s="152" t="str">
        <f t="shared" si="341"/>
        <v>6</v>
      </c>
      <c r="AQ167" s="152" t="str">
        <f t="shared" si="341"/>
        <v>6</v>
      </c>
      <c r="AR167" s="152"/>
      <c r="AS167" s="152"/>
      <c r="AT167" s="152"/>
      <c r="AU167" s="152"/>
      <c r="AV167" s="152"/>
      <c r="AW167" s="152"/>
      <c r="AX167" s="152"/>
      <c r="AY167" s="152"/>
      <c r="AZ167" s="152"/>
      <c r="BA167" s="152"/>
    </row>
    <row r="168" spans="1:53" ht="15.75" customHeight="1">
      <c r="A168" s="8">
        <f>+VSTUP!A173</f>
        <v>164</v>
      </c>
      <c r="B168" s="8">
        <f>+VSTUP!B173</f>
        <v>0</v>
      </c>
      <c r="C168" s="8" t="str">
        <f>IF(VSTUP!C173="","",VSTUP!C173)</f>
        <v/>
      </c>
      <c r="D168" s="8">
        <f>+VSTUP!G173</f>
        <v>0</v>
      </c>
      <c r="E168" s="8" t="str">
        <f>+VSTUP!H173</f>
        <v>-</v>
      </c>
      <c r="F168" s="8" t="str">
        <f t="shared" si="8"/>
        <v/>
      </c>
      <c r="G168" s="8" t="str">
        <f t="shared" ref="G168:O168" si="342">+IF($D168&gt;=G$2,IF($E168=0,"",$E168),IF($D168+1=G$2,IF(EXACT(LEFT($E168,LEN($E$3)),$E$3),$E$3,IF(LEN($E$3)=2,IF(LEFT($E168,1)="O","O",IF(LEFT(D168,1)="S","S","")),IF(LEN($E$3)=3,D168,""))),""))</f>
        <v/>
      </c>
      <c r="H168" s="8" t="str">
        <f t="shared" si="342"/>
        <v/>
      </c>
      <c r="I168" s="8" t="str">
        <f t="shared" si="342"/>
        <v/>
      </c>
      <c r="J168" s="8" t="str">
        <f t="shared" si="342"/>
        <v/>
      </c>
      <c r="K168" s="8" t="str">
        <f t="shared" si="342"/>
        <v/>
      </c>
      <c r="L168" s="8" t="str">
        <f t="shared" si="342"/>
        <v/>
      </c>
      <c r="M168" s="8" t="str">
        <f t="shared" si="342"/>
        <v/>
      </c>
      <c r="N168" s="8" t="str">
        <f t="shared" si="342"/>
        <v/>
      </c>
      <c r="O168" s="8" t="str">
        <f t="shared" si="342"/>
        <v/>
      </c>
      <c r="P168" s="8" t="str">
        <f t="shared" si="10"/>
        <v>--------------</v>
      </c>
      <c r="Q168" s="8" t="str">
        <f t="shared" si="11"/>
        <v/>
      </c>
      <c r="R168" s="8" t="str">
        <f t="shared" si="12"/>
        <v/>
      </c>
      <c r="S168" s="8">
        <f t="shared" si="13"/>
        <v>0</v>
      </c>
      <c r="T168" s="8">
        <f>+IF($C168&lt;='Ceník STRAVA'!$B$16,5,IF($C168&lt;='Ceník STRAVA'!$B$15,4,IF($C168&lt;='Ceník STRAVA'!$B$14,3,IF($C168&lt;='Ceník STRAVA'!$B$13,2,IF($C168&lt;='Ceník STRAVA'!$B$12,1,6)))))</f>
        <v>6</v>
      </c>
      <c r="U168" s="33">
        <f t="shared" si="254"/>
        <v>0</v>
      </c>
      <c r="V168" s="32">
        <f t="array" ref="V168">INDEX('Ceník STRAVA'!$C$12:$J$17,$T168,IF(R168="",8,HLOOKUP(R168,'Ceník STRAVA'!$C$10:$J$11,2,0)))</f>
        <v>0</v>
      </c>
      <c r="W168" s="32">
        <f t="array" ref="W168">INDEX('Ceník STRAVA'!$C$12:$J$17,$T168,IF(G168="",8,HLOOKUP(G168,'Ceník STRAVA'!$C$10:$J$11,2,0)))*IF($S168=W$2,0,1)</f>
        <v>0</v>
      </c>
      <c r="X168" s="32">
        <f t="array" ref="X168">INDEX('Ceník STRAVA'!$C$12:$J$17,$T168,IF(H168="",8,HLOOKUP(H168,'Ceník STRAVA'!$C$10:$J$11,2,0)))*IF($S168=X$2,0,1)</f>
        <v>0</v>
      </c>
      <c r="Y168" s="32">
        <f t="array" ref="Y168">INDEX('Ceník STRAVA'!$C$12:$J$17,$T168,IF(I168="",8,HLOOKUP(I168,'Ceník STRAVA'!$C$10:$J$11,2,0)))*IF($S168=Y$2,0,1)</f>
        <v>0</v>
      </c>
      <c r="Z168" s="32">
        <f t="array" ref="Z168">INDEX('Ceník STRAVA'!$C$12:$J$17,$T168,IF(J168="",8,HLOOKUP(J168,'Ceník STRAVA'!$C$10:$J$11,2,0)))*IF($S168=Z$2,0,1)</f>
        <v>0</v>
      </c>
      <c r="AA168" s="32">
        <f t="array" ref="AA168">INDEX('Ceník STRAVA'!$C$12:$J$17,$T168,IF(K168="",8,HLOOKUP(K168,'Ceník STRAVA'!$C$10:$J$11,2,0)))*IF($S168=AA$2,0,1)</f>
        <v>0</v>
      </c>
      <c r="AB168" s="32">
        <f t="array" ref="AB168">INDEX('Ceník STRAVA'!$C$12:$J$17,$T168,IF(L168="",8,HLOOKUP(L168,'Ceník STRAVA'!$C$10:$J$11,2,0)))*IF($S168=AB$2,0,1)</f>
        <v>0</v>
      </c>
      <c r="AC168" s="32">
        <f t="array" ref="AC168">INDEX('Ceník STRAVA'!$C$12:$J$17,$T168,IF(M168="",8,HLOOKUP(M168,'Ceník STRAVA'!$C$10:$J$11,2,0)))*IF($S168=AC$2,0,1)</f>
        <v>0</v>
      </c>
      <c r="AD168" s="32">
        <f t="array" ref="AD168">INDEX('Ceník STRAVA'!$C$12:$J$17,$T168,IF(N168="",8,HLOOKUP(N168,'Ceník STRAVA'!$C$10:$J$11,2,0)))*IF($S168=AD$2,0,1)</f>
        <v>0</v>
      </c>
      <c r="AE168" s="32">
        <f t="array" ref="AE168">INDEX('Ceník STRAVA'!$C$12:$J$17,$T168,IF(O168="",8,HLOOKUP(O168,'Ceník STRAVA'!$C$10:$J$11,2,0)))*IF($S168=AE$2,0,1)</f>
        <v>0</v>
      </c>
      <c r="AF168" s="8"/>
      <c r="AG168" s="8"/>
      <c r="AH168" s="8" t="str">
        <f t="shared" ref="AH168:AQ168" si="343">$T168&amp;F168</f>
        <v>6</v>
      </c>
      <c r="AI168" s="8" t="str">
        <f t="shared" si="343"/>
        <v>6</v>
      </c>
      <c r="AJ168" s="8" t="str">
        <f t="shared" si="343"/>
        <v>6</v>
      </c>
      <c r="AK168" s="8" t="str">
        <f t="shared" si="343"/>
        <v>6</v>
      </c>
      <c r="AL168" s="8" t="str">
        <f t="shared" si="343"/>
        <v>6</v>
      </c>
      <c r="AM168" s="8" t="str">
        <f t="shared" si="343"/>
        <v>6</v>
      </c>
      <c r="AN168" s="8" t="str">
        <f t="shared" si="343"/>
        <v>6</v>
      </c>
      <c r="AO168" s="8" t="str">
        <f t="shared" si="343"/>
        <v>6</v>
      </c>
      <c r="AP168" s="8" t="str">
        <f t="shared" si="343"/>
        <v>6</v>
      </c>
      <c r="AQ168" s="8" t="str">
        <f t="shared" si="343"/>
        <v>6</v>
      </c>
      <c r="AR168" s="8"/>
      <c r="AS168" s="8"/>
      <c r="AT168" s="8"/>
      <c r="AU168" s="8"/>
      <c r="AV168" s="8"/>
      <c r="AW168" s="8"/>
      <c r="AX168" s="8"/>
      <c r="AY168" s="8"/>
      <c r="AZ168" s="8"/>
      <c r="BA168" s="8"/>
    </row>
    <row r="169" spans="1:53" s="151" customFormat="1" ht="15.75" customHeight="1">
      <c r="A169" s="152">
        <f>+VSTUP!A174</f>
        <v>165</v>
      </c>
      <c r="B169" s="152">
        <f>+VSTUP!B174</f>
        <v>0</v>
      </c>
      <c r="C169" s="152" t="str">
        <f>IF(VSTUP!C174="","",VSTUP!C174)</f>
        <v/>
      </c>
      <c r="D169" s="152">
        <f>+VSTUP!G174</f>
        <v>0</v>
      </c>
      <c r="E169" s="152" t="str">
        <f>+VSTUP!H174</f>
        <v>-</v>
      </c>
      <c r="F169" s="152" t="str">
        <f t="shared" si="8"/>
        <v/>
      </c>
      <c r="G169" s="152" t="str">
        <f t="shared" ref="G169:O169" si="344">+IF($D169&gt;=G$2,IF($E169=0,"",$E169),IF($D169+1=G$2,IF(EXACT(LEFT($E169,LEN($E$3)),$E$3),$E$3,IF(LEN($E$3)=2,IF(LEFT($E169,1)="O","O",IF(LEFT(D169,1)="S","S","")),IF(LEN($E$3)=3,D169,""))),""))</f>
        <v/>
      </c>
      <c r="H169" s="152" t="str">
        <f t="shared" si="344"/>
        <v/>
      </c>
      <c r="I169" s="152" t="str">
        <f t="shared" si="344"/>
        <v/>
      </c>
      <c r="J169" s="152" t="str">
        <f t="shared" si="344"/>
        <v/>
      </c>
      <c r="K169" s="152" t="str">
        <f t="shared" si="344"/>
        <v/>
      </c>
      <c r="L169" s="152" t="str">
        <f t="shared" si="344"/>
        <v/>
      </c>
      <c r="M169" s="152" t="str">
        <f t="shared" si="344"/>
        <v/>
      </c>
      <c r="N169" s="152" t="str">
        <f t="shared" si="344"/>
        <v/>
      </c>
      <c r="O169" s="152" t="str">
        <f t="shared" si="344"/>
        <v/>
      </c>
      <c r="P169" s="152" t="str">
        <f t="shared" si="10"/>
        <v>--------------</v>
      </c>
      <c r="Q169" s="152" t="str">
        <f t="shared" si="11"/>
        <v/>
      </c>
      <c r="R169" s="152" t="str">
        <f t="shared" si="12"/>
        <v/>
      </c>
      <c r="S169" s="152">
        <f t="shared" si="13"/>
        <v>0</v>
      </c>
      <c r="T169" s="152">
        <f>+IF($C169&lt;='Ceník STRAVA'!$B$16,5,IF($C169&lt;='Ceník STRAVA'!$B$15,4,IF($C169&lt;='Ceník STRAVA'!$B$14,3,IF($C169&lt;='Ceník STRAVA'!$B$13,2,IF($C169&lt;='Ceník STRAVA'!$B$12,1,6)))))</f>
        <v>6</v>
      </c>
      <c r="U169" s="33">
        <f t="shared" si="254"/>
        <v>0</v>
      </c>
      <c r="V169" s="153">
        <f t="array" ref="V169">INDEX('Ceník STRAVA'!$C$12:$J$17,$T169,IF(R169="",8,HLOOKUP(R169,'Ceník STRAVA'!$C$10:$J$11,2,0)))</f>
        <v>0</v>
      </c>
      <c r="W169" s="153">
        <f t="array" ref="W169">INDEX('Ceník STRAVA'!$C$12:$J$17,$T169,IF(G169="",8,HLOOKUP(G169,'Ceník STRAVA'!$C$10:$J$11,2,0)))*IF($S169=W$2,0,1)</f>
        <v>0</v>
      </c>
      <c r="X169" s="153">
        <f t="array" ref="X169">INDEX('Ceník STRAVA'!$C$12:$J$17,$T169,IF(H169="",8,HLOOKUP(H169,'Ceník STRAVA'!$C$10:$J$11,2,0)))*IF($S169=X$2,0,1)</f>
        <v>0</v>
      </c>
      <c r="Y169" s="153">
        <f t="array" ref="Y169">INDEX('Ceník STRAVA'!$C$12:$J$17,$T169,IF(I169="",8,HLOOKUP(I169,'Ceník STRAVA'!$C$10:$J$11,2,0)))*IF($S169=Y$2,0,1)</f>
        <v>0</v>
      </c>
      <c r="Z169" s="153">
        <f t="array" ref="Z169">INDEX('Ceník STRAVA'!$C$12:$J$17,$T169,IF(J169="",8,HLOOKUP(J169,'Ceník STRAVA'!$C$10:$J$11,2,0)))*IF($S169=Z$2,0,1)</f>
        <v>0</v>
      </c>
      <c r="AA169" s="153">
        <f t="array" ref="AA169">INDEX('Ceník STRAVA'!$C$12:$J$17,$T169,IF(K169="",8,HLOOKUP(K169,'Ceník STRAVA'!$C$10:$J$11,2,0)))*IF($S169=AA$2,0,1)</f>
        <v>0</v>
      </c>
      <c r="AB169" s="153">
        <f t="array" ref="AB169">INDEX('Ceník STRAVA'!$C$12:$J$17,$T169,IF(L169="",8,HLOOKUP(L169,'Ceník STRAVA'!$C$10:$J$11,2,0)))*IF($S169=AB$2,0,1)</f>
        <v>0</v>
      </c>
      <c r="AC169" s="153">
        <f t="array" ref="AC169">INDEX('Ceník STRAVA'!$C$12:$J$17,$T169,IF(M169="",8,HLOOKUP(M169,'Ceník STRAVA'!$C$10:$J$11,2,0)))*IF($S169=AC$2,0,1)</f>
        <v>0</v>
      </c>
      <c r="AD169" s="153">
        <f t="array" ref="AD169">INDEX('Ceník STRAVA'!$C$12:$J$17,$T169,IF(N169="",8,HLOOKUP(N169,'Ceník STRAVA'!$C$10:$J$11,2,0)))*IF($S169=AD$2,0,1)</f>
        <v>0</v>
      </c>
      <c r="AE169" s="153">
        <f t="array" ref="AE169">INDEX('Ceník STRAVA'!$C$12:$J$17,$T169,IF(O169="",8,HLOOKUP(O169,'Ceník STRAVA'!$C$10:$J$11,2,0)))*IF($S169=AE$2,0,1)</f>
        <v>0</v>
      </c>
      <c r="AF169" s="152"/>
      <c r="AG169" s="152"/>
      <c r="AH169" s="152" t="str">
        <f t="shared" ref="AH169:AQ169" si="345">$T169&amp;F169</f>
        <v>6</v>
      </c>
      <c r="AI169" s="152" t="str">
        <f t="shared" si="345"/>
        <v>6</v>
      </c>
      <c r="AJ169" s="152" t="str">
        <f t="shared" si="345"/>
        <v>6</v>
      </c>
      <c r="AK169" s="152" t="str">
        <f t="shared" si="345"/>
        <v>6</v>
      </c>
      <c r="AL169" s="152" t="str">
        <f t="shared" si="345"/>
        <v>6</v>
      </c>
      <c r="AM169" s="152" t="str">
        <f t="shared" si="345"/>
        <v>6</v>
      </c>
      <c r="AN169" s="152" t="str">
        <f t="shared" si="345"/>
        <v>6</v>
      </c>
      <c r="AO169" s="152" t="str">
        <f t="shared" si="345"/>
        <v>6</v>
      </c>
      <c r="AP169" s="152" t="str">
        <f t="shared" si="345"/>
        <v>6</v>
      </c>
      <c r="AQ169" s="152" t="str">
        <f t="shared" si="345"/>
        <v>6</v>
      </c>
      <c r="AR169" s="152"/>
      <c r="AS169" s="152"/>
      <c r="AT169" s="152"/>
      <c r="AU169" s="152"/>
      <c r="AV169" s="152"/>
      <c r="AW169" s="152"/>
      <c r="AX169" s="152"/>
      <c r="AY169" s="152"/>
      <c r="AZ169" s="152"/>
      <c r="BA169" s="152"/>
    </row>
    <row r="170" spans="1:53" ht="15.75" customHeight="1">
      <c r="A170" s="8">
        <f>+VSTUP!A175</f>
        <v>166</v>
      </c>
      <c r="B170" s="8">
        <f>+VSTUP!B175</f>
        <v>0</v>
      </c>
      <c r="C170" s="8" t="str">
        <f>IF(VSTUP!C175="","",VSTUP!C175)</f>
        <v/>
      </c>
      <c r="D170" s="8">
        <f>+VSTUP!G175</f>
        <v>0</v>
      </c>
      <c r="E170" s="8" t="str">
        <f>+VSTUP!H175</f>
        <v>-</v>
      </c>
      <c r="F170" s="8" t="str">
        <f t="shared" si="8"/>
        <v/>
      </c>
      <c r="G170" s="8" t="str">
        <f t="shared" ref="G170:O170" si="346">+IF($D170&gt;=G$2,IF($E170=0,"",$E170),IF($D170+1=G$2,IF(EXACT(LEFT($E170,LEN($E$3)),$E$3),$E$3,IF(LEN($E$3)=2,IF(LEFT($E170,1)="O","O",IF(LEFT(D170,1)="S","S","")),IF(LEN($E$3)=3,D170,""))),""))</f>
        <v/>
      </c>
      <c r="H170" s="8" t="str">
        <f t="shared" si="346"/>
        <v/>
      </c>
      <c r="I170" s="8" t="str">
        <f t="shared" si="346"/>
        <v/>
      </c>
      <c r="J170" s="8" t="str">
        <f t="shared" si="346"/>
        <v/>
      </c>
      <c r="K170" s="8" t="str">
        <f t="shared" si="346"/>
        <v/>
      </c>
      <c r="L170" s="8" t="str">
        <f t="shared" si="346"/>
        <v/>
      </c>
      <c r="M170" s="8" t="str">
        <f t="shared" si="346"/>
        <v/>
      </c>
      <c r="N170" s="8" t="str">
        <f t="shared" si="346"/>
        <v/>
      </c>
      <c r="O170" s="8" t="str">
        <f t="shared" si="346"/>
        <v/>
      </c>
      <c r="P170" s="8" t="str">
        <f t="shared" si="10"/>
        <v>--------------</v>
      </c>
      <c r="Q170" s="8" t="str">
        <f t="shared" si="11"/>
        <v/>
      </c>
      <c r="R170" s="8" t="str">
        <f t="shared" si="12"/>
        <v/>
      </c>
      <c r="S170" s="8">
        <f t="shared" si="13"/>
        <v>0</v>
      </c>
      <c r="T170" s="8">
        <f>+IF($C170&lt;='Ceník STRAVA'!$B$16,5,IF($C170&lt;='Ceník STRAVA'!$B$15,4,IF($C170&lt;='Ceník STRAVA'!$B$14,3,IF($C170&lt;='Ceník STRAVA'!$B$13,2,IF($C170&lt;='Ceník STRAVA'!$B$12,1,6)))))</f>
        <v>6</v>
      </c>
      <c r="U170" s="33">
        <f t="shared" si="254"/>
        <v>0</v>
      </c>
      <c r="V170" s="32">
        <f t="array" ref="V170">INDEX('Ceník STRAVA'!$C$12:$J$17,$T170,IF(R170="",8,HLOOKUP(R170,'Ceník STRAVA'!$C$10:$J$11,2,0)))</f>
        <v>0</v>
      </c>
      <c r="W170" s="32">
        <f t="array" ref="W170">INDEX('Ceník STRAVA'!$C$12:$J$17,$T170,IF(G170="",8,HLOOKUP(G170,'Ceník STRAVA'!$C$10:$J$11,2,0)))*IF($S170=W$2,0,1)</f>
        <v>0</v>
      </c>
      <c r="X170" s="32">
        <f t="array" ref="X170">INDEX('Ceník STRAVA'!$C$12:$J$17,$T170,IF(H170="",8,HLOOKUP(H170,'Ceník STRAVA'!$C$10:$J$11,2,0)))*IF($S170=X$2,0,1)</f>
        <v>0</v>
      </c>
      <c r="Y170" s="32">
        <f t="array" ref="Y170">INDEX('Ceník STRAVA'!$C$12:$J$17,$T170,IF(I170="",8,HLOOKUP(I170,'Ceník STRAVA'!$C$10:$J$11,2,0)))*IF($S170=Y$2,0,1)</f>
        <v>0</v>
      </c>
      <c r="Z170" s="32">
        <f t="array" ref="Z170">INDEX('Ceník STRAVA'!$C$12:$J$17,$T170,IF(J170="",8,HLOOKUP(J170,'Ceník STRAVA'!$C$10:$J$11,2,0)))*IF($S170=Z$2,0,1)</f>
        <v>0</v>
      </c>
      <c r="AA170" s="32">
        <f t="array" ref="AA170">INDEX('Ceník STRAVA'!$C$12:$J$17,$T170,IF(K170="",8,HLOOKUP(K170,'Ceník STRAVA'!$C$10:$J$11,2,0)))*IF($S170=AA$2,0,1)</f>
        <v>0</v>
      </c>
      <c r="AB170" s="32">
        <f t="array" ref="AB170">INDEX('Ceník STRAVA'!$C$12:$J$17,$T170,IF(L170="",8,HLOOKUP(L170,'Ceník STRAVA'!$C$10:$J$11,2,0)))*IF($S170=AB$2,0,1)</f>
        <v>0</v>
      </c>
      <c r="AC170" s="32">
        <f t="array" ref="AC170">INDEX('Ceník STRAVA'!$C$12:$J$17,$T170,IF(M170="",8,HLOOKUP(M170,'Ceník STRAVA'!$C$10:$J$11,2,0)))*IF($S170=AC$2,0,1)</f>
        <v>0</v>
      </c>
      <c r="AD170" s="32">
        <f t="array" ref="AD170">INDEX('Ceník STRAVA'!$C$12:$J$17,$T170,IF(N170="",8,HLOOKUP(N170,'Ceník STRAVA'!$C$10:$J$11,2,0)))*IF($S170=AD$2,0,1)</f>
        <v>0</v>
      </c>
      <c r="AE170" s="32">
        <f t="array" ref="AE170">INDEX('Ceník STRAVA'!$C$12:$J$17,$T170,IF(O170="",8,HLOOKUP(O170,'Ceník STRAVA'!$C$10:$J$11,2,0)))*IF($S170=AE$2,0,1)</f>
        <v>0</v>
      </c>
      <c r="AF170" s="8"/>
      <c r="AG170" s="8"/>
      <c r="AH170" s="8" t="str">
        <f t="shared" ref="AH170:AQ170" si="347">$T170&amp;F170</f>
        <v>6</v>
      </c>
      <c r="AI170" s="8" t="str">
        <f t="shared" si="347"/>
        <v>6</v>
      </c>
      <c r="AJ170" s="8" t="str">
        <f t="shared" si="347"/>
        <v>6</v>
      </c>
      <c r="AK170" s="8" t="str">
        <f t="shared" si="347"/>
        <v>6</v>
      </c>
      <c r="AL170" s="8" t="str">
        <f t="shared" si="347"/>
        <v>6</v>
      </c>
      <c r="AM170" s="8" t="str">
        <f t="shared" si="347"/>
        <v>6</v>
      </c>
      <c r="AN170" s="8" t="str">
        <f t="shared" si="347"/>
        <v>6</v>
      </c>
      <c r="AO170" s="8" t="str">
        <f t="shared" si="347"/>
        <v>6</v>
      </c>
      <c r="AP170" s="8" t="str">
        <f t="shared" si="347"/>
        <v>6</v>
      </c>
      <c r="AQ170" s="8" t="str">
        <f t="shared" si="347"/>
        <v>6</v>
      </c>
      <c r="AR170" s="8"/>
      <c r="AS170" s="8"/>
      <c r="AT170" s="8"/>
      <c r="AU170" s="8"/>
      <c r="AV170" s="8"/>
      <c r="AW170" s="8"/>
      <c r="AX170" s="8"/>
      <c r="AY170" s="8"/>
      <c r="AZ170" s="8"/>
      <c r="BA170" s="8"/>
    </row>
    <row r="171" spans="1:53" s="151" customFormat="1" ht="15.75" customHeight="1">
      <c r="A171" s="152">
        <f>+VSTUP!A176</f>
        <v>167</v>
      </c>
      <c r="B171" s="152">
        <f>+VSTUP!B176</f>
        <v>0</v>
      </c>
      <c r="C171" s="152" t="str">
        <f>IF(VSTUP!C176="","",VSTUP!C176)</f>
        <v/>
      </c>
      <c r="D171" s="152">
        <f>+VSTUP!G176</f>
        <v>0</v>
      </c>
      <c r="E171" s="152" t="str">
        <f>+VSTUP!H176</f>
        <v>-</v>
      </c>
      <c r="F171" s="152" t="str">
        <f t="shared" si="8"/>
        <v/>
      </c>
      <c r="G171" s="152" t="str">
        <f t="shared" ref="G171:O171" si="348">+IF($D171&gt;=G$2,IF($E171=0,"",$E171),IF($D171+1=G$2,IF(EXACT(LEFT($E171,LEN($E$3)),$E$3),$E$3,IF(LEN($E$3)=2,IF(LEFT($E171,1)="O","O",IF(LEFT(D171,1)="S","S","")),IF(LEN($E$3)=3,D171,""))),""))</f>
        <v/>
      </c>
      <c r="H171" s="152" t="str">
        <f t="shared" si="348"/>
        <v/>
      </c>
      <c r="I171" s="152" t="str">
        <f t="shared" si="348"/>
        <v/>
      </c>
      <c r="J171" s="152" t="str">
        <f t="shared" si="348"/>
        <v/>
      </c>
      <c r="K171" s="152" t="str">
        <f t="shared" si="348"/>
        <v/>
      </c>
      <c r="L171" s="152" t="str">
        <f t="shared" si="348"/>
        <v/>
      </c>
      <c r="M171" s="152" t="str">
        <f t="shared" si="348"/>
        <v/>
      </c>
      <c r="N171" s="152" t="str">
        <f t="shared" si="348"/>
        <v/>
      </c>
      <c r="O171" s="152" t="str">
        <f t="shared" si="348"/>
        <v/>
      </c>
      <c r="P171" s="152" t="str">
        <f t="shared" si="10"/>
        <v>--------------</v>
      </c>
      <c r="Q171" s="152" t="str">
        <f t="shared" si="11"/>
        <v/>
      </c>
      <c r="R171" s="152" t="str">
        <f t="shared" si="12"/>
        <v/>
      </c>
      <c r="S171" s="152">
        <f t="shared" si="13"/>
        <v>0</v>
      </c>
      <c r="T171" s="152">
        <f>+IF($C171&lt;='Ceník STRAVA'!$B$16,5,IF($C171&lt;='Ceník STRAVA'!$B$15,4,IF($C171&lt;='Ceník STRAVA'!$B$14,3,IF($C171&lt;='Ceník STRAVA'!$B$13,2,IF($C171&lt;='Ceník STRAVA'!$B$12,1,6)))))</f>
        <v>6</v>
      </c>
      <c r="U171" s="33">
        <f t="shared" si="254"/>
        <v>0</v>
      </c>
      <c r="V171" s="153">
        <f t="array" ref="V171">INDEX('Ceník STRAVA'!$C$12:$J$17,$T171,IF(R171="",8,HLOOKUP(R171,'Ceník STRAVA'!$C$10:$J$11,2,0)))</f>
        <v>0</v>
      </c>
      <c r="W171" s="153">
        <f t="array" ref="W171">INDEX('Ceník STRAVA'!$C$12:$J$17,$T171,IF(G171="",8,HLOOKUP(G171,'Ceník STRAVA'!$C$10:$J$11,2,0)))*IF($S171=W$2,0,1)</f>
        <v>0</v>
      </c>
      <c r="X171" s="153">
        <f t="array" ref="X171">INDEX('Ceník STRAVA'!$C$12:$J$17,$T171,IF(H171="",8,HLOOKUP(H171,'Ceník STRAVA'!$C$10:$J$11,2,0)))*IF($S171=X$2,0,1)</f>
        <v>0</v>
      </c>
      <c r="Y171" s="153">
        <f t="array" ref="Y171">INDEX('Ceník STRAVA'!$C$12:$J$17,$T171,IF(I171="",8,HLOOKUP(I171,'Ceník STRAVA'!$C$10:$J$11,2,0)))*IF($S171=Y$2,0,1)</f>
        <v>0</v>
      </c>
      <c r="Z171" s="153">
        <f t="array" ref="Z171">INDEX('Ceník STRAVA'!$C$12:$J$17,$T171,IF(J171="",8,HLOOKUP(J171,'Ceník STRAVA'!$C$10:$J$11,2,0)))*IF($S171=Z$2,0,1)</f>
        <v>0</v>
      </c>
      <c r="AA171" s="153">
        <f t="array" ref="AA171">INDEX('Ceník STRAVA'!$C$12:$J$17,$T171,IF(K171="",8,HLOOKUP(K171,'Ceník STRAVA'!$C$10:$J$11,2,0)))*IF($S171=AA$2,0,1)</f>
        <v>0</v>
      </c>
      <c r="AB171" s="153">
        <f t="array" ref="AB171">INDEX('Ceník STRAVA'!$C$12:$J$17,$T171,IF(L171="",8,HLOOKUP(L171,'Ceník STRAVA'!$C$10:$J$11,2,0)))*IF($S171=AB$2,0,1)</f>
        <v>0</v>
      </c>
      <c r="AC171" s="153">
        <f t="array" ref="AC171">INDEX('Ceník STRAVA'!$C$12:$J$17,$T171,IF(M171="",8,HLOOKUP(M171,'Ceník STRAVA'!$C$10:$J$11,2,0)))*IF($S171=AC$2,0,1)</f>
        <v>0</v>
      </c>
      <c r="AD171" s="153">
        <f t="array" ref="AD171">INDEX('Ceník STRAVA'!$C$12:$J$17,$T171,IF(N171="",8,HLOOKUP(N171,'Ceník STRAVA'!$C$10:$J$11,2,0)))*IF($S171=AD$2,0,1)</f>
        <v>0</v>
      </c>
      <c r="AE171" s="153">
        <f t="array" ref="AE171">INDEX('Ceník STRAVA'!$C$12:$J$17,$T171,IF(O171="",8,HLOOKUP(O171,'Ceník STRAVA'!$C$10:$J$11,2,0)))*IF($S171=AE$2,0,1)</f>
        <v>0</v>
      </c>
      <c r="AF171" s="152"/>
      <c r="AG171" s="152"/>
      <c r="AH171" s="152" t="str">
        <f t="shared" ref="AH171:AQ171" si="349">$T171&amp;F171</f>
        <v>6</v>
      </c>
      <c r="AI171" s="152" t="str">
        <f t="shared" si="349"/>
        <v>6</v>
      </c>
      <c r="AJ171" s="152" t="str">
        <f t="shared" si="349"/>
        <v>6</v>
      </c>
      <c r="AK171" s="152" t="str">
        <f t="shared" si="349"/>
        <v>6</v>
      </c>
      <c r="AL171" s="152" t="str">
        <f t="shared" si="349"/>
        <v>6</v>
      </c>
      <c r="AM171" s="152" t="str">
        <f t="shared" si="349"/>
        <v>6</v>
      </c>
      <c r="AN171" s="152" t="str">
        <f t="shared" si="349"/>
        <v>6</v>
      </c>
      <c r="AO171" s="152" t="str">
        <f t="shared" si="349"/>
        <v>6</v>
      </c>
      <c r="AP171" s="152" t="str">
        <f t="shared" si="349"/>
        <v>6</v>
      </c>
      <c r="AQ171" s="152" t="str">
        <f t="shared" si="349"/>
        <v>6</v>
      </c>
      <c r="AR171" s="152"/>
      <c r="AS171" s="152"/>
      <c r="AT171" s="152"/>
      <c r="AU171" s="152"/>
      <c r="AV171" s="152"/>
      <c r="AW171" s="152"/>
      <c r="AX171" s="152"/>
      <c r="AY171" s="152"/>
      <c r="AZ171" s="152"/>
      <c r="BA171" s="152"/>
    </row>
    <row r="172" spans="1:53" ht="15.75" customHeight="1">
      <c r="A172" s="8">
        <f>+VSTUP!A177</f>
        <v>168</v>
      </c>
      <c r="B172" s="8">
        <f>+VSTUP!B177</f>
        <v>0</v>
      </c>
      <c r="C172" s="8" t="str">
        <f>IF(VSTUP!C177="","",VSTUP!C177)</f>
        <v/>
      </c>
      <c r="D172" s="8">
        <f>+VSTUP!G177</f>
        <v>0</v>
      </c>
      <c r="E172" s="8" t="str">
        <f>+VSTUP!H177</f>
        <v>-</v>
      </c>
      <c r="F172" s="8" t="str">
        <f t="shared" si="8"/>
        <v/>
      </c>
      <c r="G172" s="8" t="str">
        <f t="shared" ref="G172:O172" si="350">+IF($D172&gt;=G$2,IF($E172=0,"",$E172),IF($D172+1=G$2,IF(EXACT(LEFT($E172,LEN($E$3)),$E$3),$E$3,IF(LEN($E$3)=2,IF(LEFT($E172,1)="O","O",IF(LEFT(D172,1)="S","S","")),IF(LEN($E$3)=3,D172,""))),""))</f>
        <v/>
      </c>
      <c r="H172" s="8" t="str">
        <f t="shared" si="350"/>
        <v/>
      </c>
      <c r="I172" s="8" t="str">
        <f t="shared" si="350"/>
        <v/>
      </c>
      <c r="J172" s="8" t="str">
        <f t="shared" si="350"/>
        <v/>
      </c>
      <c r="K172" s="8" t="str">
        <f t="shared" si="350"/>
        <v/>
      </c>
      <c r="L172" s="8" t="str">
        <f t="shared" si="350"/>
        <v/>
      </c>
      <c r="M172" s="8" t="str">
        <f t="shared" si="350"/>
        <v/>
      </c>
      <c r="N172" s="8" t="str">
        <f t="shared" si="350"/>
        <v/>
      </c>
      <c r="O172" s="8" t="str">
        <f t="shared" si="350"/>
        <v/>
      </c>
      <c r="P172" s="8" t="str">
        <f t="shared" si="10"/>
        <v>--------------</v>
      </c>
      <c r="Q172" s="8" t="str">
        <f t="shared" si="11"/>
        <v/>
      </c>
      <c r="R172" s="8" t="str">
        <f t="shared" si="12"/>
        <v/>
      </c>
      <c r="S172" s="8">
        <f t="shared" si="13"/>
        <v>0</v>
      </c>
      <c r="T172" s="8">
        <f>+IF($C172&lt;='Ceník STRAVA'!$B$16,5,IF($C172&lt;='Ceník STRAVA'!$B$15,4,IF($C172&lt;='Ceník STRAVA'!$B$14,3,IF($C172&lt;='Ceník STRAVA'!$B$13,2,IF($C172&lt;='Ceník STRAVA'!$B$12,1,6)))))</f>
        <v>6</v>
      </c>
      <c r="U172" s="33">
        <f t="shared" si="254"/>
        <v>0</v>
      </c>
      <c r="V172" s="32">
        <f t="array" ref="V172">INDEX('Ceník STRAVA'!$C$12:$J$17,$T172,IF(R172="",8,HLOOKUP(R172,'Ceník STRAVA'!$C$10:$J$11,2,0)))</f>
        <v>0</v>
      </c>
      <c r="W172" s="32">
        <f t="array" ref="W172">INDEX('Ceník STRAVA'!$C$12:$J$17,$T172,IF(G172="",8,HLOOKUP(G172,'Ceník STRAVA'!$C$10:$J$11,2,0)))*IF($S172=W$2,0,1)</f>
        <v>0</v>
      </c>
      <c r="X172" s="32">
        <f t="array" ref="X172">INDEX('Ceník STRAVA'!$C$12:$J$17,$T172,IF(H172="",8,HLOOKUP(H172,'Ceník STRAVA'!$C$10:$J$11,2,0)))*IF($S172=X$2,0,1)</f>
        <v>0</v>
      </c>
      <c r="Y172" s="32">
        <f t="array" ref="Y172">INDEX('Ceník STRAVA'!$C$12:$J$17,$T172,IF(I172="",8,HLOOKUP(I172,'Ceník STRAVA'!$C$10:$J$11,2,0)))*IF($S172=Y$2,0,1)</f>
        <v>0</v>
      </c>
      <c r="Z172" s="32">
        <f t="array" ref="Z172">INDEX('Ceník STRAVA'!$C$12:$J$17,$T172,IF(J172="",8,HLOOKUP(J172,'Ceník STRAVA'!$C$10:$J$11,2,0)))*IF($S172=Z$2,0,1)</f>
        <v>0</v>
      </c>
      <c r="AA172" s="32">
        <f t="array" ref="AA172">INDEX('Ceník STRAVA'!$C$12:$J$17,$T172,IF(K172="",8,HLOOKUP(K172,'Ceník STRAVA'!$C$10:$J$11,2,0)))*IF($S172=AA$2,0,1)</f>
        <v>0</v>
      </c>
      <c r="AB172" s="32">
        <f t="array" ref="AB172">INDEX('Ceník STRAVA'!$C$12:$J$17,$T172,IF(L172="",8,HLOOKUP(L172,'Ceník STRAVA'!$C$10:$J$11,2,0)))*IF($S172=AB$2,0,1)</f>
        <v>0</v>
      </c>
      <c r="AC172" s="32">
        <f t="array" ref="AC172">INDEX('Ceník STRAVA'!$C$12:$J$17,$T172,IF(M172="",8,HLOOKUP(M172,'Ceník STRAVA'!$C$10:$J$11,2,0)))*IF($S172=AC$2,0,1)</f>
        <v>0</v>
      </c>
      <c r="AD172" s="32">
        <f t="array" ref="AD172">INDEX('Ceník STRAVA'!$C$12:$J$17,$T172,IF(N172="",8,HLOOKUP(N172,'Ceník STRAVA'!$C$10:$J$11,2,0)))*IF($S172=AD$2,0,1)</f>
        <v>0</v>
      </c>
      <c r="AE172" s="32">
        <f t="array" ref="AE172">INDEX('Ceník STRAVA'!$C$12:$J$17,$T172,IF(O172="",8,HLOOKUP(O172,'Ceník STRAVA'!$C$10:$J$11,2,0)))*IF($S172=AE$2,0,1)</f>
        <v>0</v>
      </c>
      <c r="AF172" s="8"/>
      <c r="AG172" s="8"/>
      <c r="AH172" s="8" t="str">
        <f t="shared" ref="AH172:AQ172" si="351">$T172&amp;F172</f>
        <v>6</v>
      </c>
      <c r="AI172" s="8" t="str">
        <f t="shared" si="351"/>
        <v>6</v>
      </c>
      <c r="AJ172" s="8" t="str">
        <f t="shared" si="351"/>
        <v>6</v>
      </c>
      <c r="AK172" s="8" t="str">
        <f t="shared" si="351"/>
        <v>6</v>
      </c>
      <c r="AL172" s="8" t="str">
        <f t="shared" si="351"/>
        <v>6</v>
      </c>
      <c r="AM172" s="8" t="str">
        <f t="shared" si="351"/>
        <v>6</v>
      </c>
      <c r="AN172" s="8" t="str">
        <f t="shared" si="351"/>
        <v>6</v>
      </c>
      <c r="AO172" s="8" t="str">
        <f t="shared" si="351"/>
        <v>6</v>
      </c>
      <c r="AP172" s="8" t="str">
        <f t="shared" si="351"/>
        <v>6</v>
      </c>
      <c r="AQ172" s="8" t="str">
        <f t="shared" si="351"/>
        <v>6</v>
      </c>
      <c r="AR172" s="8"/>
      <c r="AS172" s="8"/>
      <c r="AT172" s="8"/>
      <c r="AU172" s="8"/>
      <c r="AV172" s="8"/>
      <c r="AW172" s="8"/>
      <c r="AX172" s="8"/>
      <c r="AY172" s="8"/>
      <c r="AZ172" s="8"/>
      <c r="BA172" s="8"/>
    </row>
    <row r="173" spans="1:53" s="151" customFormat="1" ht="15.75" customHeight="1">
      <c r="A173" s="152">
        <f>+VSTUP!A178</f>
        <v>169</v>
      </c>
      <c r="B173" s="152">
        <f>+VSTUP!B178</f>
        <v>0</v>
      </c>
      <c r="C173" s="152" t="str">
        <f>IF(VSTUP!C178="","",VSTUP!C178)</f>
        <v/>
      </c>
      <c r="D173" s="152">
        <f>+VSTUP!G178</f>
        <v>0</v>
      </c>
      <c r="E173" s="152" t="str">
        <f>+VSTUP!H178</f>
        <v>-</v>
      </c>
      <c r="F173" s="152" t="str">
        <f t="shared" si="8"/>
        <v/>
      </c>
      <c r="G173" s="152" t="str">
        <f t="shared" ref="G173:O173" si="352">+IF($D173&gt;=G$2,IF($E173=0,"",$E173),IF($D173+1=G$2,IF(EXACT(LEFT($E173,LEN($E$3)),$E$3),$E$3,IF(LEN($E$3)=2,IF(LEFT($E173,1)="O","O",IF(LEFT(D173,1)="S","S","")),IF(LEN($E$3)=3,D173,""))),""))</f>
        <v/>
      </c>
      <c r="H173" s="152" t="str">
        <f t="shared" si="352"/>
        <v/>
      </c>
      <c r="I173" s="152" t="str">
        <f t="shared" si="352"/>
        <v/>
      </c>
      <c r="J173" s="152" t="str">
        <f t="shared" si="352"/>
        <v/>
      </c>
      <c r="K173" s="152" t="str">
        <f t="shared" si="352"/>
        <v/>
      </c>
      <c r="L173" s="152" t="str">
        <f t="shared" si="352"/>
        <v/>
      </c>
      <c r="M173" s="152" t="str">
        <f t="shared" si="352"/>
        <v/>
      </c>
      <c r="N173" s="152" t="str">
        <f t="shared" si="352"/>
        <v/>
      </c>
      <c r="O173" s="152" t="str">
        <f t="shared" si="352"/>
        <v/>
      </c>
      <c r="P173" s="152" t="str">
        <f t="shared" si="10"/>
        <v>--------------</v>
      </c>
      <c r="Q173" s="152" t="str">
        <f t="shared" si="11"/>
        <v/>
      </c>
      <c r="R173" s="152" t="str">
        <f t="shared" si="12"/>
        <v/>
      </c>
      <c r="S173" s="152">
        <f t="shared" si="13"/>
        <v>0</v>
      </c>
      <c r="T173" s="152">
        <f>+IF($C173&lt;='Ceník STRAVA'!$B$16,5,IF($C173&lt;='Ceník STRAVA'!$B$15,4,IF($C173&lt;='Ceník STRAVA'!$B$14,3,IF($C173&lt;='Ceník STRAVA'!$B$13,2,IF($C173&lt;='Ceník STRAVA'!$B$12,1,6)))))</f>
        <v>6</v>
      </c>
      <c r="U173" s="33">
        <f t="shared" si="254"/>
        <v>0</v>
      </c>
      <c r="V173" s="153">
        <f t="array" ref="V173">INDEX('Ceník STRAVA'!$C$12:$J$17,$T173,IF(R173="",8,HLOOKUP(R173,'Ceník STRAVA'!$C$10:$J$11,2,0)))</f>
        <v>0</v>
      </c>
      <c r="W173" s="153">
        <f t="array" ref="W173">INDEX('Ceník STRAVA'!$C$12:$J$17,$T173,IF(G173="",8,HLOOKUP(G173,'Ceník STRAVA'!$C$10:$J$11,2,0)))*IF($S173=W$2,0,1)</f>
        <v>0</v>
      </c>
      <c r="X173" s="153">
        <f t="array" ref="X173">INDEX('Ceník STRAVA'!$C$12:$J$17,$T173,IF(H173="",8,HLOOKUP(H173,'Ceník STRAVA'!$C$10:$J$11,2,0)))*IF($S173=X$2,0,1)</f>
        <v>0</v>
      </c>
      <c r="Y173" s="153">
        <f t="array" ref="Y173">INDEX('Ceník STRAVA'!$C$12:$J$17,$T173,IF(I173="",8,HLOOKUP(I173,'Ceník STRAVA'!$C$10:$J$11,2,0)))*IF($S173=Y$2,0,1)</f>
        <v>0</v>
      </c>
      <c r="Z173" s="153">
        <f t="array" ref="Z173">INDEX('Ceník STRAVA'!$C$12:$J$17,$T173,IF(J173="",8,HLOOKUP(J173,'Ceník STRAVA'!$C$10:$J$11,2,0)))*IF($S173=Z$2,0,1)</f>
        <v>0</v>
      </c>
      <c r="AA173" s="153">
        <f t="array" ref="AA173">INDEX('Ceník STRAVA'!$C$12:$J$17,$T173,IF(K173="",8,HLOOKUP(K173,'Ceník STRAVA'!$C$10:$J$11,2,0)))*IF($S173=AA$2,0,1)</f>
        <v>0</v>
      </c>
      <c r="AB173" s="153">
        <f t="array" ref="AB173">INDEX('Ceník STRAVA'!$C$12:$J$17,$T173,IF(L173="",8,HLOOKUP(L173,'Ceník STRAVA'!$C$10:$J$11,2,0)))*IF($S173=AB$2,0,1)</f>
        <v>0</v>
      </c>
      <c r="AC173" s="153">
        <f t="array" ref="AC173">INDEX('Ceník STRAVA'!$C$12:$J$17,$T173,IF(M173="",8,HLOOKUP(M173,'Ceník STRAVA'!$C$10:$J$11,2,0)))*IF($S173=AC$2,0,1)</f>
        <v>0</v>
      </c>
      <c r="AD173" s="153">
        <f t="array" ref="AD173">INDEX('Ceník STRAVA'!$C$12:$J$17,$T173,IF(N173="",8,HLOOKUP(N173,'Ceník STRAVA'!$C$10:$J$11,2,0)))*IF($S173=AD$2,0,1)</f>
        <v>0</v>
      </c>
      <c r="AE173" s="153">
        <f t="array" ref="AE173">INDEX('Ceník STRAVA'!$C$12:$J$17,$T173,IF(O173="",8,HLOOKUP(O173,'Ceník STRAVA'!$C$10:$J$11,2,0)))*IF($S173=AE$2,0,1)</f>
        <v>0</v>
      </c>
      <c r="AF173" s="152"/>
      <c r="AG173" s="152"/>
      <c r="AH173" s="152" t="str">
        <f t="shared" ref="AH173:AQ173" si="353">$T173&amp;F173</f>
        <v>6</v>
      </c>
      <c r="AI173" s="152" t="str">
        <f t="shared" si="353"/>
        <v>6</v>
      </c>
      <c r="AJ173" s="152" t="str">
        <f t="shared" si="353"/>
        <v>6</v>
      </c>
      <c r="AK173" s="152" t="str">
        <f t="shared" si="353"/>
        <v>6</v>
      </c>
      <c r="AL173" s="152" t="str">
        <f t="shared" si="353"/>
        <v>6</v>
      </c>
      <c r="AM173" s="152" t="str">
        <f t="shared" si="353"/>
        <v>6</v>
      </c>
      <c r="AN173" s="152" t="str">
        <f t="shared" si="353"/>
        <v>6</v>
      </c>
      <c r="AO173" s="152" t="str">
        <f t="shared" si="353"/>
        <v>6</v>
      </c>
      <c r="AP173" s="152" t="str">
        <f t="shared" si="353"/>
        <v>6</v>
      </c>
      <c r="AQ173" s="152" t="str">
        <f t="shared" si="353"/>
        <v>6</v>
      </c>
      <c r="AR173" s="152"/>
      <c r="AS173" s="152"/>
      <c r="AT173" s="152"/>
      <c r="AU173" s="152"/>
      <c r="AV173" s="152"/>
      <c r="AW173" s="152"/>
      <c r="AX173" s="152"/>
      <c r="AY173" s="152"/>
      <c r="AZ173" s="152"/>
      <c r="BA173" s="152"/>
    </row>
    <row r="174" spans="1:53" ht="15.75" customHeight="1">
      <c r="A174" s="8">
        <f>+VSTUP!A179</f>
        <v>170</v>
      </c>
      <c r="B174" s="8">
        <f>+VSTUP!B179</f>
        <v>0</v>
      </c>
      <c r="C174" s="8" t="str">
        <f>IF(VSTUP!C179="","",VSTUP!C179)</f>
        <v/>
      </c>
      <c r="D174" s="8">
        <f>+VSTUP!G179</f>
        <v>0</v>
      </c>
      <c r="E174" s="8" t="str">
        <f>+VSTUP!H179</f>
        <v>-</v>
      </c>
      <c r="F174" s="8" t="str">
        <f t="shared" si="8"/>
        <v/>
      </c>
      <c r="G174" s="8" t="str">
        <f t="shared" ref="G174:O174" si="354">+IF($D174&gt;=G$2,IF($E174=0,"",$E174),IF($D174+1=G$2,IF(EXACT(LEFT($E174,LEN($E$3)),$E$3),$E$3,IF(LEN($E$3)=2,IF(LEFT($E174,1)="O","O",IF(LEFT(D174,1)="S","S","")),IF(LEN($E$3)=3,D174,""))),""))</f>
        <v/>
      </c>
      <c r="H174" s="8" t="str">
        <f t="shared" si="354"/>
        <v/>
      </c>
      <c r="I174" s="8" t="str">
        <f t="shared" si="354"/>
        <v/>
      </c>
      <c r="J174" s="8" t="str">
        <f t="shared" si="354"/>
        <v/>
      </c>
      <c r="K174" s="8" t="str">
        <f t="shared" si="354"/>
        <v/>
      </c>
      <c r="L174" s="8" t="str">
        <f t="shared" si="354"/>
        <v/>
      </c>
      <c r="M174" s="8" t="str">
        <f t="shared" si="354"/>
        <v/>
      </c>
      <c r="N174" s="8" t="str">
        <f t="shared" si="354"/>
        <v/>
      </c>
      <c r="O174" s="8" t="str">
        <f t="shared" si="354"/>
        <v/>
      </c>
      <c r="P174" s="8" t="str">
        <f t="shared" si="10"/>
        <v>--------------</v>
      </c>
      <c r="Q174" s="8" t="str">
        <f t="shared" si="11"/>
        <v/>
      </c>
      <c r="R174" s="8" t="str">
        <f t="shared" si="12"/>
        <v/>
      </c>
      <c r="S174" s="8">
        <f t="shared" si="13"/>
        <v>0</v>
      </c>
      <c r="T174" s="8">
        <f>+IF($C174&lt;='Ceník STRAVA'!$B$16,5,IF($C174&lt;='Ceník STRAVA'!$B$15,4,IF($C174&lt;='Ceník STRAVA'!$B$14,3,IF($C174&lt;='Ceník STRAVA'!$B$13,2,IF($C174&lt;='Ceník STRAVA'!$B$12,1,6)))))</f>
        <v>6</v>
      </c>
      <c r="U174" s="33">
        <f t="shared" si="254"/>
        <v>0</v>
      </c>
      <c r="V174" s="32">
        <f t="array" ref="V174">INDEX('Ceník STRAVA'!$C$12:$J$17,$T174,IF(R174="",8,HLOOKUP(R174,'Ceník STRAVA'!$C$10:$J$11,2,0)))</f>
        <v>0</v>
      </c>
      <c r="W174" s="32">
        <f t="array" ref="W174">INDEX('Ceník STRAVA'!$C$12:$J$17,$T174,IF(G174="",8,HLOOKUP(G174,'Ceník STRAVA'!$C$10:$J$11,2,0)))*IF($S174=W$2,0,1)</f>
        <v>0</v>
      </c>
      <c r="X174" s="32">
        <f t="array" ref="X174">INDEX('Ceník STRAVA'!$C$12:$J$17,$T174,IF(H174="",8,HLOOKUP(H174,'Ceník STRAVA'!$C$10:$J$11,2,0)))*IF($S174=X$2,0,1)</f>
        <v>0</v>
      </c>
      <c r="Y174" s="32">
        <f t="array" ref="Y174">INDEX('Ceník STRAVA'!$C$12:$J$17,$T174,IF(I174="",8,HLOOKUP(I174,'Ceník STRAVA'!$C$10:$J$11,2,0)))*IF($S174=Y$2,0,1)</f>
        <v>0</v>
      </c>
      <c r="Z174" s="32">
        <f t="array" ref="Z174">INDEX('Ceník STRAVA'!$C$12:$J$17,$T174,IF(J174="",8,HLOOKUP(J174,'Ceník STRAVA'!$C$10:$J$11,2,0)))*IF($S174=Z$2,0,1)</f>
        <v>0</v>
      </c>
      <c r="AA174" s="32">
        <f t="array" ref="AA174">INDEX('Ceník STRAVA'!$C$12:$J$17,$T174,IF(K174="",8,HLOOKUP(K174,'Ceník STRAVA'!$C$10:$J$11,2,0)))*IF($S174=AA$2,0,1)</f>
        <v>0</v>
      </c>
      <c r="AB174" s="32">
        <f t="array" ref="AB174">INDEX('Ceník STRAVA'!$C$12:$J$17,$T174,IF(L174="",8,HLOOKUP(L174,'Ceník STRAVA'!$C$10:$J$11,2,0)))*IF($S174=AB$2,0,1)</f>
        <v>0</v>
      </c>
      <c r="AC174" s="32">
        <f t="array" ref="AC174">INDEX('Ceník STRAVA'!$C$12:$J$17,$T174,IF(M174="",8,HLOOKUP(M174,'Ceník STRAVA'!$C$10:$J$11,2,0)))*IF($S174=AC$2,0,1)</f>
        <v>0</v>
      </c>
      <c r="AD174" s="32">
        <f t="array" ref="AD174">INDEX('Ceník STRAVA'!$C$12:$J$17,$T174,IF(N174="",8,HLOOKUP(N174,'Ceník STRAVA'!$C$10:$J$11,2,0)))*IF($S174=AD$2,0,1)</f>
        <v>0</v>
      </c>
      <c r="AE174" s="32">
        <f t="array" ref="AE174">INDEX('Ceník STRAVA'!$C$12:$J$17,$T174,IF(O174="",8,HLOOKUP(O174,'Ceník STRAVA'!$C$10:$J$11,2,0)))*IF($S174=AE$2,0,1)</f>
        <v>0</v>
      </c>
      <c r="AF174" s="8"/>
      <c r="AG174" s="8"/>
      <c r="AH174" s="8" t="str">
        <f t="shared" ref="AH174:AQ174" si="355">$T174&amp;F174</f>
        <v>6</v>
      </c>
      <c r="AI174" s="8" t="str">
        <f t="shared" si="355"/>
        <v>6</v>
      </c>
      <c r="AJ174" s="8" t="str">
        <f t="shared" si="355"/>
        <v>6</v>
      </c>
      <c r="AK174" s="8" t="str">
        <f t="shared" si="355"/>
        <v>6</v>
      </c>
      <c r="AL174" s="8" t="str">
        <f t="shared" si="355"/>
        <v>6</v>
      </c>
      <c r="AM174" s="8" t="str">
        <f t="shared" si="355"/>
        <v>6</v>
      </c>
      <c r="AN174" s="8" t="str">
        <f t="shared" si="355"/>
        <v>6</v>
      </c>
      <c r="AO174" s="8" t="str">
        <f t="shared" si="355"/>
        <v>6</v>
      </c>
      <c r="AP174" s="8" t="str">
        <f t="shared" si="355"/>
        <v>6</v>
      </c>
      <c r="AQ174" s="8" t="str">
        <f t="shared" si="355"/>
        <v>6</v>
      </c>
      <c r="AR174" s="8"/>
      <c r="AS174" s="8"/>
      <c r="AT174" s="8"/>
      <c r="AU174" s="8"/>
      <c r="AV174" s="8"/>
      <c r="AW174" s="8"/>
      <c r="AX174" s="8"/>
      <c r="AY174" s="8"/>
      <c r="AZ174" s="8"/>
      <c r="BA174" s="8"/>
    </row>
    <row r="175" spans="1:53" s="151" customFormat="1" ht="15.75" customHeight="1">
      <c r="A175" s="152">
        <f>+VSTUP!A180</f>
        <v>171</v>
      </c>
      <c r="B175" s="152">
        <f>+VSTUP!B180</f>
        <v>0</v>
      </c>
      <c r="C175" s="152" t="str">
        <f>IF(VSTUP!C180="","",VSTUP!C180)</f>
        <v/>
      </c>
      <c r="D175" s="152">
        <f>+VSTUP!G180</f>
        <v>0</v>
      </c>
      <c r="E175" s="152" t="str">
        <f>+VSTUP!H180</f>
        <v>-</v>
      </c>
      <c r="F175" s="152" t="str">
        <f t="shared" si="8"/>
        <v/>
      </c>
      <c r="G175" s="152" t="str">
        <f t="shared" ref="G175:O175" si="356">+IF($D175&gt;=G$2,IF($E175=0,"",$E175),IF($D175+1=G$2,IF(EXACT(LEFT($E175,LEN($E$3)),$E$3),$E$3,IF(LEN($E$3)=2,IF(LEFT($E175,1)="O","O",IF(LEFT(D175,1)="S","S","")),IF(LEN($E$3)=3,D175,""))),""))</f>
        <v/>
      </c>
      <c r="H175" s="152" t="str">
        <f t="shared" si="356"/>
        <v/>
      </c>
      <c r="I175" s="152" t="str">
        <f t="shared" si="356"/>
        <v/>
      </c>
      <c r="J175" s="152" t="str">
        <f t="shared" si="356"/>
        <v/>
      </c>
      <c r="K175" s="152" t="str">
        <f t="shared" si="356"/>
        <v/>
      </c>
      <c r="L175" s="152" t="str">
        <f t="shared" si="356"/>
        <v/>
      </c>
      <c r="M175" s="152" t="str">
        <f t="shared" si="356"/>
        <v/>
      </c>
      <c r="N175" s="152" t="str">
        <f t="shared" si="356"/>
        <v/>
      </c>
      <c r="O175" s="152" t="str">
        <f t="shared" si="356"/>
        <v/>
      </c>
      <c r="P175" s="152" t="str">
        <f t="shared" si="10"/>
        <v>--------------</v>
      </c>
      <c r="Q175" s="152" t="str">
        <f t="shared" si="11"/>
        <v/>
      </c>
      <c r="R175" s="152" t="str">
        <f t="shared" si="12"/>
        <v/>
      </c>
      <c r="S175" s="152">
        <f t="shared" si="13"/>
        <v>0</v>
      </c>
      <c r="T175" s="152">
        <f>+IF($C175&lt;='Ceník STRAVA'!$B$16,5,IF($C175&lt;='Ceník STRAVA'!$B$15,4,IF($C175&lt;='Ceník STRAVA'!$B$14,3,IF($C175&lt;='Ceník STRAVA'!$B$13,2,IF($C175&lt;='Ceník STRAVA'!$B$12,1,6)))))</f>
        <v>6</v>
      </c>
      <c r="U175" s="33">
        <f t="shared" si="254"/>
        <v>0</v>
      </c>
      <c r="V175" s="153">
        <f t="array" ref="V175">INDEX('Ceník STRAVA'!$C$12:$J$17,$T175,IF(R175="",8,HLOOKUP(R175,'Ceník STRAVA'!$C$10:$J$11,2,0)))</f>
        <v>0</v>
      </c>
      <c r="W175" s="153">
        <f t="array" ref="W175">INDEX('Ceník STRAVA'!$C$12:$J$17,$T175,IF(G175="",8,HLOOKUP(G175,'Ceník STRAVA'!$C$10:$J$11,2,0)))*IF($S175=W$2,0,1)</f>
        <v>0</v>
      </c>
      <c r="X175" s="153">
        <f t="array" ref="X175">INDEX('Ceník STRAVA'!$C$12:$J$17,$T175,IF(H175="",8,HLOOKUP(H175,'Ceník STRAVA'!$C$10:$J$11,2,0)))*IF($S175=X$2,0,1)</f>
        <v>0</v>
      </c>
      <c r="Y175" s="153">
        <f t="array" ref="Y175">INDEX('Ceník STRAVA'!$C$12:$J$17,$T175,IF(I175="",8,HLOOKUP(I175,'Ceník STRAVA'!$C$10:$J$11,2,0)))*IF($S175=Y$2,0,1)</f>
        <v>0</v>
      </c>
      <c r="Z175" s="153">
        <f t="array" ref="Z175">INDEX('Ceník STRAVA'!$C$12:$J$17,$T175,IF(J175="",8,HLOOKUP(J175,'Ceník STRAVA'!$C$10:$J$11,2,0)))*IF($S175=Z$2,0,1)</f>
        <v>0</v>
      </c>
      <c r="AA175" s="153">
        <f t="array" ref="AA175">INDEX('Ceník STRAVA'!$C$12:$J$17,$T175,IF(K175="",8,HLOOKUP(K175,'Ceník STRAVA'!$C$10:$J$11,2,0)))*IF($S175=AA$2,0,1)</f>
        <v>0</v>
      </c>
      <c r="AB175" s="153">
        <f t="array" ref="AB175">INDEX('Ceník STRAVA'!$C$12:$J$17,$T175,IF(L175="",8,HLOOKUP(L175,'Ceník STRAVA'!$C$10:$J$11,2,0)))*IF($S175=AB$2,0,1)</f>
        <v>0</v>
      </c>
      <c r="AC175" s="153">
        <f t="array" ref="AC175">INDEX('Ceník STRAVA'!$C$12:$J$17,$T175,IF(M175="",8,HLOOKUP(M175,'Ceník STRAVA'!$C$10:$J$11,2,0)))*IF($S175=AC$2,0,1)</f>
        <v>0</v>
      </c>
      <c r="AD175" s="153">
        <f t="array" ref="AD175">INDEX('Ceník STRAVA'!$C$12:$J$17,$T175,IF(N175="",8,HLOOKUP(N175,'Ceník STRAVA'!$C$10:$J$11,2,0)))*IF($S175=AD$2,0,1)</f>
        <v>0</v>
      </c>
      <c r="AE175" s="153">
        <f t="array" ref="AE175">INDEX('Ceník STRAVA'!$C$12:$J$17,$T175,IF(O175="",8,HLOOKUP(O175,'Ceník STRAVA'!$C$10:$J$11,2,0)))*IF($S175=AE$2,0,1)</f>
        <v>0</v>
      </c>
      <c r="AF175" s="152"/>
      <c r="AG175" s="152"/>
      <c r="AH175" s="152" t="str">
        <f t="shared" ref="AH175:AQ175" si="357">$T175&amp;F175</f>
        <v>6</v>
      </c>
      <c r="AI175" s="152" t="str">
        <f t="shared" si="357"/>
        <v>6</v>
      </c>
      <c r="AJ175" s="152" t="str">
        <f t="shared" si="357"/>
        <v>6</v>
      </c>
      <c r="AK175" s="152" t="str">
        <f t="shared" si="357"/>
        <v>6</v>
      </c>
      <c r="AL175" s="152" t="str">
        <f t="shared" si="357"/>
        <v>6</v>
      </c>
      <c r="AM175" s="152" t="str">
        <f t="shared" si="357"/>
        <v>6</v>
      </c>
      <c r="AN175" s="152" t="str">
        <f t="shared" si="357"/>
        <v>6</v>
      </c>
      <c r="AO175" s="152" t="str">
        <f t="shared" si="357"/>
        <v>6</v>
      </c>
      <c r="AP175" s="152" t="str">
        <f t="shared" si="357"/>
        <v>6</v>
      </c>
      <c r="AQ175" s="152" t="str">
        <f t="shared" si="357"/>
        <v>6</v>
      </c>
      <c r="AR175" s="152"/>
      <c r="AS175" s="152"/>
      <c r="AT175" s="152"/>
      <c r="AU175" s="152"/>
      <c r="AV175" s="152"/>
      <c r="AW175" s="152"/>
      <c r="AX175" s="152"/>
      <c r="AY175" s="152"/>
      <c r="AZ175" s="152"/>
      <c r="BA175" s="152"/>
    </row>
    <row r="176" spans="1:53" ht="15.75" customHeight="1">
      <c r="A176" s="8">
        <f>+VSTUP!A181</f>
        <v>172</v>
      </c>
      <c r="B176" s="8">
        <f>+VSTUP!B181</f>
        <v>0</v>
      </c>
      <c r="C176" s="8" t="str">
        <f>IF(VSTUP!C181="","",VSTUP!C181)</f>
        <v/>
      </c>
      <c r="D176" s="8">
        <f>+VSTUP!G181</f>
        <v>0</v>
      </c>
      <c r="E176" s="8" t="str">
        <f>+VSTUP!H181</f>
        <v>-</v>
      </c>
      <c r="F176" s="8" t="str">
        <f t="shared" si="8"/>
        <v/>
      </c>
      <c r="G176" s="8" t="str">
        <f t="shared" ref="G176:O176" si="358">+IF($D176&gt;=G$2,IF($E176=0,"",$E176),IF($D176+1=G$2,IF(EXACT(LEFT($E176,LEN($E$3)),$E$3),$E$3,IF(LEN($E$3)=2,IF(LEFT($E176,1)="O","O",IF(LEFT(D176,1)="S","S","")),IF(LEN($E$3)=3,D176,""))),""))</f>
        <v/>
      </c>
      <c r="H176" s="8" t="str">
        <f t="shared" si="358"/>
        <v/>
      </c>
      <c r="I176" s="8" t="str">
        <f t="shared" si="358"/>
        <v/>
      </c>
      <c r="J176" s="8" t="str">
        <f t="shared" si="358"/>
        <v/>
      </c>
      <c r="K176" s="8" t="str">
        <f t="shared" si="358"/>
        <v/>
      </c>
      <c r="L176" s="8" t="str">
        <f t="shared" si="358"/>
        <v/>
      </c>
      <c r="M176" s="8" t="str">
        <f t="shared" si="358"/>
        <v/>
      </c>
      <c r="N176" s="8" t="str">
        <f t="shared" si="358"/>
        <v/>
      </c>
      <c r="O176" s="8" t="str">
        <f t="shared" si="358"/>
        <v/>
      </c>
      <c r="P176" s="8" t="str">
        <f t="shared" si="10"/>
        <v>--------------</v>
      </c>
      <c r="Q176" s="8" t="str">
        <f t="shared" si="11"/>
        <v/>
      </c>
      <c r="R176" s="8" t="str">
        <f t="shared" si="12"/>
        <v/>
      </c>
      <c r="S176" s="8">
        <f t="shared" si="13"/>
        <v>0</v>
      </c>
      <c r="T176" s="8">
        <f>+IF($C176&lt;='Ceník STRAVA'!$B$16,5,IF($C176&lt;='Ceník STRAVA'!$B$15,4,IF($C176&lt;='Ceník STRAVA'!$B$14,3,IF($C176&lt;='Ceník STRAVA'!$B$13,2,IF($C176&lt;='Ceník STRAVA'!$B$12,1,6)))))</f>
        <v>6</v>
      </c>
      <c r="U176" s="33">
        <f t="shared" si="254"/>
        <v>0</v>
      </c>
      <c r="V176" s="32">
        <f t="array" ref="V176">INDEX('Ceník STRAVA'!$C$12:$J$17,$T176,IF(R176="",8,HLOOKUP(R176,'Ceník STRAVA'!$C$10:$J$11,2,0)))</f>
        <v>0</v>
      </c>
      <c r="W176" s="32">
        <f t="array" ref="W176">INDEX('Ceník STRAVA'!$C$12:$J$17,$T176,IF(G176="",8,HLOOKUP(G176,'Ceník STRAVA'!$C$10:$J$11,2,0)))*IF($S176=W$2,0,1)</f>
        <v>0</v>
      </c>
      <c r="X176" s="32">
        <f t="array" ref="X176">INDEX('Ceník STRAVA'!$C$12:$J$17,$T176,IF(H176="",8,HLOOKUP(H176,'Ceník STRAVA'!$C$10:$J$11,2,0)))*IF($S176=X$2,0,1)</f>
        <v>0</v>
      </c>
      <c r="Y176" s="32">
        <f t="array" ref="Y176">INDEX('Ceník STRAVA'!$C$12:$J$17,$T176,IF(I176="",8,HLOOKUP(I176,'Ceník STRAVA'!$C$10:$J$11,2,0)))*IF($S176=Y$2,0,1)</f>
        <v>0</v>
      </c>
      <c r="Z176" s="32">
        <f t="array" ref="Z176">INDEX('Ceník STRAVA'!$C$12:$J$17,$T176,IF(J176="",8,HLOOKUP(J176,'Ceník STRAVA'!$C$10:$J$11,2,0)))*IF($S176=Z$2,0,1)</f>
        <v>0</v>
      </c>
      <c r="AA176" s="32">
        <f t="array" ref="AA176">INDEX('Ceník STRAVA'!$C$12:$J$17,$T176,IF(K176="",8,HLOOKUP(K176,'Ceník STRAVA'!$C$10:$J$11,2,0)))*IF($S176=AA$2,0,1)</f>
        <v>0</v>
      </c>
      <c r="AB176" s="32">
        <f t="array" ref="AB176">INDEX('Ceník STRAVA'!$C$12:$J$17,$T176,IF(L176="",8,HLOOKUP(L176,'Ceník STRAVA'!$C$10:$J$11,2,0)))*IF($S176=AB$2,0,1)</f>
        <v>0</v>
      </c>
      <c r="AC176" s="32">
        <f t="array" ref="AC176">INDEX('Ceník STRAVA'!$C$12:$J$17,$T176,IF(M176="",8,HLOOKUP(M176,'Ceník STRAVA'!$C$10:$J$11,2,0)))*IF($S176=AC$2,0,1)</f>
        <v>0</v>
      </c>
      <c r="AD176" s="32">
        <f t="array" ref="AD176">INDEX('Ceník STRAVA'!$C$12:$J$17,$T176,IF(N176="",8,HLOOKUP(N176,'Ceník STRAVA'!$C$10:$J$11,2,0)))*IF($S176=AD$2,0,1)</f>
        <v>0</v>
      </c>
      <c r="AE176" s="32">
        <f t="array" ref="AE176">INDEX('Ceník STRAVA'!$C$12:$J$17,$T176,IF(O176="",8,HLOOKUP(O176,'Ceník STRAVA'!$C$10:$J$11,2,0)))*IF($S176=AE$2,0,1)</f>
        <v>0</v>
      </c>
      <c r="AF176" s="8"/>
      <c r="AG176" s="8"/>
      <c r="AH176" s="8" t="str">
        <f t="shared" ref="AH176:AQ176" si="359">$T176&amp;F176</f>
        <v>6</v>
      </c>
      <c r="AI176" s="8" t="str">
        <f t="shared" si="359"/>
        <v>6</v>
      </c>
      <c r="AJ176" s="8" t="str">
        <f t="shared" si="359"/>
        <v>6</v>
      </c>
      <c r="AK176" s="8" t="str">
        <f t="shared" si="359"/>
        <v>6</v>
      </c>
      <c r="AL176" s="8" t="str">
        <f t="shared" si="359"/>
        <v>6</v>
      </c>
      <c r="AM176" s="8" t="str">
        <f t="shared" si="359"/>
        <v>6</v>
      </c>
      <c r="AN176" s="8" t="str">
        <f t="shared" si="359"/>
        <v>6</v>
      </c>
      <c r="AO176" s="8" t="str">
        <f t="shared" si="359"/>
        <v>6</v>
      </c>
      <c r="AP176" s="8" t="str">
        <f t="shared" si="359"/>
        <v>6</v>
      </c>
      <c r="AQ176" s="8" t="str">
        <f t="shared" si="359"/>
        <v>6</v>
      </c>
      <c r="AR176" s="8"/>
      <c r="AS176" s="8"/>
      <c r="AT176" s="8"/>
      <c r="AU176" s="8"/>
      <c r="AV176" s="8"/>
      <c r="AW176" s="8"/>
      <c r="AX176" s="8"/>
      <c r="AY176" s="8"/>
      <c r="AZ176" s="8"/>
      <c r="BA176" s="8"/>
    </row>
    <row r="177" spans="1:53" s="151" customFormat="1" ht="15.75" customHeight="1">
      <c r="A177" s="152">
        <f>+VSTUP!A182</f>
        <v>173</v>
      </c>
      <c r="B177" s="152">
        <f>+VSTUP!B182</f>
        <v>0</v>
      </c>
      <c r="C177" s="152" t="str">
        <f>IF(VSTUP!C182="","",VSTUP!C182)</f>
        <v/>
      </c>
      <c r="D177" s="152">
        <f>+VSTUP!G182</f>
        <v>0</v>
      </c>
      <c r="E177" s="152" t="str">
        <f>+VSTUP!H182</f>
        <v>-</v>
      </c>
      <c r="F177" s="152" t="str">
        <f t="shared" si="8"/>
        <v/>
      </c>
      <c r="G177" s="152" t="str">
        <f t="shared" ref="G177:O177" si="360">+IF($D177&gt;=G$2,IF($E177=0,"",$E177),IF($D177+1=G$2,IF(EXACT(LEFT($E177,LEN($E$3)),$E$3),$E$3,IF(LEN($E$3)=2,IF(LEFT($E177,1)="O","O",IF(LEFT(D177,1)="S","S","")),IF(LEN($E$3)=3,D177,""))),""))</f>
        <v/>
      </c>
      <c r="H177" s="152" t="str">
        <f t="shared" si="360"/>
        <v/>
      </c>
      <c r="I177" s="152" t="str">
        <f t="shared" si="360"/>
        <v/>
      </c>
      <c r="J177" s="152" t="str">
        <f t="shared" si="360"/>
        <v/>
      </c>
      <c r="K177" s="152" t="str">
        <f t="shared" si="360"/>
        <v/>
      </c>
      <c r="L177" s="152" t="str">
        <f t="shared" si="360"/>
        <v/>
      </c>
      <c r="M177" s="152" t="str">
        <f t="shared" si="360"/>
        <v/>
      </c>
      <c r="N177" s="152" t="str">
        <f t="shared" si="360"/>
        <v/>
      </c>
      <c r="O177" s="152" t="str">
        <f t="shared" si="360"/>
        <v/>
      </c>
      <c r="P177" s="152" t="str">
        <f t="shared" si="10"/>
        <v>--------------</v>
      </c>
      <c r="Q177" s="152" t="str">
        <f t="shared" si="11"/>
        <v/>
      </c>
      <c r="R177" s="152" t="str">
        <f t="shared" si="12"/>
        <v/>
      </c>
      <c r="S177" s="152">
        <f t="shared" si="13"/>
        <v>0</v>
      </c>
      <c r="T177" s="152">
        <f>+IF($C177&lt;='Ceník STRAVA'!$B$16,5,IF($C177&lt;='Ceník STRAVA'!$B$15,4,IF($C177&lt;='Ceník STRAVA'!$B$14,3,IF($C177&lt;='Ceník STRAVA'!$B$13,2,IF($C177&lt;='Ceník STRAVA'!$B$12,1,6)))))</f>
        <v>6</v>
      </c>
      <c r="U177" s="33">
        <f t="shared" si="254"/>
        <v>0</v>
      </c>
      <c r="V177" s="153">
        <f t="array" ref="V177">INDEX('Ceník STRAVA'!$C$12:$J$17,$T177,IF(R177="",8,HLOOKUP(R177,'Ceník STRAVA'!$C$10:$J$11,2,0)))</f>
        <v>0</v>
      </c>
      <c r="W177" s="153">
        <f t="array" ref="W177">INDEX('Ceník STRAVA'!$C$12:$J$17,$T177,IF(G177="",8,HLOOKUP(G177,'Ceník STRAVA'!$C$10:$J$11,2,0)))*IF($S177=W$2,0,1)</f>
        <v>0</v>
      </c>
      <c r="X177" s="153">
        <f t="array" ref="X177">INDEX('Ceník STRAVA'!$C$12:$J$17,$T177,IF(H177="",8,HLOOKUP(H177,'Ceník STRAVA'!$C$10:$J$11,2,0)))*IF($S177=X$2,0,1)</f>
        <v>0</v>
      </c>
      <c r="Y177" s="153">
        <f t="array" ref="Y177">INDEX('Ceník STRAVA'!$C$12:$J$17,$T177,IF(I177="",8,HLOOKUP(I177,'Ceník STRAVA'!$C$10:$J$11,2,0)))*IF($S177=Y$2,0,1)</f>
        <v>0</v>
      </c>
      <c r="Z177" s="153">
        <f t="array" ref="Z177">INDEX('Ceník STRAVA'!$C$12:$J$17,$T177,IF(J177="",8,HLOOKUP(J177,'Ceník STRAVA'!$C$10:$J$11,2,0)))*IF($S177=Z$2,0,1)</f>
        <v>0</v>
      </c>
      <c r="AA177" s="153">
        <f t="array" ref="AA177">INDEX('Ceník STRAVA'!$C$12:$J$17,$T177,IF(K177="",8,HLOOKUP(K177,'Ceník STRAVA'!$C$10:$J$11,2,0)))*IF($S177=AA$2,0,1)</f>
        <v>0</v>
      </c>
      <c r="AB177" s="153">
        <f t="array" ref="AB177">INDEX('Ceník STRAVA'!$C$12:$J$17,$T177,IF(L177="",8,HLOOKUP(L177,'Ceník STRAVA'!$C$10:$J$11,2,0)))*IF($S177=AB$2,0,1)</f>
        <v>0</v>
      </c>
      <c r="AC177" s="153">
        <f t="array" ref="AC177">INDEX('Ceník STRAVA'!$C$12:$J$17,$T177,IF(M177="",8,HLOOKUP(M177,'Ceník STRAVA'!$C$10:$J$11,2,0)))*IF($S177=AC$2,0,1)</f>
        <v>0</v>
      </c>
      <c r="AD177" s="153">
        <f t="array" ref="AD177">INDEX('Ceník STRAVA'!$C$12:$J$17,$T177,IF(N177="",8,HLOOKUP(N177,'Ceník STRAVA'!$C$10:$J$11,2,0)))*IF($S177=AD$2,0,1)</f>
        <v>0</v>
      </c>
      <c r="AE177" s="153">
        <f t="array" ref="AE177">INDEX('Ceník STRAVA'!$C$12:$J$17,$T177,IF(O177="",8,HLOOKUP(O177,'Ceník STRAVA'!$C$10:$J$11,2,0)))*IF($S177=AE$2,0,1)</f>
        <v>0</v>
      </c>
      <c r="AF177" s="152"/>
      <c r="AG177" s="152"/>
      <c r="AH177" s="152" t="str">
        <f t="shared" ref="AH177:AQ177" si="361">$T177&amp;F177</f>
        <v>6</v>
      </c>
      <c r="AI177" s="152" t="str">
        <f t="shared" si="361"/>
        <v>6</v>
      </c>
      <c r="AJ177" s="152" t="str">
        <f t="shared" si="361"/>
        <v>6</v>
      </c>
      <c r="AK177" s="152" t="str">
        <f t="shared" si="361"/>
        <v>6</v>
      </c>
      <c r="AL177" s="152" t="str">
        <f t="shared" si="361"/>
        <v>6</v>
      </c>
      <c r="AM177" s="152" t="str">
        <f t="shared" si="361"/>
        <v>6</v>
      </c>
      <c r="AN177" s="152" t="str">
        <f t="shared" si="361"/>
        <v>6</v>
      </c>
      <c r="AO177" s="152" t="str">
        <f t="shared" si="361"/>
        <v>6</v>
      </c>
      <c r="AP177" s="152" t="str">
        <f t="shared" si="361"/>
        <v>6</v>
      </c>
      <c r="AQ177" s="152" t="str">
        <f t="shared" si="361"/>
        <v>6</v>
      </c>
      <c r="AR177" s="152"/>
      <c r="AS177" s="152"/>
      <c r="AT177" s="152"/>
      <c r="AU177" s="152"/>
      <c r="AV177" s="152"/>
      <c r="AW177" s="152"/>
      <c r="AX177" s="152"/>
      <c r="AY177" s="152"/>
      <c r="AZ177" s="152"/>
      <c r="BA177" s="152"/>
    </row>
    <row r="178" spans="1:53" ht="15.75" customHeight="1">
      <c r="A178" s="8">
        <f>+VSTUP!A183</f>
        <v>174</v>
      </c>
      <c r="B178" s="8">
        <f>+VSTUP!B183</f>
        <v>0</v>
      </c>
      <c r="C178" s="8" t="str">
        <f>IF(VSTUP!C183="","",VSTUP!C183)</f>
        <v/>
      </c>
      <c r="D178" s="8">
        <f>+VSTUP!G183</f>
        <v>0</v>
      </c>
      <c r="E178" s="8" t="str">
        <f>+VSTUP!H183</f>
        <v>-</v>
      </c>
      <c r="F178" s="8" t="str">
        <f t="shared" si="8"/>
        <v/>
      </c>
      <c r="G178" s="8" t="str">
        <f t="shared" ref="G178:O178" si="362">+IF($D178&gt;=G$2,IF($E178=0,"",$E178),IF($D178+1=G$2,IF(EXACT(LEFT($E178,LEN($E$3)),$E$3),$E$3,IF(LEN($E$3)=2,IF(LEFT($E178,1)="O","O",IF(LEFT(D178,1)="S","S","")),IF(LEN($E$3)=3,D178,""))),""))</f>
        <v/>
      </c>
      <c r="H178" s="8" t="str">
        <f t="shared" si="362"/>
        <v/>
      </c>
      <c r="I178" s="8" t="str">
        <f t="shared" si="362"/>
        <v/>
      </c>
      <c r="J178" s="8" t="str">
        <f t="shared" si="362"/>
        <v/>
      </c>
      <c r="K178" s="8" t="str">
        <f t="shared" si="362"/>
        <v/>
      </c>
      <c r="L178" s="8" t="str">
        <f t="shared" si="362"/>
        <v/>
      </c>
      <c r="M178" s="8" t="str">
        <f t="shared" si="362"/>
        <v/>
      </c>
      <c r="N178" s="8" t="str">
        <f t="shared" si="362"/>
        <v/>
      </c>
      <c r="O178" s="8" t="str">
        <f t="shared" si="362"/>
        <v/>
      </c>
      <c r="P178" s="8" t="str">
        <f t="shared" si="10"/>
        <v>--------------</v>
      </c>
      <c r="Q178" s="8" t="str">
        <f t="shared" si="11"/>
        <v/>
      </c>
      <c r="R178" s="8" t="str">
        <f t="shared" si="12"/>
        <v/>
      </c>
      <c r="S178" s="8">
        <f t="shared" si="13"/>
        <v>0</v>
      </c>
      <c r="T178" s="8">
        <f>+IF($C178&lt;='Ceník STRAVA'!$B$16,5,IF($C178&lt;='Ceník STRAVA'!$B$15,4,IF($C178&lt;='Ceník STRAVA'!$B$14,3,IF($C178&lt;='Ceník STRAVA'!$B$13,2,IF($C178&lt;='Ceník STRAVA'!$B$12,1,6)))))</f>
        <v>6</v>
      </c>
      <c r="U178" s="33">
        <f t="shared" si="254"/>
        <v>0</v>
      </c>
      <c r="V178" s="32">
        <f t="array" ref="V178">INDEX('Ceník STRAVA'!$C$12:$J$17,$T178,IF(R178="",8,HLOOKUP(R178,'Ceník STRAVA'!$C$10:$J$11,2,0)))</f>
        <v>0</v>
      </c>
      <c r="W178" s="32">
        <f t="array" ref="W178">INDEX('Ceník STRAVA'!$C$12:$J$17,$T178,IF(G178="",8,HLOOKUP(G178,'Ceník STRAVA'!$C$10:$J$11,2,0)))*IF($S178=W$2,0,1)</f>
        <v>0</v>
      </c>
      <c r="X178" s="32">
        <f t="array" ref="X178">INDEX('Ceník STRAVA'!$C$12:$J$17,$T178,IF(H178="",8,HLOOKUP(H178,'Ceník STRAVA'!$C$10:$J$11,2,0)))*IF($S178=X$2,0,1)</f>
        <v>0</v>
      </c>
      <c r="Y178" s="32">
        <f t="array" ref="Y178">INDEX('Ceník STRAVA'!$C$12:$J$17,$T178,IF(I178="",8,HLOOKUP(I178,'Ceník STRAVA'!$C$10:$J$11,2,0)))*IF($S178=Y$2,0,1)</f>
        <v>0</v>
      </c>
      <c r="Z178" s="32">
        <f t="array" ref="Z178">INDEX('Ceník STRAVA'!$C$12:$J$17,$T178,IF(J178="",8,HLOOKUP(J178,'Ceník STRAVA'!$C$10:$J$11,2,0)))*IF($S178=Z$2,0,1)</f>
        <v>0</v>
      </c>
      <c r="AA178" s="32">
        <f t="array" ref="AA178">INDEX('Ceník STRAVA'!$C$12:$J$17,$T178,IF(K178="",8,HLOOKUP(K178,'Ceník STRAVA'!$C$10:$J$11,2,0)))*IF($S178=AA$2,0,1)</f>
        <v>0</v>
      </c>
      <c r="AB178" s="32">
        <f t="array" ref="AB178">INDEX('Ceník STRAVA'!$C$12:$J$17,$T178,IF(L178="",8,HLOOKUP(L178,'Ceník STRAVA'!$C$10:$J$11,2,0)))*IF($S178=AB$2,0,1)</f>
        <v>0</v>
      </c>
      <c r="AC178" s="32">
        <f t="array" ref="AC178">INDEX('Ceník STRAVA'!$C$12:$J$17,$T178,IF(M178="",8,HLOOKUP(M178,'Ceník STRAVA'!$C$10:$J$11,2,0)))*IF($S178=AC$2,0,1)</f>
        <v>0</v>
      </c>
      <c r="AD178" s="32">
        <f t="array" ref="AD178">INDEX('Ceník STRAVA'!$C$12:$J$17,$T178,IF(N178="",8,HLOOKUP(N178,'Ceník STRAVA'!$C$10:$J$11,2,0)))*IF($S178=AD$2,0,1)</f>
        <v>0</v>
      </c>
      <c r="AE178" s="32">
        <f t="array" ref="AE178">INDEX('Ceník STRAVA'!$C$12:$J$17,$T178,IF(O178="",8,HLOOKUP(O178,'Ceník STRAVA'!$C$10:$J$11,2,0)))*IF($S178=AE$2,0,1)</f>
        <v>0</v>
      </c>
      <c r="AF178" s="8"/>
      <c r="AG178" s="8"/>
      <c r="AH178" s="8" t="str">
        <f t="shared" ref="AH178:AQ178" si="363">$T178&amp;F178</f>
        <v>6</v>
      </c>
      <c r="AI178" s="8" t="str">
        <f t="shared" si="363"/>
        <v>6</v>
      </c>
      <c r="AJ178" s="8" t="str">
        <f t="shared" si="363"/>
        <v>6</v>
      </c>
      <c r="AK178" s="8" t="str">
        <f t="shared" si="363"/>
        <v>6</v>
      </c>
      <c r="AL178" s="8" t="str">
        <f t="shared" si="363"/>
        <v>6</v>
      </c>
      <c r="AM178" s="8" t="str">
        <f t="shared" si="363"/>
        <v>6</v>
      </c>
      <c r="AN178" s="8" t="str">
        <f t="shared" si="363"/>
        <v>6</v>
      </c>
      <c r="AO178" s="8" t="str">
        <f t="shared" si="363"/>
        <v>6</v>
      </c>
      <c r="AP178" s="8" t="str">
        <f t="shared" si="363"/>
        <v>6</v>
      </c>
      <c r="AQ178" s="8" t="str">
        <f t="shared" si="363"/>
        <v>6</v>
      </c>
      <c r="AR178" s="8"/>
      <c r="AS178" s="8"/>
      <c r="AT178" s="8"/>
      <c r="AU178" s="8"/>
      <c r="AV178" s="8"/>
      <c r="AW178" s="8"/>
      <c r="AX178" s="8"/>
      <c r="AY178" s="8"/>
      <c r="AZ178" s="8"/>
      <c r="BA178" s="8"/>
    </row>
    <row r="179" spans="1:53" s="151" customFormat="1" ht="15.75" customHeight="1">
      <c r="A179" s="152">
        <f>+VSTUP!A184</f>
        <v>175</v>
      </c>
      <c r="B179" s="152">
        <f>+VSTUP!B184</f>
        <v>0</v>
      </c>
      <c r="C179" s="152" t="str">
        <f>IF(VSTUP!C184="","",VSTUP!C184)</f>
        <v/>
      </c>
      <c r="D179" s="152">
        <f>+VSTUP!G184</f>
        <v>0</v>
      </c>
      <c r="E179" s="152" t="str">
        <f>+VSTUP!H184</f>
        <v>-</v>
      </c>
      <c r="F179" s="152" t="str">
        <f t="shared" si="8"/>
        <v/>
      </c>
      <c r="G179" s="152" t="str">
        <f t="shared" ref="G179:O179" si="364">+IF($D179&gt;=G$2,IF($E179=0,"",$E179),IF($D179+1=G$2,IF(EXACT(LEFT($E179,LEN($E$3)),$E$3),$E$3,IF(LEN($E$3)=2,IF(LEFT($E179,1)="O","O",IF(LEFT(D179,1)="S","S","")),IF(LEN($E$3)=3,D179,""))),""))</f>
        <v/>
      </c>
      <c r="H179" s="152" t="str">
        <f t="shared" si="364"/>
        <v/>
      </c>
      <c r="I179" s="152" t="str">
        <f t="shared" si="364"/>
        <v/>
      </c>
      <c r="J179" s="152" t="str">
        <f t="shared" si="364"/>
        <v/>
      </c>
      <c r="K179" s="152" t="str">
        <f t="shared" si="364"/>
        <v/>
      </c>
      <c r="L179" s="152" t="str">
        <f t="shared" si="364"/>
        <v/>
      </c>
      <c r="M179" s="152" t="str">
        <f t="shared" si="364"/>
        <v/>
      </c>
      <c r="N179" s="152" t="str">
        <f t="shared" si="364"/>
        <v/>
      </c>
      <c r="O179" s="152" t="str">
        <f t="shared" si="364"/>
        <v/>
      </c>
      <c r="P179" s="152" t="str">
        <f t="shared" si="10"/>
        <v>--------------</v>
      </c>
      <c r="Q179" s="152" t="str">
        <f t="shared" si="11"/>
        <v/>
      </c>
      <c r="R179" s="152" t="str">
        <f t="shared" si="12"/>
        <v/>
      </c>
      <c r="S179" s="152">
        <f t="shared" si="13"/>
        <v>0</v>
      </c>
      <c r="T179" s="152">
        <f>+IF($C179&lt;='Ceník STRAVA'!$B$16,5,IF($C179&lt;='Ceník STRAVA'!$B$15,4,IF($C179&lt;='Ceník STRAVA'!$B$14,3,IF($C179&lt;='Ceník STRAVA'!$B$13,2,IF($C179&lt;='Ceník STRAVA'!$B$12,1,6)))))</f>
        <v>6</v>
      </c>
      <c r="U179" s="33">
        <f t="shared" si="254"/>
        <v>0</v>
      </c>
      <c r="V179" s="153">
        <f t="array" ref="V179">INDEX('Ceník STRAVA'!$C$12:$J$17,$T179,IF(R179="",8,HLOOKUP(R179,'Ceník STRAVA'!$C$10:$J$11,2,0)))</f>
        <v>0</v>
      </c>
      <c r="W179" s="153">
        <f t="array" ref="W179">INDEX('Ceník STRAVA'!$C$12:$J$17,$T179,IF(G179="",8,HLOOKUP(G179,'Ceník STRAVA'!$C$10:$J$11,2,0)))*IF($S179=W$2,0,1)</f>
        <v>0</v>
      </c>
      <c r="X179" s="153">
        <f t="array" ref="X179">INDEX('Ceník STRAVA'!$C$12:$J$17,$T179,IF(H179="",8,HLOOKUP(H179,'Ceník STRAVA'!$C$10:$J$11,2,0)))*IF($S179=X$2,0,1)</f>
        <v>0</v>
      </c>
      <c r="Y179" s="153">
        <f t="array" ref="Y179">INDEX('Ceník STRAVA'!$C$12:$J$17,$T179,IF(I179="",8,HLOOKUP(I179,'Ceník STRAVA'!$C$10:$J$11,2,0)))*IF($S179=Y$2,0,1)</f>
        <v>0</v>
      </c>
      <c r="Z179" s="153">
        <f t="array" ref="Z179">INDEX('Ceník STRAVA'!$C$12:$J$17,$T179,IF(J179="",8,HLOOKUP(J179,'Ceník STRAVA'!$C$10:$J$11,2,0)))*IF($S179=Z$2,0,1)</f>
        <v>0</v>
      </c>
      <c r="AA179" s="153">
        <f t="array" ref="AA179">INDEX('Ceník STRAVA'!$C$12:$J$17,$T179,IF(K179="",8,HLOOKUP(K179,'Ceník STRAVA'!$C$10:$J$11,2,0)))*IF($S179=AA$2,0,1)</f>
        <v>0</v>
      </c>
      <c r="AB179" s="153">
        <f t="array" ref="AB179">INDEX('Ceník STRAVA'!$C$12:$J$17,$T179,IF(L179="",8,HLOOKUP(L179,'Ceník STRAVA'!$C$10:$J$11,2,0)))*IF($S179=AB$2,0,1)</f>
        <v>0</v>
      </c>
      <c r="AC179" s="153">
        <f t="array" ref="AC179">INDEX('Ceník STRAVA'!$C$12:$J$17,$T179,IF(M179="",8,HLOOKUP(M179,'Ceník STRAVA'!$C$10:$J$11,2,0)))*IF($S179=AC$2,0,1)</f>
        <v>0</v>
      </c>
      <c r="AD179" s="153">
        <f t="array" ref="AD179">INDEX('Ceník STRAVA'!$C$12:$J$17,$T179,IF(N179="",8,HLOOKUP(N179,'Ceník STRAVA'!$C$10:$J$11,2,0)))*IF($S179=AD$2,0,1)</f>
        <v>0</v>
      </c>
      <c r="AE179" s="153">
        <f t="array" ref="AE179">INDEX('Ceník STRAVA'!$C$12:$J$17,$T179,IF(O179="",8,HLOOKUP(O179,'Ceník STRAVA'!$C$10:$J$11,2,0)))*IF($S179=AE$2,0,1)</f>
        <v>0</v>
      </c>
      <c r="AF179" s="152"/>
      <c r="AG179" s="152"/>
      <c r="AH179" s="152" t="str">
        <f t="shared" ref="AH179:AQ179" si="365">$T179&amp;F179</f>
        <v>6</v>
      </c>
      <c r="AI179" s="152" t="str">
        <f t="shared" si="365"/>
        <v>6</v>
      </c>
      <c r="AJ179" s="152" t="str">
        <f t="shared" si="365"/>
        <v>6</v>
      </c>
      <c r="AK179" s="152" t="str">
        <f t="shared" si="365"/>
        <v>6</v>
      </c>
      <c r="AL179" s="152" t="str">
        <f t="shared" si="365"/>
        <v>6</v>
      </c>
      <c r="AM179" s="152" t="str">
        <f t="shared" si="365"/>
        <v>6</v>
      </c>
      <c r="AN179" s="152" t="str">
        <f t="shared" si="365"/>
        <v>6</v>
      </c>
      <c r="AO179" s="152" t="str">
        <f t="shared" si="365"/>
        <v>6</v>
      </c>
      <c r="AP179" s="152" t="str">
        <f t="shared" si="365"/>
        <v>6</v>
      </c>
      <c r="AQ179" s="152" t="str">
        <f t="shared" si="365"/>
        <v>6</v>
      </c>
      <c r="AR179" s="152"/>
      <c r="AS179" s="152"/>
      <c r="AT179" s="152"/>
      <c r="AU179" s="152"/>
      <c r="AV179" s="152"/>
      <c r="AW179" s="152"/>
      <c r="AX179" s="152"/>
      <c r="AY179" s="152"/>
      <c r="AZ179" s="152"/>
      <c r="BA179" s="152"/>
    </row>
    <row r="180" spans="1:53" ht="15.75" customHeight="1">
      <c r="A180" s="8">
        <f>+VSTUP!A185</f>
        <v>176</v>
      </c>
      <c r="B180" s="8">
        <f>+VSTUP!B185</f>
        <v>0</v>
      </c>
      <c r="C180" s="8" t="str">
        <f>IF(VSTUP!C185="","",VSTUP!C185)</f>
        <v/>
      </c>
      <c r="D180" s="8">
        <f>+VSTUP!G185</f>
        <v>0</v>
      </c>
      <c r="E180" s="8" t="str">
        <f>+VSTUP!H185</f>
        <v>-</v>
      </c>
      <c r="F180" s="8" t="str">
        <f t="shared" si="8"/>
        <v/>
      </c>
      <c r="G180" s="8" t="str">
        <f t="shared" ref="G180:O180" si="366">+IF($D180&gt;=G$2,IF($E180=0,"",$E180),IF($D180+1=G$2,IF(EXACT(LEFT($E180,LEN($E$3)),$E$3),$E$3,IF(LEN($E$3)=2,IF(LEFT($E180,1)="O","O",IF(LEFT(D180,1)="S","S","")),IF(LEN($E$3)=3,D180,""))),""))</f>
        <v/>
      </c>
      <c r="H180" s="8" t="str">
        <f t="shared" si="366"/>
        <v/>
      </c>
      <c r="I180" s="8" t="str">
        <f t="shared" si="366"/>
        <v/>
      </c>
      <c r="J180" s="8" t="str">
        <f t="shared" si="366"/>
        <v/>
      </c>
      <c r="K180" s="8" t="str">
        <f t="shared" si="366"/>
        <v/>
      </c>
      <c r="L180" s="8" t="str">
        <f t="shared" si="366"/>
        <v/>
      </c>
      <c r="M180" s="8" t="str">
        <f t="shared" si="366"/>
        <v/>
      </c>
      <c r="N180" s="8" t="str">
        <f t="shared" si="366"/>
        <v/>
      </c>
      <c r="O180" s="8" t="str">
        <f t="shared" si="366"/>
        <v/>
      </c>
      <c r="P180" s="8" t="str">
        <f t="shared" si="10"/>
        <v>--------------</v>
      </c>
      <c r="Q180" s="8" t="str">
        <f t="shared" si="11"/>
        <v/>
      </c>
      <c r="R180" s="8" t="str">
        <f t="shared" si="12"/>
        <v/>
      </c>
      <c r="S180" s="8">
        <f t="shared" si="13"/>
        <v>0</v>
      </c>
      <c r="T180" s="8">
        <f>+IF($C180&lt;='Ceník STRAVA'!$B$16,5,IF($C180&lt;='Ceník STRAVA'!$B$15,4,IF($C180&lt;='Ceník STRAVA'!$B$14,3,IF($C180&lt;='Ceník STRAVA'!$B$13,2,IF($C180&lt;='Ceník STRAVA'!$B$12,1,6)))))</f>
        <v>6</v>
      </c>
      <c r="U180" s="33">
        <f t="shared" si="254"/>
        <v>0</v>
      </c>
      <c r="V180" s="32">
        <f t="array" ref="V180">INDEX('Ceník STRAVA'!$C$12:$J$17,$T180,IF(R180="",8,HLOOKUP(R180,'Ceník STRAVA'!$C$10:$J$11,2,0)))</f>
        <v>0</v>
      </c>
      <c r="W180" s="32">
        <f t="array" ref="W180">INDEX('Ceník STRAVA'!$C$12:$J$17,$T180,IF(G180="",8,HLOOKUP(G180,'Ceník STRAVA'!$C$10:$J$11,2,0)))*IF($S180=W$2,0,1)</f>
        <v>0</v>
      </c>
      <c r="X180" s="32">
        <f t="array" ref="X180">INDEX('Ceník STRAVA'!$C$12:$J$17,$T180,IF(H180="",8,HLOOKUP(H180,'Ceník STRAVA'!$C$10:$J$11,2,0)))*IF($S180=X$2,0,1)</f>
        <v>0</v>
      </c>
      <c r="Y180" s="32">
        <f t="array" ref="Y180">INDEX('Ceník STRAVA'!$C$12:$J$17,$T180,IF(I180="",8,HLOOKUP(I180,'Ceník STRAVA'!$C$10:$J$11,2,0)))*IF($S180=Y$2,0,1)</f>
        <v>0</v>
      </c>
      <c r="Z180" s="32">
        <f t="array" ref="Z180">INDEX('Ceník STRAVA'!$C$12:$J$17,$T180,IF(J180="",8,HLOOKUP(J180,'Ceník STRAVA'!$C$10:$J$11,2,0)))*IF($S180=Z$2,0,1)</f>
        <v>0</v>
      </c>
      <c r="AA180" s="32">
        <f t="array" ref="AA180">INDEX('Ceník STRAVA'!$C$12:$J$17,$T180,IF(K180="",8,HLOOKUP(K180,'Ceník STRAVA'!$C$10:$J$11,2,0)))*IF($S180=AA$2,0,1)</f>
        <v>0</v>
      </c>
      <c r="AB180" s="32">
        <f t="array" ref="AB180">INDEX('Ceník STRAVA'!$C$12:$J$17,$T180,IF(L180="",8,HLOOKUP(L180,'Ceník STRAVA'!$C$10:$J$11,2,0)))*IF($S180=AB$2,0,1)</f>
        <v>0</v>
      </c>
      <c r="AC180" s="32">
        <f t="array" ref="AC180">INDEX('Ceník STRAVA'!$C$12:$J$17,$T180,IF(M180="",8,HLOOKUP(M180,'Ceník STRAVA'!$C$10:$J$11,2,0)))*IF($S180=AC$2,0,1)</f>
        <v>0</v>
      </c>
      <c r="AD180" s="32">
        <f t="array" ref="AD180">INDEX('Ceník STRAVA'!$C$12:$J$17,$T180,IF(N180="",8,HLOOKUP(N180,'Ceník STRAVA'!$C$10:$J$11,2,0)))*IF($S180=AD$2,0,1)</f>
        <v>0</v>
      </c>
      <c r="AE180" s="32">
        <f t="array" ref="AE180">INDEX('Ceník STRAVA'!$C$12:$J$17,$T180,IF(O180="",8,HLOOKUP(O180,'Ceník STRAVA'!$C$10:$J$11,2,0)))*IF($S180=AE$2,0,1)</f>
        <v>0</v>
      </c>
      <c r="AF180" s="8"/>
      <c r="AG180" s="8"/>
      <c r="AH180" s="8" t="str">
        <f t="shared" ref="AH180:AQ180" si="367">$T180&amp;F180</f>
        <v>6</v>
      </c>
      <c r="AI180" s="8" t="str">
        <f t="shared" si="367"/>
        <v>6</v>
      </c>
      <c r="AJ180" s="8" t="str">
        <f t="shared" si="367"/>
        <v>6</v>
      </c>
      <c r="AK180" s="8" t="str">
        <f t="shared" si="367"/>
        <v>6</v>
      </c>
      <c r="AL180" s="8" t="str">
        <f t="shared" si="367"/>
        <v>6</v>
      </c>
      <c r="AM180" s="8" t="str">
        <f t="shared" si="367"/>
        <v>6</v>
      </c>
      <c r="AN180" s="8" t="str">
        <f t="shared" si="367"/>
        <v>6</v>
      </c>
      <c r="AO180" s="8" t="str">
        <f t="shared" si="367"/>
        <v>6</v>
      </c>
      <c r="AP180" s="8" t="str">
        <f t="shared" si="367"/>
        <v>6</v>
      </c>
      <c r="AQ180" s="8" t="str">
        <f t="shared" si="367"/>
        <v>6</v>
      </c>
      <c r="AR180" s="8"/>
      <c r="AS180" s="8"/>
      <c r="AT180" s="8"/>
      <c r="AU180" s="8"/>
      <c r="AV180" s="8"/>
      <c r="AW180" s="8"/>
      <c r="AX180" s="8"/>
      <c r="AY180" s="8"/>
      <c r="AZ180" s="8"/>
      <c r="BA180" s="8"/>
    </row>
    <row r="181" spans="1:53" s="151" customFormat="1" ht="15.75" customHeight="1">
      <c r="A181" s="152">
        <f>+VSTUP!A186</f>
        <v>177</v>
      </c>
      <c r="B181" s="152">
        <f>+VSTUP!B186</f>
        <v>0</v>
      </c>
      <c r="C181" s="152" t="str">
        <f>IF(VSTUP!C186="","",VSTUP!C186)</f>
        <v/>
      </c>
      <c r="D181" s="152">
        <f>+VSTUP!G186</f>
        <v>0</v>
      </c>
      <c r="E181" s="152" t="str">
        <f>+VSTUP!H186</f>
        <v>-</v>
      </c>
      <c r="F181" s="152" t="str">
        <f t="shared" si="8"/>
        <v/>
      </c>
      <c r="G181" s="152" t="str">
        <f t="shared" ref="G181:O181" si="368">+IF($D181&gt;=G$2,IF($E181=0,"",$E181),IF($D181+1=G$2,IF(EXACT(LEFT($E181,LEN($E$3)),$E$3),$E$3,IF(LEN($E$3)=2,IF(LEFT($E181,1)="O","O",IF(LEFT(D181,1)="S","S","")),IF(LEN($E$3)=3,D181,""))),""))</f>
        <v/>
      </c>
      <c r="H181" s="152" t="str">
        <f t="shared" si="368"/>
        <v/>
      </c>
      <c r="I181" s="152" t="str">
        <f t="shared" si="368"/>
        <v/>
      </c>
      <c r="J181" s="152" t="str">
        <f t="shared" si="368"/>
        <v/>
      </c>
      <c r="K181" s="152" t="str">
        <f t="shared" si="368"/>
        <v/>
      </c>
      <c r="L181" s="152" t="str">
        <f t="shared" si="368"/>
        <v/>
      </c>
      <c r="M181" s="152" t="str">
        <f t="shared" si="368"/>
        <v/>
      </c>
      <c r="N181" s="152" t="str">
        <f t="shared" si="368"/>
        <v/>
      </c>
      <c r="O181" s="152" t="str">
        <f t="shared" si="368"/>
        <v/>
      </c>
      <c r="P181" s="152" t="str">
        <f t="shared" si="10"/>
        <v>--------------</v>
      </c>
      <c r="Q181" s="152" t="str">
        <f t="shared" si="11"/>
        <v/>
      </c>
      <c r="R181" s="152" t="str">
        <f t="shared" si="12"/>
        <v/>
      </c>
      <c r="S181" s="152">
        <f t="shared" si="13"/>
        <v>0</v>
      </c>
      <c r="T181" s="152">
        <f>+IF($C181&lt;='Ceník STRAVA'!$B$16,5,IF($C181&lt;='Ceník STRAVA'!$B$15,4,IF($C181&lt;='Ceník STRAVA'!$B$14,3,IF($C181&lt;='Ceník STRAVA'!$B$13,2,IF($C181&lt;='Ceník STRAVA'!$B$12,1,6)))))</f>
        <v>6</v>
      </c>
      <c r="U181" s="33">
        <f t="shared" si="254"/>
        <v>0</v>
      </c>
      <c r="V181" s="153">
        <f t="array" ref="V181">INDEX('Ceník STRAVA'!$C$12:$J$17,$T181,IF(R181="",8,HLOOKUP(R181,'Ceník STRAVA'!$C$10:$J$11,2,0)))</f>
        <v>0</v>
      </c>
      <c r="W181" s="153">
        <f t="array" ref="W181">INDEX('Ceník STRAVA'!$C$12:$J$17,$T181,IF(G181="",8,HLOOKUP(G181,'Ceník STRAVA'!$C$10:$J$11,2,0)))*IF($S181=W$2,0,1)</f>
        <v>0</v>
      </c>
      <c r="X181" s="153">
        <f t="array" ref="X181">INDEX('Ceník STRAVA'!$C$12:$J$17,$T181,IF(H181="",8,HLOOKUP(H181,'Ceník STRAVA'!$C$10:$J$11,2,0)))*IF($S181=X$2,0,1)</f>
        <v>0</v>
      </c>
      <c r="Y181" s="153">
        <f t="array" ref="Y181">INDEX('Ceník STRAVA'!$C$12:$J$17,$T181,IF(I181="",8,HLOOKUP(I181,'Ceník STRAVA'!$C$10:$J$11,2,0)))*IF($S181=Y$2,0,1)</f>
        <v>0</v>
      </c>
      <c r="Z181" s="153">
        <f t="array" ref="Z181">INDEX('Ceník STRAVA'!$C$12:$J$17,$T181,IF(J181="",8,HLOOKUP(J181,'Ceník STRAVA'!$C$10:$J$11,2,0)))*IF($S181=Z$2,0,1)</f>
        <v>0</v>
      </c>
      <c r="AA181" s="153">
        <f t="array" ref="AA181">INDEX('Ceník STRAVA'!$C$12:$J$17,$T181,IF(K181="",8,HLOOKUP(K181,'Ceník STRAVA'!$C$10:$J$11,2,0)))*IF($S181=AA$2,0,1)</f>
        <v>0</v>
      </c>
      <c r="AB181" s="153">
        <f t="array" ref="AB181">INDEX('Ceník STRAVA'!$C$12:$J$17,$T181,IF(L181="",8,HLOOKUP(L181,'Ceník STRAVA'!$C$10:$J$11,2,0)))*IF($S181=AB$2,0,1)</f>
        <v>0</v>
      </c>
      <c r="AC181" s="153">
        <f t="array" ref="AC181">INDEX('Ceník STRAVA'!$C$12:$J$17,$T181,IF(M181="",8,HLOOKUP(M181,'Ceník STRAVA'!$C$10:$J$11,2,0)))*IF($S181=AC$2,0,1)</f>
        <v>0</v>
      </c>
      <c r="AD181" s="153">
        <f t="array" ref="AD181">INDEX('Ceník STRAVA'!$C$12:$J$17,$T181,IF(N181="",8,HLOOKUP(N181,'Ceník STRAVA'!$C$10:$J$11,2,0)))*IF($S181=AD$2,0,1)</f>
        <v>0</v>
      </c>
      <c r="AE181" s="153">
        <f t="array" ref="AE181">INDEX('Ceník STRAVA'!$C$12:$J$17,$T181,IF(O181="",8,HLOOKUP(O181,'Ceník STRAVA'!$C$10:$J$11,2,0)))*IF($S181=AE$2,0,1)</f>
        <v>0</v>
      </c>
      <c r="AF181" s="152"/>
      <c r="AG181" s="152"/>
      <c r="AH181" s="152" t="str">
        <f t="shared" ref="AH181:AQ181" si="369">$T181&amp;F181</f>
        <v>6</v>
      </c>
      <c r="AI181" s="152" t="str">
        <f t="shared" si="369"/>
        <v>6</v>
      </c>
      <c r="AJ181" s="152" t="str">
        <f t="shared" si="369"/>
        <v>6</v>
      </c>
      <c r="AK181" s="152" t="str">
        <f t="shared" si="369"/>
        <v>6</v>
      </c>
      <c r="AL181" s="152" t="str">
        <f t="shared" si="369"/>
        <v>6</v>
      </c>
      <c r="AM181" s="152" t="str">
        <f t="shared" si="369"/>
        <v>6</v>
      </c>
      <c r="AN181" s="152" t="str">
        <f t="shared" si="369"/>
        <v>6</v>
      </c>
      <c r="AO181" s="152" t="str">
        <f t="shared" si="369"/>
        <v>6</v>
      </c>
      <c r="AP181" s="152" t="str">
        <f t="shared" si="369"/>
        <v>6</v>
      </c>
      <c r="AQ181" s="152" t="str">
        <f t="shared" si="369"/>
        <v>6</v>
      </c>
      <c r="AR181" s="152"/>
      <c r="AS181" s="152"/>
      <c r="AT181" s="152"/>
      <c r="AU181" s="152"/>
      <c r="AV181" s="152"/>
      <c r="AW181" s="152"/>
      <c r="AX181" s="152"/>
      <c r="AY181" s="152"/>
      <c r="AZ181" s="152"/>
      <c r="BA181" s="152"/>
    </row>
    <row r="182" spans="1:53" ht="15.75" customHeight="1">
      <c r="A182" s="8">
        <f>+VSTUP!A187</f>
        <v>178</v>
      </c>
      <c r="B182" s="8">
        <f>+VSTUP!B187</f>
        <v>0</v>
      </c>
      <c r="C182" s="8" t="str">
        <f>IF(VSTUP!C187="","",VSTUP!C187)</f>
        <v/>
      </c>
      <c r="D182" s="8">
        <f>+VSTUP!G187</f>
        <v>0</v>
      </c>
      <c r="E182" s="8" t="str">
        <f>+VSTUP!H187</f>
        <v>-</v>
      </c>
      <c r="F182" s="8" t="str">
        <f t="shared" si="8"/>
        <v/>
      </c>
      <c r="G182" s="8" t="str">
        <f t="shared" ref="G182:O182" si="370">+IF($D182&gt;=G$2,IF($E182=0,"",$E182),IF($D182+1=G$2,IF(EXACT(LEFT($E182,LEN($E$3)),$E$3),$E$3,IF(LEN($E$3)=2,IF(LEFT($E182,1)="O","O",IF(LEFT(D182,1)="S","S","")),IF(LEN($E$3)=3,D182,""))),""))</f>
        <v/>
      </c>
      <c r="H182" s="8" t="str">
        <f t="shared" si="370"/>
        <v/>
      </c>
      <c r="I182" s="8" t="str">
        <f t="shared" si="370"/>
        <v/>
      </c>
      <c r="J182" s="8" t="str">
        <f t="shared" si="370"/>
        <v/>
      </c>
      <c r="K182" s="8" t="str">
        <f t="shared" si="370"/>
        <v/>
      </c>
      <c r="L182" s="8" t="str">
        <f t="shared" si="370"/>
        <v/>
      </c>
      <c r="M182" s="8" t="str">
        <f t="shared" si="370"/>
        <v/>
      </c>
      <c r="N182" s="8" t="str">
        <f t="shared" si="370"/>
        <v/>
      </c>
      <c r="O182" s="8" t="str">
        <f t="shared" si="370"/>
        <v/>
      </c>
      <c r="P182" s="8" t="str">
        <f t="shared" si="10"/>
        <v>--------------</v>
      </c>
      <c r="Q182" s="8" t="str">
        <f t="shared" si="11"/>
        <v/>
      </c>
      <c r="R182" s="8" t="str">
        <f t="shared" si="12"/>
        <v/>
      </c>
      <c r="S182" s="8">
        <f t="shared" si="13"/>
        <v>0</v>
      </c>
      <c r="T182" s="8">
        <f>+IF($C182&lt;='Ceník STRAVA'!$B$16,5,IF($C182&lt;='Ceník STRAVA'!$B$15,4,IF($C182&lt;='Ceník STRAVA'!$B$14,3,IF($C182&lt;='Ceník STRAVA'!$B$13,2,IF($C182&lt;='Ceník STRAVA'!$B$12,1,6)))))</f>
        <v>6</v>
      </c>
      <c r="U182" s="33">
        <f t="shared" si="254"/>
        <v>0</v>
      </c>
      <c r="V182" s="32">
        <f t="array" ref="V182">INDEX('Ceník STRAVA'!$C$12:$J$17,$T182,IF(R182="",8,HLOOKUP(R182,'Ceník STRAVA'!$C$10:$J$11,2,0)))</f>
        <v>0</v>
      </c>
      <c r="W182" s="32">
        <f t="array" ref="W182">INDEX('Ceník STRAVA'!$C$12:$J$17,$T182,IF(G182="",8,HLOOKUP(G182,'Ceník STRAVA'!$C$10:$J$11,2,0)))*IF($S182=W$2,0,1)</f>
        <v>0</v>
      </c>
      <c r="X182" s="32">
        <f t="array" ref="X182">INDEX('Ceník STRAVA'!$C$12:$J$17,$T182,IF(H182="",8,HLOOKUP(H182,'Ceník STRAVA'!$C$10:$J$11,2,0)))*IF($S182=X$2,0,1)</f>
        <v>0</v>
      </c>
      <c r="Y182" s="32">
        <f t="array" ref="Y182">INDEX('Ceník STRAVA'!$C$12:$J$17,$T182,IF(I182="",8,HLOOKUP(I182,'Ceník STRAVA'!$C$10:$J$11,2,0)))*IF($S182=Y$2,0,1)</f>
        <v>0</v>
      </c>
      <c r="Z182" s="32">
        <f t="array" ref="Z182">INDEX('Ceník STRAVA'!$C$12:$J$17,$T182,IF(J182="",8,HLOOKUP(J182,'Ceník STRAVA'!$C$10:$J$11,2,0)))*IF($S182=Z$2,0,1)</f>
        <v>0</v>
      </c>
      <c r="AA182" s="32">
        <f t="array" ref="AA182">INDEX('Ceník STRAVA'!$C$12:$J$17,$T182,IF(K182="",8,HLOOKUP(K182,'Ceník STRAVA'!$C$10:$J$11,2,0)))*IF($S182=AA$2,0,1)</f>
        <v>0</v>
      </c>
      <c r="AB182" s="32">
        <f t="array" ref="AB182">INDEX('Ceník STRAVA'!$C$12:$J$17,$T182,IF(L182="",8,HLOOKUP(L182,'Ceník STRAVA'!$C$10:$J$11,2,0)))*IF($S182=AB$2,0,1)</f>
        <v>0</v>
      </c>
      <c r="AC182" s="32">
        <f t="array" ref="AC182">INDEX('Ceník STRAVA'!$C$12:$J$17,$T182,IF(M182="",8,HLOOKUP(M182,'Ceník STRAVA'!$C$10:$J$11,2,0)))*IF($S182=AC$2,0,1)</f>
        <v>0</v>
      </c>
      <c r="AD182" s="32">
        <f t="array" ref="AD182">INDEX('Ceník STRAVA'!$C$12:$J$17,$T182,IF(N182="",8,HLOOKUP(N182,'Ceník STRAVA'!$C$10:$J$11,2,0)))*IF($S182=AD$2,0,1)</f>
        <v>0</v>
      </c>
      <c r="AE182" s="32">
        <f t="array" ref="AE182">INDEX('Ceník STRAVA'!$C$12:$J$17,$T182,IF(O182="",8,HLOOKUP(O182,'Ceník STRAVA'!$C$10:$J$11,2,0)))*IF($S182=AE$2,0,1)</f>
        <v>0</v>
      </c>
      <c r="AF182" s="8"/>
      <c r="AG182" s="8"/>
      <c r="AH182" s="8" t="str">
        <f t="shared" ref="AH182:AQ182" si="371">$T182&amp;F182</f>
        <v>6</v>
      </c>
      <c r="AI182" s="8" t="str">
        <f t="shared" si="371"/>
        <v>6</v>
      </c>
      <c r="AJ182" s="8" t="str">
        <f t="shared" si="371"/>
        <v>6</v>
      </c>
      <c r="AK182" s="8" t="str">
        <f t="shared" si="371"/>
        <v>6</v>
      </c>
      <c r="AL182" s="8" t="str">
        <f t="shared" si="371"/>
        <v>6</v>
      </c>
      <c r="AM182" s="8" t="str">
        <f t="shared" si="371"/>
        <v>6</v>
      </c>
      <c r="AN182" s="8" t="str">
        <f t="shared" si="371"/>
        <v>6</v>
      </c>
      <c r="AO182" s="8" t="str">
        <f t="shared" si="371"/>
        <v>6</v>
      </c>
      <c r="AP182" s="8" t="str">
        <f t="shared" si="371"/>
        <v>6</v>
      </c>
      <c r="AQ182" s="8" t="str">
        <f t="shared" si="371"/>
        <v>6</v>
      </c>
      <c r="AR182" s="8"/>
      <c r="AS182" s="8"/>
      <c r="AT182" s="8"/>
      <c r="AU182" s="8"/>
      <c r="AV182" s="8"/>
      <c r="AW182" s="8"/>
      <c r="AX182" s="8"/>
      <c r="AY182" s="8"/>
      <c r="AZ182" s="8"/>
      <c r="BA182" s="8"/>
    </row>
    <row r="183" spans="1:53" s="151" customFormat="1" ht="15.75" customHeight="1">
      <c r="A183" s="152">
        <f>+VSTUP!A188</f>
        <v>179</v>
      </c>
      <c r="B183" s="152">
        <f>+VSTUP!B188</f>
        <v>0</v>
      </c>
      <c r="C183" s="152" t="str">
        <f>IF(VSTUP!C188="","",VSTUP!C188)</f>
        <v/>
      </c>
      <c r="D183" s="152">
        <f>+VSTUP!G188</f>
        <v>0</v>
      </c>
      <c r="E183" s="152" t="str">
        <f>+VSTUP!H188</f>
        <v>-</v>
      </c>
      <c r="F183" s="152" t="str">
        <f t="shared" si="8"/>
        <v/>
      </c>
      <c r="G183" s="152" t="str">
        <f t="shared" ref="G183:O183" si="372">+IF($D183&gt;=G$2,IF($E183=0,"",$E183),IF($D183+1=G$2,IF(EXACT(LEFT($E183,LEN($E$3)),$E$3),$E$3,IF(LEN($E$3)=2,IF(LEFT($E183,1)="O","O",IF(LEFT(D183,1)="S","S","")),IF(LEN($E$3)=3,D183,""))),""))</f>
        <v/>
      </c>
      <c r="H183" s="152" t="str">
        <f t="shared" si="372"/>
        <v/>
      </c>
      <c r="I183" s="152" t="str">
        <f t="shared" si="372"/>
        <v/>
      </c>
      <c r="J183" s="152" t="str">
        <f t="shared" si="372"/>
        <v/>
      </c>
      <c r="K183" s="152" t="str">
        <f t="shared" si="372"/>
        <v/>
      </c>
      <c r="L183" s="152" t="str">
        <f t="shared" si="372"/>
        <v/>
      </c>
      <c r="M183" s="152" t="str">
        <f t="shared" si="372"/>
        <v/>
      </c>
      <c r="N183" s="152" t="str">
        <f t="shared" si="372"/>
        <v/>
      </c>
      <c r="O183" s="152" t="str">
        <f t="shared" si="372"/>
        <v/>
      </c>
      <c r="P183" s="152" t="str">
        <f t="shared" si="10"/>
        <v>--------------</v>
      </c>
      <c r="Q183" s="152" t="str">
        <f t="shared" si="11"/>
        <v/>
      </c>
      <c r="R183" s="152" t="str">
        <f t="shared" si="12"/>
        <v/>
      </c>
      <c r="S183" s="152">
        <f t="shared" si="13"/>
        <v>0</v>
      </c>
      <c r="T183" s="152">
        <f>+IF($C183&lt;='Ceník STRAVA'!$B$16,5,IF($C183&lt;='Ceník STRAVA'!$B$15,4,IF($C183&lt;='Ceník STRAVA'!$B$14,3,IF($C183&lt;='Ceník STRAVA'!$B$13,2,IF($C183&lt;='Ceník STRAVA'!$B$12,1,6)))))</f>
        <v>6</v>
      </c>
      <c r="U183" s="33">
        <f t="shared" si="254"/>
        <v>0</v>
      </c>
      <c r="V183" s="153">
        <f t="array" ref="V183">INDEX('Ceník STRAVA'!$C$12:$J$17,$T183,IF(R183="",8,HLOOKUP(R183,'Ceník STRAVA'!$C$10:$J$11,2,0)))</f>
        <v>0</v>
      </c>
      <c r="W183" s="153">
        <f t="array" ref="W183">INDEX('Ceník STRAVA'!$C$12:$J$17,$T183,IF(G183="",8,HLOOKUP(G183,'Ceník STRAVA'!$C$10:$J$11,2,0)))*IF($S183=W$2,0,1)</f>
        <v>0</v>
      </c>
      <c r="X183" s="153">
        <f t="array" ref="X183">INDEX('Ceník STRAVA'!$C$12:$J$17,$T183,IF(H183="",8,HLOOKUP(H183,'Ceník STRAVA'!$C$10:$J$11,2,0)))*IF($S183=X$2,0,1)</f>
        <v>0</v>
      </c>
      <c r="Y183" s="153">
        <f t="array" ref="Y183">INDEX('Ceník STRAVA'!$C$12:$J$17,$T183,IF(I183="",8,HLOOKUP(I183,'Ceník STRAVA'!$C$10:$J$11,2,0)))*IF($S183=Y$2,0,1)</f>
        <v>0</v>
      </c>
      <c r="Z183" s="153">
        <f t="array" ref="Z183">INDEX('Ceník STRAVA'!$C$12:$J$17,$T183,IF(J183="",8,HLOOKUP(J183,'Ceník STRAVA'!$C$10:$J$11,2,0)))*IF($S183=Z$2,0,1)</f>
        <v>0</v>
      </c>
      <c r="AA183" s="153">
        <f t="array" ref="AA183">INDEX('Ceník STRAVA'!$C$12:$J$17,$T183,IF(K183="",8,HLOOKUP(K183,'Ceník STRAVA'!$C$10:$J$11,2,0)))*IF($S183=AA$2,0,1)</f>
        <v>0</v>
      </c>
      <c r="AB183" s="153">
        <f t="array" ref="AB183">INDEX('Ceník STRAVA'!$C$12:$J$17,$T183,IF(L183="",8,HLOOKUP(L183,'Ceník STRAVA'!$C$10:$J$11,2,0)))*IF($S183=AB$2,0,1)</f>
        <v>0</v>
      </c>
      <c r="AC183" s="153">
        <f t="array" ref="AC183">INDEX('Ceník STRAVA'!$C$12:$J$17,$T183,IF(M183="",8,HLOOKUP(M183,'Ceník STRAVA'!$C$10:$J$11,2,0)))*IF($S183=AC$2,0,1)</f>
        <v>0</v>
      </c>
      <c r="AD183" s="153">
        <f t="array" ref="AD183">INDEX('Ceník STRAVA'!$C$12:$J$17,$T183,IF(N183="",8,HLOOKUP(N183,'Ceník STRAVA'!$C$10:$J$11,2,0)))*IF($S183=AD$2,0,1)</f>
        <v>0</v>
      </c>
      <c r="AE183" s="153">
        <f t="array" ref="AE183">INDEX('Ceník STRAVA'!$C$12:$J$17,$T183,IF(O183="",8,HLOOKUP(O183,'Ceník STRAVA'!$C$10:$J$11,2,0)))*IF($S183=AE$2,0,1)</f>
        <v>0</v>
      </c>
      <c r="AF183" s="152"/>
      <c r="AG183" s="152"/>
      <c r="AH183" s="152" t="str">
        <f t="shared" ref="AH183:AQ183" si="373">$T183&amp;F183</f>
        <v>6</v>
      </c>
      <c r="AI183" s="152" t="str">
        <f t="shared" si="373"/>
        <v>6</v>
      </c>
      <c r="AJ183" s="152" t="str">
        <f t="shared" si="373"/>
        <v>6</v>
      </c>
      <c r="AK183" s="152" t="str">
        <f t="shared" si="373"/>
        <v>6</v>
      </c>
      <c r="AL183" s="152" t="str">
        <f t="shared" si="373"/>
        <v>6</v>
      </c>
      <c r="AM183" s="152" t="str">
        <f t="shared" si="373"/>
        <v>6</v>
      </c>
      <c r="AN183" s="152" t="str">
        <f t="shared" si="373"/>
        <v>6</v>
      </c>
      <c r="AO183" s="152" t="str">
        <f t="shared" si="373"/>
        <v>6</v>
      </c>
      <c r="AP183" s="152" t="str">
        <f t="shared" si="373"/>
        <v>6</v>
      </c>
      <c r="AQ183" s="152" t="str">
        <f t="shared" si="373"/>
        <v>6</v>
      </c>
      <c r="AR183" s="152"/>
      <c r="AS183" s="152"/>
      <c r="AT183" s="152"/>
      <c r="AU183" s="152"/>
      <c r="AV183" s="152"/>
      <c r="AW183" s="152"/>
      <c r="AX183" s="152"/>
      <c r="AY183" s="152"/>
      <c r="AZ183" s="152"/>
      <c r="BA183" s="152"/>
    </row>
    <row r="184" spans="1:53" ht="15.75" customHeight="1">
      <c r="A184" s="8">
        <f>+VSTUP!A189</f>
        <v>180</v>
      </c>
      <c r="B184" s="8">
        <f>+VSTUP!B189</f>
        <v>0</v>
      </c>
      <c r="C184" s="8" t="str">
        <f>IF(VSTUP!C189="","",VSTUP!C189)</f>
        <v/>
      </c>
      <c r="D184" s="8">
        <f>+VSTUP!G189</f>
        <v>0</v>
      </c>
      <c r="E184" s="8" t="str">
        <f>+VSTUP!H189</f>
        <v>-</v>
      </c>
      <c r="F184" s="8" t="str">
        <f t="shared" si="8"/>
        <v/>
      </c>
      <c r="G184" s="8" t="str">
        <f t="shared" ref="G184:O184" si="374">+IF($D184&gt;=G$2,IF($E184=0,"",$E184),IF($D184+1=G$2,IF(EXACT(LEFT($E184,LEN($E$3)),$E$3),$E$3,IF(LEN($E$3)=2,IF(LEFT($E184,1)="O","O",IF(LEFT(D184,1)="S","S","")),IF(LEN($E$3)=3,D184,""))),""))</f>
        <v/>
      </c>
      <c r="H184" s="8" t="str">
        <f t="shared" si="374"/>
        <v/>
      </c>
      <c r="I184" s="8" t="str">
        <f t="shared" si="374"/>
        <v/>
      </c>
      <c r="J184" s="8" t="str">
        <f t="shared" si="374"/>
        <v/>
      </c>
      <c r="K184" s="8" t="str">
        <f t="shared" si="374"/>
        <v/>
      </c>
      <c r="L184" s="8" t="str">
        <f t="shared" si="374"/>
        <v/>
      </c>
      <c r="M184" s="8" t="str">
        <f t="shared" si="374"/>
        <v/>
      </c>
      <c r="N184" s="8" t="str">
        <f t="shared" si="374"/>
        <v/>
      </c>
      <c r="O184" s="8" t="str">
        <f t="shared" si="374"/>
        <v/>
      </c>
      <c r="P184" s="8" t="str">
        <f t="shared" si="10"/>
        <v>--------------</v>
      </c>
      <c r="Q184" s="8" t="str">
        <f t="shared" si="11"/>
        <v/>
      </c>
      <c r="R184" s="8" t="str">
        <f t="shared" si="12"/>
        <v/>
      </c>
      <c r="S184" s="8">
        <f t="shared" si="13"/>
        <v>0</v>
      </c>
      <c r="T184" s="8">
        <f>+IF($C184&lt;='Ceník STRAVA'!$B$16,5,IF($C184&lt;='Ceník STRAVA'!$B$15,4,IF($C184&lt;='Ceník STRAVA'!$B$14,3,IF($C184&lt;='Ceník STRAVA'!$B$13,2,IF($C184&lt;='Ceník STRAVA'!$B$12,1,6)))))</f>
        <v>6</v>
      </c>
      <c r="U184" s="33">
        <f t="shared" si="254"/>
        <v>0</v>
      </c>
      <c r="V184" s="32">
        <f t="array" ref="V184">INDEX('Ceník STRAVA'!$C$12:$J$17,$T184,IF(R184="",8,HLOOKUP(R184,'Ceník STRAVA'!$C$10:$J$11,2,0)))</f>
        <v>0</v>
      </c>
      <c r="W184" s="32">
        <f t="array" ref="W184">INDEX('Ceník STRAVA'!$C$12:$J$17,$T184,IF(G184="",8,HLOOKUP(G184,'Ceník STRAVA'!$C$10:$J$11,2,0)))*IF($S184=W$2,0,1)</f>
        <v>0</v>
      </c>
      <c r="X184" s="32">
        <f t="array" ref="X184">INDEX('Ceník STRAVA'!$C$12:$J$17,$T184,IF(H184="",8,HLOOKUP(H184,'Ceník STRAVA'!$C$10:$J$11,2,0)))*IF($S184=X$2,0,1)</f>
        <v>0</v>
      </c>
      <c r="Y184" s="32">
        <f t="array" ref="Y184">INDEX('Ceník STRAVA'!$C$12:$J$17,$T184,IF(I184="",8,HLOOKUP(I184,'Ceník STRAVA'!$C$10:$J$11,2,0)))*IF($S184=Y$2,0,1)</f>
        <v>0</v>
      </c>
      <c r="Z184" s="32">
        <f t="array" ref="Z184">INDEX('Ceník STRAVA'!$C$12:$J$17,$T184,IF(J184="",8,HLOOKUP(J184,'Ceník STRAVA'!$C$10:$J$11,2,0)))*IF($S184=Z$2,0,1)</f>
        <v>0</v>
      </c>
      <c r="AA184" s="32">
        <f t="array" ref="AA184">INDEX('Ceník STRAVA'!$C$12:$J$17,$T184,IF(K184="",8,HLOOKUP(K184,'Ceník STRAVA'!$C$10:$J$11,2,0)))*IF($S184=AA$2,0,1)</f>
        <v>0</v>
      </c>
      <c r="AB184" s="32">
        <f t="array" ref="AB184">INDEX('Ceník STRAVA'!$C$12:$J$17,$T184,IF(L184="",8,HLOOKUP(L184,'Ceník STRAVA'!$C$10:$J$11,2,0)))*IF($S184=AB$2,0,1)</f>
        <v>0</v>
      </c>
      <c r="AC184" s="32">
        <f t="array" ref="AC184">INDEX('Ceník STRAVA'!$C$12:$J$17,$T184,IF(M184="",8,HLOOKUP(M184,'Ceník STRAVA'!$C$10:$J$11,2,0)))*IF($S184=AC$2,0,1)</f>
        <v>0</v>
      </c>
      <c r="AD184" s="32">
        <f t="array" ref="AD184">INDEX('Ceník STRAVA'!$C$12:$J$17,$T184,IF(N184="",8,HLOOKUP(N184,'Ceník STRAVA'!$C$10:$J$11,2,0)))*IF($S184=AD$2,0,1)</f>
        <v>0</v>
      </c>
      <c r="AE184" s="32">
        <f t="array" ref="AE184">INDEX('Ceník STRAVA'!$C$12:$J$17,$T184,IF(O184="",8,HLOOKUP(O184,'Ceník STRAVA'!$C$10:$J$11,2,0)))*IF($S184=AE$2,0,1)</f>
        <v>0</v>
      </c>
      <c r="AF184" s="8"/>
      <c r="AG184" s="8"/>
      <c r="AH184" s="8" t="str">
        <f t="shared" ref="AH184:AQ184" si="375">$T184&amp;F184</f>
        <v>6</v>
      </c>
      <c r="AI184" s="8" t="str">
        <f t="shared" si="375"/>
        <v>6</v>
      </c>
      <c r="AJ184" s="8" t="str">
        <f t="shared" si="375"/>
        <v>6</v>
      </c>
      <c r="AK184" s="8" t="str">
        <f t="shared" si="375"/>
        <v>6</v>
      </c>
      <c r="AL184" s="8" t="str">
        <f t="shared" si="375"/>
        <v>6</v>
      </c>
      <c r="AM184" s="8" t="str">
        <f t="shared" si="375"/>
        <v>6</v>
      </c>
      <c r="AN184" s="8" t="str">
        <f t="shared" si="375"/>
        <v>6</v>
      </c>
      <c r="AO184" s="8" t="str">
        <f t="shared" si="375"/>
        <v>6</v>
      </c>
      <c r="AP184" s="8" t="str">
        <f t="shared" si="375"/>
        <v>6</v>
      </c>
      <c r="AQ184" s="8" t="str">
        <f t="shared" si="375"/>
        <v>6</v>
      </c>
      <c r="AR184" s="8"/>
      <c r="AS184" s="8"/>
      <c r="AT184" s="8"/>
      <c r="AU184" s="8"/>
      <c r="AV184" s="8"/>
      <c r="AW184" s="8"/>
      <c r="AX184" s="8"/>
      <c r="AY184" s="8"/>
      <c r="AZ184" s="8"/>
      <c r="BA184" s="8"/>
    </row>
    <row r="185" spans="1:53" s="151" customFormat="1" ht="15.75" customHeight="1">
      <c r="A185" s="152">
        <f>+VSTUP!A190</f>
        <v>181</v>
      </c>
      <c r="B185" s="152">
        <f>+VSTUP!B190</f>
        <v>0</v>
      </c>
      <c r="C185" s="152" t="str">
        <f>IF(VSTUP!C190="","",VSTUP!C190)</f>
        <v/>
      </c>
      <c r="D185" s="152">
        <f>+VSTUP!G190</f>
        <v>0</v>
      </c>
      <c r="E185" s="152" t="str">
        <f>+VSTUP!H190</f>
        <v>-</v>
      </c>
      <c r="F185" s="152" t="str">
        <f t="shared" si="8"/>
        <v/>
      </c>
      <c r="G185" s="152" t="str">
        <f t="shared" ref="G185:O185" si="376">+IF($D185&gt;=G$2,IF($E185=0,"",$E185),IF($D185+1=G$2,IF(EXACT(LEFT($E185,LEN($E$3)),$E$3),$E$3,IF(LEN($E$3)=2,IF(LEFT($E185,1)="O","O",IF(LEFT(D185,1)="S","S","")),IF(LEN($E$3)=3,D185,""))),""))</f>
        <v/>
      </c>
      <c r="H185" s="152" t="str">
        <f t="shared" si="376"/>
        <v/>
      </c>
      <c r="I185" s="152" t="str">
        <f t="shared" si="376"/>
        <v/>
      </c>
      <c r="J185" s="152" t="str">
        <f t="shared" si="376"/>
        <v/>
      </c>
      <c r="K185" s="152" t="str">
        <f t="shared" si="376"/>
        <v/>
      </c>
      <c r="L185" s="152" t="str">
        <f t="shared" si="376"/>
        <v/>
      </c>
      <c r="M185" s="152" t="str">
        <f t="shared" si="376"/>
        <v/>
      </c>
      <c r="N185" s="152" t="str">
        <f t="shared" si="376"/>
        <v/>
      </c>
      <c r="O185" s="152" t="str">
        <f t="shared" si="376"/>
        <v/>
      </c>
      <c r="P185" s="152" t="str">
        <f t="shared" si="10"/>
        <v>--------------</v>
      </c>
      <c r="Q185" s="152" t="str">
        <f t="shared" si="11"/>
        <v/>
      </c>
      <c r="R185" s="152" t="str">
        <f t="shared" si="12"/>
        <v/>
      </c>
      <c r="S185" s="152">
        <f t="shared" si="13"/>
        <v>0</v>
      </c>
      <c r="T185" s="152">
        <f>+IF($C185&lt;='Ceník STRAVA'!$B$16,5,IF($C185&lt;='Ceník STRAVA'!$B$15,4,IF($C185&lt;='Ceník STRAVA'!$B$14,3,IF($C185&lt;='Ceník STRAVA'!$B$13,2,IF($C185&lt;='Ceník STRAVA'!$B$12,1,6)))))</f>
        <v>6</v>
      </c>
      <c r="U185" s="33">
        <f t="shared" si="254"/>
        <v>0</v>
      </c>
      <c r="V185" s="153">
        <f t="array" ref="V185">INDEX('Ceník STRAVA'!$C$12:$J$17,$T185,IF(R185="",8,HLOOKUP(R185,'Ceník STRAVA'!$C$10:$J$11,2,0)))</f>
        <v>0</v>
      </c>
      <c r="W185" s="153">
        <f t="array" ref="W185">INDEX('Ceník STRAVA'!$C$12:$J$17,$T185,IF(G185="",8,HLOOKUP(G185,'Ceník STRAVA'!$C$10:$J$11,2,0)))*IF($S185=W$2,0,1)</f>
        <v>0</v>
      </c>
      <c r="X185" s="153">
        <f t="array" ref="X185">INDEX('Ceník STRAVA'!$C$12:$J$17,$T185,IF(H185="",8,HLOOKUP(H185,'Ceník STRAVA'!$C$10:$J$11,2,0)))*IF($S185=X$2,0,1)</f>
        <v>0</v>
      </c>
      <c r="Y185" s="153">
        <f t="array" ref="Y185">INDEX('Ceník STRAVA'!$C$12:$J$17,$T185,IF(I185="",8,HLOOKUP(I185,'Ceník STRAVA'!$C$10:$J$11,2,0)))*IF($S185=Y$2,0,1)</f>
        <v>0</v>
      </c>
      <c r="Z185" s="153">
        <f t="array" ref="Z185">INDEX('Ceník STRAVA'!$C$12:$J$17,$T185,IF(J185="",8,HLOOKUP(J185,'Ceník STRAVA'!$C$10:$J$11,2,0)))*IF($S185=Z$2,0,1)</f>
        <v>0</v>
      </c>
      <c r="AA185" s="153">
        <f t="array" ref="AA185">INDEX('Ceník STRAVA'!$C$12:$J$17,$T185,IF(K185="",8,HLOOKUP(K185,'Ceník STRAVA'!$C$10:$J$11,2,0)))*IF($S185=AA$2,0,1)</f>
        <v>0</v>
      </c>
      <c r="AB185" s="153">
        <f t="array" ref="AB185">INDEX('Ceník STRAVA'!$C$12:$J$17,$T185,IF(L185="",8,HLOOKUP(L185,'Ceník STRAVA'!$C$10:$J$11,2,0)))*IF($S185=AB$2,0,1)</f>
        <v>0</v>
      </c>
      <c r="AC185" s="153">
        <f t="array" ref="AC185">INDEX('Ceník STRAVA'!$C$12:$J$17,$T185,IF(M185="",8,HLOOKUP(M185,'Ceník STRAVA'!$C$10:$J$11,2,0)))*IF($S185=AC$2,0,1)</f>
        <v>0</v>
      </c>
      <c r="AD185" s="153">
        <f t="array" ref="AD185">INDEX('Ceník STRAVA'!$C$12:$J$17,$T185,IF(N185="",8,HLOOKUP(N185,'Ceník STRAVA'!$C$10:$J$11,2,0)))*IF($S185=AD$2,0,1)</f>
        <v>0</v>
      </c>
      <c r="AE185" s="153">
        <f t="array" ref="AE185">INDEX('Ceník STRAVA'!$C$12:$J$17,$T185,IF(O185="",8,HLOOKUP(O185,'Ceník STRAVA'!$C$10:$J$11,2,0)))*IF($S185=AE$2,0,1)</f>
        <v>0</v>
      </c>
      <c r="AF185" s="152"/>
      <c r="AG185" s="152"/>
      <c r="AH185" s="152" t="str">
        <f t="shared" ref="AH185:AQ185" si="377">$T185&amp;F185</f>
        <v>6</v>
      </c>
      <c r="AI185" s="152" t="str">
        <f t="shared" si="377"/>
        <v>6</v>
      </c>
      <c r="AJ185" s="152" t="str">
        <f t="shared" si="377"/>
        <v>6</v>
      </c>
      <c r="AK185" s="152" t="str">
        <f t="shared" si="377"/>
        <v>6</v>
      </c>
      <c r="AL185" s="152" t="str">
        <f t="shared" si="377"/>
        <v>6</v>
      </c>
      <c r="AM185" s="152" t="str">
        <f t="shared" si="377"/>
        <v>6</v>
      </c>
      <c r="AN185" s="152" t="str">
        <f t="shared" si="377"/>
        <v>6</v>
      </c>
      <c r="AO185" s="152" t="str">
        <f t="shared" si="377"/>
        <v>6</v>
      </c>
      <c r="AP185" s="152" t="str">
        <f t="shared" si="377"/>
        <v>6</v>
      </c>
      <c r="AQ185" s="152" t="str">
        <f t="shared" si="377"/>
        <v>6</v>
      </c>
      <c r="AR185" s="152"/>
      <c r="AS185" s="152"/>
      <c r="AT185" s="152"/>
      <c r="AU185" s="152"/>
      <c r="AV185" s="152"/>
      <c r="AW185" s="152"/>
      <c r="AX185" s="152"/>
      <c r="AY185" s="152"/>
      <c r="AZ185" s="152"/>
      <c r="BA185" s="152"/>
    </row>
    <row r="186" spans="1:53" ht="15.75" customHeight="1">
      <c r="A186" s="8">
        <f>+VSTUP!A191</f>
        <v>182</v>
      </c>
      <c r="B186" s="8">
        <f>+VSTUP!B191</f>
        <v>0</v>
      </c>
      <c r="C186" s="8" t="str">
        <f>IF(VSTUP!C191="","",VSTUP!C191)</f>
        <v/>
      </c>
      <c r="D186" s="8">
        <f>+VSTUP!G191</f>
        <v>0</v>
      </c>
      <c r="E186" s="8" t="str">
        <f>+VSTUP!H191</f>
        <v>-</v>
      </c>
      <c r="F186" s="8" t="str">
        <f t="shared" si="8"/>
        <v/>
      </c>
      <c r="G186" s="8" t="str">
        <f t="shared" ref="G186:O186" si="378">+IF($D186&gt;=G$2,IF($E186=0,"",$E186),IF($D186+1=G$2,IF(EXACT(LEFT($E186,LEN($E$3)),$E$3),$E$3,IF(LEN($E$3)=2,IF(LEFT($E186,1)="O","O",IF(LEFT(D186,1)="S","S","")),IF(LEN($E$3)=3,D186,""))),""))</f>
        <v/>
      </c>
      <c r="H186" s="8" t="str">
        <f t="shared" si="378"/>
        <v/>
      </c>
      <c r="I186" s="8" t="str">
        <f t="shared" si="378"/>
        <v/>
      </c>
      <c r="J186" s="8" t="str">
        <f t="shared" si="378"/>
        <v/>
      </c>
      <c r="K186" s="8" t="str">
        <f t="shared" si="378"/>
        <v/>
      </c>
      <c r="L186" s="8" t="str">
        <f t="shared" si="378"/>
        <v/>
      </c>
      <c r="M186" s="8" t="str">
        <f t="shared" si="378"/>
        <v/>
      </c>
      <c r="N186" s="8" t="str">
        <f t="shared" si="378"/>
        <v/>
      </c>
      <c r="O186" s="8" t="str">
        <f t="shared" si="378"/>
        <v/>
      </c>
      <c r="P186" s="8" t="str">
        <f t="shared" si="10"/>
        <v>--------------</v>
      </c>
      <c r="Q186" s="8" t="str">
        <f t="shared" si="11"/>
        <v/>
      </c>
      <c r="R186" s="8" t="str">
        <f t="shared" si="12"/>
        <v/>
      </c>
      <c r="S186" s="8">
        <f t="shared" si="13"/>
        <v>0</v>
      </c>
      <c r="T186" s="8">
        <f>+IF($C186&lt;='Ceník STRAVA'!$B$16,5,IF($C186&lt;='Ceník STRAVA'!$B$15,4,IF($C186&lt;='Ceník STRAVA'!$B$14,3,IF($C186&lt;='Ceník STRAVA'!$B$13,2,IF($C186&lt;='Ceník STRAVA'!$B$12,1,6)))))</f>
        <v>6</v>
      </c>
      <c r="U186" s="33">
        <f t="shared" si="254"/>
        <v>0</v>
      </c>
      <c r="V186" s="32">
        <f t="array" ref="V186">INDEX('Ceník STRAVA'!$C$12:$J$17,$T186,IF(R186="",8,HLOOKUP(R186,'Ceník STRAVA'!$C$10:$J$11,2,0)))</f>
        <v>0</v>
      </c>
      <c r="W186" s="32">
        <f t="array" ref="W186">INDEX('Ceník STRAVA'!$C$12:$J$17,$T186,IF(G186="",8,HLOOKUP(G186,'Ceník STRAVA'!$C$10:$J$11,2,0)))*IF($S186=W$2,0,1)</f>
        <v>0</v>
      </c>
      <c r="X186" s="32">
        <f t="array" ref="X186">INDEX('Ceník STRAVA'!$C$12:$J$17,$T186,IF(H186="",8,HLOOKUP(H186,'Ceník STRAVA'!$C$10:$J$11,2,0)))*IF($S186=X$2,0,1)</f>
        <v>0</v>
      </c>
      <c r="Y186" s="32">
        <f t="array" ref="Y186">INDEX('Ceník STRAVA'!$C$12:$J$17,$T186,IF(I186="",8,HLOOKUP(I186,'Ceník STRAVA'!$C$10:$J$11,2,0)))*IF($S186=Y$2,0,1)</f>
        <v>0</v>
      </c>
      <c r="Z186" s="32">
        <f t="array" ref="Z186">INDEX('Ceník STRAVA'!$C$12:$J$17,$T186,IF(J186="",8,HLOOKUP(J186,'Ceník STRAVA'!$C$10:$J$11,2,0)))*IF($S186=Z$2,0,1)</f>
        <v>0</v>
      </c>
      <c r="AA186" s="32">
        <f t="array" ref="AA186">INDEX('Ceník STRAVA'!$C$12:$J$17,$T186,IF(K186="",8,HLOOKUP(K186,'Ceník STRAVA'!$C$10:$J$11,2,0)))*IF($S186=AA$2,0,1)</f>
        <v>0</v>
      </c>
      <c r="AB186" s="32">
        <f t="array" ref="AB186">INDEX('Ceník STRAVA'!$C$12:$J$17,$T186,IF(L186="",8,HLOOKUP(L186,'Ceník STRAVA'!$C$10:$J$11,2,0)))*IF($S186=AB$2,0,1)</f>
        <v>0</v>
      </c>
      <c r="AC186" s="32">
        <f t="array" ref="AC186">INDEX('Ceník STRAVA'!$C$12:$J$17,$T186,IF(M186="",8,HLOOKUP(M186,'Ceník STRAVA'!$C$10:$J$11,2,0)))*IF($S186=AC$2,0,1)</f>
        <v>0</v>
      </c>
      <c r="AD186" s="32">
        <f t="array" ref="AD186">INDEX('Ceník STRAVA'!$C$12:$J$17,$T186,IF(N186="",8,HLOOKUP(N186,'Ceník STRAVA'!$C$10:$J$11,2,0)))*IF($S186=AD$2,0,1)</f>
        <v>0</v>
      </c>
      <c r="AE186" s="32">
        <f t="array" ref="AE186">INDEX('Ceník STRAVA'!$C$12:$J$17,$T186,IF(O186="",8,HLOOKUP(O186,'Ceník STRAVA'!$C$10:$J$11,2,0)))*IF($S186=AE$2,0,1)</f>
        <v>0</v>
      </c>
      <c r="AF186" s="8"/>
      <c r="AG186" s="8"/>
      <c r="AH186" s="8" t="str">
        <f t="shared" ref="AH186:AQ186" si="379">$T186&amp;F186</f>
        <v>6</v>
      </c>
      <c r="AI186" s="8" t="str">
        <f t="shared" si="379"/>
        <v>6</v>
      </c>
      <c r="AJ186" s="8" t="str">
        <f t="shared" si="379"/>
        <v>6</v>
      </c>
      <c r="AK186" s="8" t="str">
        <f t="shared" si="379"/>
        <v>6</v>
      </c>
      <c r="AL186" s="8" t="str">
        <f t="shared" si="379"/>
        <v>6</v>
      </c>
      <c r="AM186" s="8" t="str">
        <f t="shared" si="379"/>
        <v>6</v>
      </c>
      <c r="AN186" s="8" t="str">
        <f t="shared" si="379"/>
        <v>6</v>
      </c>
      <c r="AO186" s="8" t="str">
        <f t="shared" si="379"/>
        <v>6</v>
      </c>
      <c r="AP186" s="8" t="str">
        <f t="shared" si="379"/>
        <v>6</v>
      </c>
      <c r="AQ186" s="8" t="str">
        <f t="shared" si="379"/>
        <v>6</v>
      </c>
      <c r="AR186" s="8"/>
      <c r="AS186" s="8"/>
      <c r="AT186" s="8"/>
      <c r="AU186" s="8"/>
      <c r="AV186" s="8"/>
      <c r="AW186" s="8"/>
      <c r="AX186" s="8"/>
      <c r="AY186" s="8"/>
      <c r="AZ186" s="8"/>
      <c r="BA186" s="8"/>
    </row>
    <row r="187" spans="1:53" s="151" customFormat="1" ht="15.75" customHeight="1">
      <c r="A187" s="152">
        <f>+VSTUP!A192</f>
        <v>183</v>
      </c>
      <c r="B187" s="152">
        <f>+VSTUP!B192</f>
        <v>0</v>
      </c>
      <c r="C187" s="152" t="str">
        <f>IF(VSTUP!C192="","",VSTUP!C192)</f>
        <v/>
      </c>
      <c r="D187" s="152">
        <f>+VSTUP!G192</f>
        <v>0</v>
      </c>
      <c r="E187" s="152" t="str">
        <f>+VSTUP!H192</f>
        <v>-</v>
      </c>
      <c r="F187" s="152" t="str">
        <f t="shared" si="8"/>
        <v/>
      </c>
      <c r="G187" s="152" t="str">
        <f t="shared" ref="G187:O187" si="380">+IF($D187&gt;=G$2,IF($E187=0,"",$E187),IF($D187+1=G$2,IF(EXACT(LEFT($E187,LEN($E$3)),$E$3),$E$3,IF(LEN($E$3)=2,IF(LEFT($E187,1)="O","O",IF(LEFT(D187,1)="S","S","")),IF(LEN($E$3)=3,D187,""))),""))</f>
        <v/>
      </c>
      <c r="H187" s="152" t="str">
        <f t="shared" si="380"/>
        <v/>
      </c>
      <c r="I187" s="152" t="str">
        <f t="shared" si="380"/>
        <v/>
      </c>
      <c r="J187" s="152" t="str">
        <f t="shared" si="380"/>
        <v/>
      </c>
      <c r="K187" s="152" t="str">
        <f t="shared" si="380"/>
        <v/>
      </c>
      <c r="L187" s="152" t="str">
        <f t="shared" si="380"/>
        <v/>
      </c>
      <c r="M187" s="152" t="str">
        <f t="shared" si="380"/>
        <v/>
      </c>
      <c r="N187" s="152" t="str">
        <f t="shared" si="380"/>
        <v/>
      </c>
      <c r="O187" s="152" t="str">
        <f t="shared" si="380"/>
        <v/>
      </c>
      <c r="P187" s="152" t="str">
        <f t="shared" si="10"/>
        <v>--------------</v>
      </c>
      <c r="Q187" s="152" t="str">
        <f t="shared" si="11"/>
        <v/>
      </c>
      <c r="R187" s="152" t="str">
        <f t="shared" si="12"/>
        <v/>
      </c>
      <c r="S187" s="152">
        <f t="shared" si="13"/>
        <v>0</v>
      </c>
      <c r="T187" s="152">
        <f>+IF($C187&lt;='Ceník STRAVA'!$B$16,5,IF($C187&lt;='Ceník STRAVA'!$B$15,4,IF($C187&lt;='Ceník STRAVA'!$B$14,3,IF($C187&lt;='Ceník STRAVA'!$B$13,2,IF($C187&lt;='Ceník STRAVA'!$B$12,1,6)))))</f>
        <v>6</v>
      </c>
      <c r="U187" s="33">
        <f t="shared" si="254"/>
        <v>0</v>
      </c>
      <c r="V187" s="153">
        <f t="array" ref="V187">INDEX('Ceník STRAVA'!$C$12:$J$17,$T187,IF(R187="",8,HLOOKUP(R187,'Ceník STRAVA'!$C$10:$J$11,2,0)))</f>
        <v>0</v>
      </c>
      <c r="W187" s="153">
        <f t="array" ref="W187">INDEX('Ceník STRAVA'!$C$12:$J$17,$T187,IF(G187="",8,HLOOKUP(G187,'Ceník STRAVA'!$C$10:$J$11,2,0)))*IF($S187=W$2,0,1)</f>
        <v>0</v>
      </c>
      <c r="X187" s="153">
        <f t="array" ref="X187">INDEX('Ceník STRAVA'!$C$12:$J$17,$T187,IF(H187="",8,HLOOKUP(H187,'Ceník STRAVA'!$C$10:$J$11,2,0)))*IF($S187=X$2,0,1)</f>
        <v>0</v>
      </c>
      <c r="Y187" s="153">
        <f t="array" ref="Y187">INDEX('Ceník STRAVA'!$C$12:$J$17,$T187,IF(I187="",8,HLOOKUP(I187,'Ceník STRAVA'!$C$10:$J$11,2,0)))*IF($S187=Y$2,0,1)</f>
        <v>0</v>
      </c>
      <c r="Z187" s="153">
        <f t="array" ref="Z187">INDEX('Ceník STRAVA'!$C$12:$J$17,$T187,IF(J187="",8,HLOOKUP(J187,'Ceník STRAVA'!$C$10:$J$11,2,0)))*IF($S187=Z$2,0,1)</f>
        <v>0</v>
      </c>
      <c r="AA187" s="153">
        <f t="array" ref="AA187">INDEX('Ceník STRAVA'!$C$12:$J$17,$T187,IF(K187="",8,HLOOKUP(K187,'Ceník STRAVA'!$C$10:$J$11,2,0)))*IF($S187=AA$2,0,1)</f>
        <v>0</v>
      </c>
      <c r="AB187" s="153">
        <f t="array" ref="AB187">INDEX('Ceník STRAVA'!$C$12:$J$17,$T187,IF(L187="",8,HLOOKUP(L187,'Ceník STRAVA'!$C$10:$J$11,2,0)))*IF($S187=AB$2,0,1)</f>
        <v>0</v>
      </c>
      <c r="AC187" s="153">
        <f t="array" ref="AC187">INDEX('Ceník STRAVA'!$C$12:$J$17,$T187,IF(M187="",8,HLOOKUP(M187,'Ceník STRAVA'!$C$10:$J$11,2,0)))*IF($S187=AC$2,0,1)</f>
        <v>0</v>
      </c>
      <c r="AD187" s="153">
        <f t="array" ref="AD187">INDEX('Ceník STRAVA'!$C$12:$J$17,$T187,IF(N187="",8,HLOOKUP(N187,'Ceník STRAVA'!$C$10:$J$11,2,0)))*IF($S187=AD$2,0,1)</f>
        <v>0</v>
      </c>
      <c r="AE187" s="153">
        <f t="array" ref="AE187">INDEX('Ceník STRAVA'!$C$12:$J$17,$T187,IF(O187="",8,HLOOKUP(O187,'Ceník STRAVA'!$C$10:$J$11,2,0)))*IF($S187=AE$2,0,1)</f>
        <v>0</v>
      </c>
      <c r="AF187" s="152"/>
      <c r="AG187" s="152"/>
      <c r="AH187" s="152" t="str">
        <f t="shared" ref="AH187:AQ187" si="381">$T187&amp;F187</f>
        <v>6</v>
      </c>
      <c r="AI187" s="152" t="str">
        <f t="shared" si="381"/>
        <v>6</v>
      </c>
      <c r="AJ187" s="152" t="str">
        <f t="shared" si="381"/>
        <v>6</v>
      </c>
      <c r="AK187" s="152" t="str">
        <f t="shared" si="381"/>
        <v>6</v>
      </c>
      <c r="AL187" s="152" t="str">
        <f t="shared" si="381"/>
        <v>6</v>
      </c>
      <c r="AM187" s="152" t="str">
        <f t="shared" si="381"/>
        <v>6</v>
      </c>
      <c r="AN187" s="152" t="str">
        <f t="shared" si="381"/>
        <v>6</v>
      </c>
      <c r="AO187" s="152" t="str">
        <f t="shared" si="381"/>
        <v>6</v>
      </c>
      <c r="AP187" s="152" t="str">
        <f t="shared" si="381"/>
        <v>6</v>
      </c>
      <c r="AQ187" s="152" t="str">
        <f t="shared" si="381"/>
        <v>6</v>
      </c>
      <c r="AR187" s="152"/>
      <c r="AS187" s="152"/>
      <c r="AT187" s="152"/>
      <c r="AU187" s="152"/>
      <c r="AV187" s="152"/>
      <c r="AW187" s="152"/>
      <c r="AX187" s="152"/>
      <c r="AY187" s="152"/>
      <c r="AZ187" s="152"/>
      <c r="BA187" s="152"/>
    </row>
    <row r="188" spans="1:53" ht="15.75" customHeight="1">
      <c r="A188" s="8">
        <f>+VSTUP!A193</f>
        <v>184</v>
      </c>
      <c r="B188" s="8">
        <f>+VSTUP!B193</f>
        <v>0</v>
      </c>
      <c r="C188" s="8" t="str">
        <f>IF(VSTUP!C193="","",VSTUP!C193)</f>
        <v/>
      </c>
      <c r="D188" s="8">
        <f>+VSTUP!G193</f>
        <v>0</v>
      </c>
      <c r="E188" s="8" t="str">
        <f>+VSTUP!H193</f>
        <v>-</v>
      </c>
      <c r="F188" s="8" t="str">
        <f t="shared" si="8"/>
        <v/>
      </c>
      <c r="G188" s="8" t="str">
        <f t="shared" ref="G188:O188" si="382">+IF($D188&gt;=G$2,IF($E188=0,"",$E188),IF($D188+1=G$2,IF(EXACT(LEFT($E188,LEN($E$3)),$E$3),$E$3,IF(LEN($E$3)=2,IF(LEFT($E188,1)="O","O",IF(LEFT(D188,1)="S","S","")),IF(LEN($E$3)=3,D188,""))),""))</f>
        <v/>
      </c>
      <c r="H188" s="8" t="str">
        <f t="shared" si="382"/>
        <v/>
      </c>
      <c r="I188" s="8" t="str">
        <f t="shared" si="382"/>
        <v/>
      </c>
      <c r="J188" s="8" t="str">
        <f t="shared" si="382"/>
        <v/>
      </c>
      <c r="K188" s="8" t="str">
        <f t="shared" si="382"/>
        <v/>
      </c>
      <c r="L188" s="8" t="str">
        <f t="shared" si="382"/>
        <v/>
      </c>
      <c r="M188" s="8" t="str">
        <f t="shared" si="382"/>
        <v/>
      </c>
      <c r="N188" s="8" t="str">
        <f t="shared" si="382"/>
        <v/>
      </c>
      <c r="O188" s="8" t="str">
        <f t="shared" si="382"/>
        <v/>
      </c>
      <c r="P188" s="8" t="str">
        <f t="shared" si="10"/>
        <v>--------------</v>
      </c>
      <c r="Q188" s="8" t="str">
        <f t="shared" si="11"/>
        <v/>
      </c>
      <c r="R188" s="8" t="str">
        <f t="shared" si="12"/>
        <v/>
      </c>
      <c r="S188" s="8">
        <f t="shared" si="13"/>
        <v>0</v>
      </c>
      <c r="T188" s="8">
        <f>+IF($C188&lt;='Ceník STRAVA'!$B$16,5,IF($C188&lt;='Ceník STRAVA'!$B$15,4,IF($C188&lt;='Ceník STRAVA'!$B$14,3,IF($C188&lt;='Ceník STRAVA'!$B$13,2,IF($C188&lt;='Ceník STRAVA'!$B$12,1,6)))))</f>
        <v>6</v>
      </c>
      <c r="U188" s="33">
        <f t="shared" ref="U188:U203" si="383">SUM(V188:AC188)</f>
        <v>0</v>
      </c>
      <c r="V188" s="32">
        <f t="array" ref="V188">INDEX('Ceník STRAVA'!$C$12:$J$17,$T188,IF(R188="",8,HLOOKUP(R188,'Ceník STRAVA'!$C$10:$J$11,2,0)))</f>
        <v>0</v>
      </c>
      <c r="W188" s="32">
        <f t="array" ref="W188">INDEX('Ceník STRAVA'!$C$12:$J$17,$T188,IF(G188="",8,HLOOKUP(G188,'Ceník STRAVA'!$C$10:$J$11,2,0)))*IF($S188=W$2,0,1)</f>
        <v>0</v>
      </c>
      <c r="X188" s="32">
        <f t="array" ref="X188">INDEX('Ceník STRAVA'!$C$12:$J$17,$T188,IF(H188="",8,HLOOKUP(H188,'Ceník STRAVA'!$C$10:$J$11,2,0)))*IF($S188=X$2,0,1)</f>
        <v>0</v>
      </c>
      <c r="Y188" s="32">
        <f t="array" ref="Y188">INDEX('Ceník STRAVA'!$C$12:$J$17,$T188,IF(I188="",8,HLOOKUP(I188,'Ceník STRAVA'!$C$10:$J$11,2,0)))*IF($S188=Y$2,0,1)</f>
        <v>0</v>
      </c>
      <c r="Z188" s="32">
        <f t="array" ref="Z188">INDEX('Ceník STRAVA'!$C$12:$J$17,$T188,IF(J188="",8,HLOOKUP(J188,'Ceník STRAVA'!$C$10:$J$11,2,0)))*IF($S188=Z$2,0,1)</f>
        <v>0</v>
      </c>
      <c r="AA188" s="32">
        <f t="array" ref="AA188">INDEX('Ceník STRAVA'!$C$12:$J$17,$T188,IF(K188="",8,HLOOKUP(K188,'Ceník STRAVA'!$C$10:$J$11,2,0)))*IF($S188=AA$2,0,1)</f>
        <v>0</v>
      </c>
      <c r="AB188" s="32">
        <f t="array" ref="AB188">INDEX('Ceník STRAVA'!$C$12:$J$17,$T188,IF(L188="",8,HLOOKUP(L188,'Ceník STRAVA'!$C$10:$J$11,2,0)))*IF($S188=AB$2,0,1)</f>
        <v>0</v>
      </c>
      <c r="AC188" s="32">
        <f t="array" ref="AC188">INDEX('Ceník STRAVA'!$C$12:$J$17,$T188,IF(M188="",8,HLOOKUP(M188,'Ceník STRAVA'!$C$10:$J$11,2,0)))*IF($S188=AC$2,0,1)</f>
        <v>0</v>
      </c>
      <c r="AD188" s="32">
        <f t="array" ref="AD188">INDEX('Ceník STRAVA'!$C$12:$J$17,$T188,IF(N188="",8,HLOOKUP(N188,'Ceník STRAVA'!$C$10:$J$11,2,0)))*IF($S188=AD$2,0,1)</f>
        <v>0</v>
      </c>
      <c r="AE188" s="32">
        <f t="array" ref="AE188">INDEX('Ceník STRAVA'!$C$12:$J$17,$T188,IF(O188="",8,HLOOKUP(O188,'Ceník STRAVA'!$C$10:$J$11,2,0)))*IF($S188=AE$2,0,1)</f>
        <v>0</v>
      </c>
      <c r="AF188" s="8"/>
      <c r="AG188" s="8"/>
      <c r="AH188" s="8" t="str">
        <f t="shared" ref="AH188:AQ188" si="384">$T188&amp;F188</f>
        <v>6</v>
      </c>
      <c r="AI188" s="8" t="str">
        <f t="shared" si="384"/>
        <v>6</v>
      </c>
      <c r="AJ188" s="8" t="str">
        <f t="shared" si="384"/>
        <v>6</v>
      </c>
      <c r="AK188" s="8" t="str">
        <f t="shared" si="384"/>
        <v>6</v>
      </c>
      <c r="AL188" s="8" t="str">
        <f t="shared" si="384"/>
        <v>6</v>
      </c>
      <c r="AM188" s="8" t="str">
        <f t="shared" si="384"/>
        <v>6</v>
      </c>
      <c r="AN188" s="8" t="str">
        <f t="shared" si="384"/>
        <v>6</v>
      </c>
      <c r="AO188" s="8" t="str">
        <f t="shared" si="384"/>
        <v>6</v>
      </c>
      <c r="AP188" s="8" t="str">
        <f t="shared" si="384"/>
        <v>6</v>
      </c>
      <c r="AQ188" s="8" t="str">
        <f t="shared" si="384"/>
        <v>6</v>
      </c>
      <c r="AR188" s="8"/>
      <c r="AS188" s="8"/>
      <c r="AT188" s="8"/>
      <c r="AU188" s="8"/>
      <c r="AV188" s="8"/>
      <c r="AW188" s="8"/>
      <c r="AX188" s="8"/>
      <c r="AY188" s="8"/>
      <c r="AZ188" s="8"/>
      <c r="BA188" s="8"/>
    </row>
    <row r="189" spans="1:53" s="151" customFormat="1" ht="15.75" customHeight="1">
      <c r="A189" s="152">
        <f>+VSTUP!A194</f>
        <v>185</v>
      </c>
      <c r="B189" s="152">
        <f>+VSTUP!B194</f>
        <v>0</v>
      </c>
      <c r="C189" s="152" t="str">
        <f>IF(VSTUP!C194="","",VSTUP!C194)</f>
        <v/>
      </c>
      <c r="D189" s="152">
        <f>+VSTUP!G194</f>
        <v>0</v>
      </c>
      <c r="E189" s="152" t="str">
        <f>+VSTUP!H194</f>
        <v>-</v>
      </c>
      <c r="F189" s="152" t="str">
        <f t="shared" si="8"/>
        <v/>
      </c>
      <c r="G189" s="152" t="str">
        <f t="shared" ref="G189:O189" si="385">+IF($D189&gt;=G$2,IF($E189=0,"",$E189),IF($D189+1=G$2,IF(EXACT(LEFT($E189,LEN($E$3)),$E$3),$E$3,IF(LEN($E$3)=2,IF(LEFT($E189,1)="O","O",IF(LEFT(D189,1)="S","S","")),IF(LEN($E$3)=3,D189,""))),""))</f>
        <v/>
      </c>
      <c r="H189" s="152" t="str">
        <f t="shared" si="385"/>
        <v/>
      </c>
      <c r="I189" s="152" t="str">
        <f t="shared" si="385"/>
        <v/>
      </c>
      <c r="J189" s="152" t="str">
        <f t="shared" si="385"/>
        <v/>
      </c>
      <c r="K189" s="152" t="str">
        <f t="shared" si="385"/>
        <v/>
      </c>
      <c r="L189" s="152" t="str">
        <f t="shared" si="385"/>
        <v/>
      </c>
      <c r="M189" s="152" t="str">
        <f t="shared" si="385"/>
        <v/>
      </c>
      <c r="N189" s="152" t="str">
        <f t="shared" si="385"/>
        <v/>
      </c>
      <c r="O189" s="152" t="str">
        <f t="shared" si="385"/>
        <v/>
      </c>
      <c r="P189" s="152" t="str">
        <f t="shared" si="10"/>
        <v>--------------</v>
      </c>
      <c r="Q189" s="152" t="str">
        <f t="shared" si="11"/>
        <v/>
      </c>
      <c r="R189" s="152" t="str">
        <f t="shared" si="12"/>
        <v/>
      </c>
      <c r="S189" s="152">
        <f t="shared" si="13"/>
        <v>0</v>
      </c>
      <c r="T189" s="152">
        <f>+IF($C189&lt;='Ceník STRAVA'!$B$16,5,IF($C189&lt;='Ceník STRAVA'!$B$15,4,IF($C189&lt;='Ceník STRAVA'!$B$14,3,IF($C189&lt;='Ceník STRAVA'!$B$13,2,IF($C189&lt;='Ceník STRAVA'!$B$12,1,6)))))</f>
        <v>6</v>
      </c>
      <c r="U189" s="33">
        <f t="shared" si="383"/>
        <v>0</v>
      </c>
      <c r="V189" s="153">
        <f t="array" ref="V189">INDEX('Ceník STRAVA'!$C$12:$J$17,$T189,IF(R189="",8,HLOOKUP(R189,'Ceník STRAVA'!$C$10:$J$11,2,0)))</f>
        <v>0</v>
      </c>
      <c r="W189" s="153">
        <f t="array" ref="W189">INDEX('Ceník STRAVA'!$C$12:$J$17,$T189,IF(G189="",8,HLOOKUP(G189,'Ceník STRAVA'!$C$10:$J$11,2,0)))*IF($S189=W$2,0,1)</f>
        <v>0</v>
      </c>
      <c r="X189" s="153">
        <f t="array" ref="X189">INDEX('Ceník STRAVA'!$C$12:$J$17,$T189,IF(H189="",8,HLOOKUP(H189,'Ceník STRAVA'!$C$10:$J$11,2,0)))*IF($S189=X$2,0,1)</f>
        <v>0</v>
      </c>
      <c r="Y189" s="153">
        <f t="array" ref="Y189">INDEX('Ceník STRAVA'!$C$12:$J$17,$T189,IF(I189="",8,HLOOKUP(I189,'Ceník STRAVA'!$C$10:$J$11,2,0)))*IF($S189=Y$2,0,1)</f>
        <v>0</v>
      </c>
      <c r="Z189" s="153">
        <f t="array" ref="Z189">INDEX('Ceník STRAVA'!$C$12:$J$17,$T189,IF(J189="",8,HLOOKUP(J189,'Ceník STRAVA'!$C$10:$J$11,2,0)))*IF($S189=Z$2,0,1)</f>
        <v>0</v>
      </c>
      <c r="AA189" s="153">
        <f t="array" ref="AA189">INDEX('Ceník STRAVA'!$C$12:$J$17,$T189,IF(K189="",8,HLOOKUP(K189,'Ceník STRAVA'!$C$10:$J$11,2,0)))*IF($S189=AA$2,0,1)</f>
        <v>0</v>
      </c>
      <c r="AB189" s="153">
        <f t="array" ref="AB189">INDEX('Ceník STRAVA'!$C$12:$J$17,$T189,IF(L189="",8,HLOOKUP(L189,'Ceník STRAVA'!$C$10:$J$11,2,0)))*IF($S189=AB$2,0,1)</f>
        <v>0</v>
      </c>
      <c r="AC189" s="153">
        <f t="array" ref="AC189">INDEX('Ceník STRAVA'!$C$12:$J$17,$T189,IF(M189="",8,HLOOKUP(M189,'Ceník STRAVA'!$C$10:$J$11,2,0)))*IF($S189=AC$2,0,1)</f>
        <v>0</v>
      </c>
      <c r="AD189" s="153">
        <f t="array" ref="AD189">INDEX('Ceník STRAVA'!$C$12:$J$17,$T189,IF(N189="",8,HLOOKUP(N189,'Ceník STRAVA'!$C$10:$J$11,2,0)))*IF($S189=AD$2,0,1)</f>
        <v>0</v>
      </c>
      <c r="AE189" s="153">
        <f t="array" ref="AE189">INDEX('Ceník STRAVA'!$C$12:$J$17,$T189,IF(O189="",8,HLOOKUP(O189,'Ceník STRAVA'!$C$10:$J$11,2,0)))*IF($S189=AE$2,0,1)</f>
        <v>0</v>
      </c>
      <c r="AF189" s="152"/>
      <c r="AG189" s="152"/>
      <c r="AH189" s="152" t="str">
        <f t="shared" ref="AH189:AQ189" si="386">$T189&amp;F189</f>
        <v>6</v>
      </c>
      <c r="AI189" s="152" t="str">
        <f t="shared" si="386"/>
        <v>6</v>
      </c>
      <c r="AJ189" s="152" t="str">
        <f t="shared" si="386"/>
        <v>6</v>
      </c>
      <c r="AK189" s="152" t="str">
        <f t="shared" si="386"/>
        <v>6</v>
      </c>
      <c r="AL189" s="152" t="str">
        <f t="shared" si="386"/>
        <v>6</v>
      </c>
      <c r="AM189" s="152" t="str">
        <f t="shared" si="386"/>
        <v>6</v>
      </c>
      <c r="AN189" s="152" t="str">
        <f t="shared" si="386"/>
        <v>6</v>
      </c>
      <c r="AO189" s="152" t="str">
        <f t="shared" si="386"/>
        <v>6</v>
      </c>
      <c r="AP189" s="152" t="str">
        <f t="shared" si="386"/>
        <v>6</v>
      </c>
      <c r="AQ189" s="152" t="str">
        <f t="shared" si="386"/>
        <v>6</v>
      </c>
      <c r="AR189" s="152"/>
      <c r="AS189" s="152"/>
      <c r="AT189" s="152"/>
      <c r="AU189" s="152"/>
      <c r="AV189" s="152"/>
      <c r="AW189" s="152"/>
      <c r="AX189" s="152"/>
      <c r="AY189" s="152"/>
      <c r="AZ189" s="152"/>
      <c r="BA189" s="152"/>
    </row>
    <row r="190" spans="1:53" ht="15.75" customHeight="1">
      <c r="A190" s="8">
        <f>+VSTUP!A195</f>
        <v>186</v>
      </c>
      <c r="B190" s="8">
        <f>+VSTUP!B195</f>
        <v>0</v>
      </c>
      <c r="C190" s="8" t="str">
        <f>IF(VSTUP!C195="","",VSTUP!C195)</f>
        <v/>
      </c>
      <c r="D190" s="8">
        <f>+VSTUP!G195</f>
        <v>0</v>
      </c>
      <c r="E190" s="8" t="str">
        <f>+VSTUP!H195</f>
        <v>-</v>
      </c>
      <c r="F190" s="8" t="str">
        <f t="shared" si="8"/>
        <v/>
      </c>
      <c r="G190" s="8" t="str">
        <f t="shared" ref="G190:O190" si="387">+IF($D190&gt;=G$2,IF($E190=0,"",$E190),IF($D190+1=G$2,IF(EXACT(LEFT($E190,LEN($E$3)),$E$3),$E$3,IF(LEN($E$3)=2,IF(LEFT($E190,1)="O","O",IF(LEFT(D190,1)="S","S","")),IF(LEN($E$3)=3,D190,""))),""))</f>
        <v/>
      </c>
      <c r="H190" s="8" t="str">
        <f t="shared" si="387"/>
        <v/>
      </c>
      <c r="I190" s="8" t="str">
        <f t="shared" si="387"/>
        <v/>
      </c>
      <c r="J190" s="8" t="str">
        <f t="shared" si="387"/>
        <v/>
      </c>
      <c r="K190" s="8" t="str">
        <f t="shared" si="387"/>
        <v/>
      </c>
      <c r="L190" s="8" t="str">
        <f t="shared" si="387"/>
        <v/>
      </c>
      <c r="M190" s="8" t="str">
        <f t="shared" si="387"/>
        <v/>
      </c>
      <c r="N190" s="8" t="str">
        <f t="shared" si="387"/>
        <v/>
      </c>
      <c r="O190" s="8" t="str">
        <f t="shared" si="387"/>
        <v/>
      </c>
      <c r="P190" s="8" t="str">
        <f t="shared" si="10"/>
        <v>--------------</v>
      </c>
      <c r="Q190" s="8" t="str">
        <f t="shared" si="11"/>
        <v/>
      </c>
      <c r="R190" s="8" t="str">
        <f t="shared" si="12"/>
        <v/>
      </c>
      <c r="S190" s="8">
        <f t="shared" si="13"/>
        <v>0</v>
      </c>
      <c r="T190" s="8">
        <f>+IF($C190&lt;='Ceník STRAVA'!$B$16,5,IF($C190&lt;='Ceník STRAVA'!$B$15,4,IF($C190&lt;='Ceník STRAVA'!$B$14,3,IF($C190&lt;='Ceník STRAVA'!$B$13,2,IF($C190&lt;='Ceník STRAVA'!$B$12,1,6)))))</f>
        <v>6</v>
      </c>
      <c r="U190" s="33">
        <f t="shared" si="383"/>
        <v>0</v>
      </c>
      <c r="V190" s="32">
        <f t="array" ref="V190">INDEX('Ceník STRAVA'!$C$12:$J$17,$T190,IF(R190="",8,HLOOKUP(R190,'Ceník STRAVA'!$C$10:$J$11,2,0)))</f>
        <v>0</v>
      </c>
      <c r="W190" s="32">
        <f t="array" ref="W190">INDEX('Ceník STRAVA'!$C$12:$J$17,$T190,IF(G190="",8,HLOOKUP(G190,'Ceník STRAVA'!$C$10:$J$11,2,0)))*IF($S190=W$2,0,1)</f>
        <v>0</v>
      </c>
      <c r="X190" s="32">
        <f t="array" ref="X190">INDEX('Ceník STRAVA'!$C$12:$J$17,$T190,IF(H190="",8,HLOOKUP(H190,'Ceník STRAVA'!$C$10:$J$11,2,0)))*IF($S190=X$2,0,1)</f>
        <v>0</v>
      </c>
      <c r="Y190" s="32">
        <f t="array" ref="Y190">INDEX('Ceník STRAVA'!$C$12:$J$17,$T190,IF(I190="",8,HLOOKUP(I190,'Ceník STRAVA'!$C$10:$J$11,2,0)))*IF($S190=Y$2,0,1)</f>
        <v>0</v>
      </c>
      <c r="Z190" s="32">
        <f t="array" ref="Z190">INDEX('Ceník STRAVA'!$C$12:$J$17,$T190,IF(J190="",8,HLOOKUP(J190,'Ceník STRAVA'!$C$10:$J$11,2,0)))*IF($S190=Z$2,0,1)</f>
        <v>0</v>
      </c>
      <c r="AA190" s="32">
        <f t="array" ref="AA190">INDEX('Ceník STRAVA'!$C$12:$J$17,$T190,IF(K190="",8,HLOOKUP(K190,'Ceník STRAVA'!$C$10:$J$11,2,0)))*IF($S190=AA$2,0,1)</f>
        <v>0</v>
      </c>
      <c r="AB190" s="32">
        <f t="array" ref="AB190">INDEX('Ceník STRAVA'!$C$12:$J$17,$T190,IF(L190="",8,HLOOKUP(L190,'Ceník STRAVA'!$C$10:$J$11,2,0)))*IF($S190=AB$2,0,1)</f>
        <v>0</v>
      </c>
      <c r="AC190" s="32">
        <f t="array" ref="AC190">INDEX('Ceník STRAVA'!$C$12:$J$17,$T190,IF(M190="",8,HLOOKUP(M190,'Ceník STRAVA'!$C$10:$J$11,2,0)))*IF($S190=AC$2,0,1)</f>
        <v>0</v>
      </c>
      <c r="AD190" s="32">
        <f t="array" ref="AD190">INDEX('Ceník STRAVA'!$C$12:$J$17,$T190,IF(N190="",8,HLOOKUP(N190,'Ceník STRAVA'!$C$10:$J$11,2,0)))*IF($S190=AD$2,0,1)</f>
        <v>0</v>
      </c>
      <c r="AE190" s="32">
        <f t="array" ref="AE190">INDEX('Ceník STRAVA'!$C$12:$J$17,$T190,IF(O190="",8,HLOOKUP(O190,'Ceník STRAVA'!$C$10:$J$11,2,0)))*IF($S190=AE$2,0,1)</f>
        <v>0</v>
      </c>
      <c r="AF190" s="8"/>
      <c r="AG190" s="8"/>
      <c r="AH190" s="8" t="str">
        <f t="shared" ref="AH190:AQ190" si="388">$T190&amp;F190</f>
        <v>6</v>
      </c>
      <c r="AI190" s="8" t="str">
        <f t="shared" si="388"/>
        <v>6</v>
      </c>
      <c r="AJ190" s="8" t="str">
        <f t="shared" si="388"/>
        <v>6</v>
      </c>
      <c r="AK190" s="8" t="str">
        <f t="shared" si="388"/>
        <v>6</v>
      </c>
      <c r="AL190" s="8" t="str">
        <f t="shared" si="388"/>
        <v>6</v>
      </c>
      <c r="AM190" s="8" t="str">
        <f t="shared" si="388"/>
        <v>6</v>
      </c>
      <c r="AN190" s="8" t="str">
        <f t="shared" si="388"/>
        <v>6</v>
      </c>
      <c r="AO190" s="8" t="str">
        <f t="shared" si="388"/>
        <v>6</v>
      </c>
      <c r="AP190" s="8" t="str">
        <f t="shared" si="388"/>
        <v>6</v>
      </c>
      <c r="AQ190" s="8" t="str">
        <f t="shared" si="388"/>
        <v>6</v>
      </c>
      <c r="AR190" s="8"/>
      <c r="AS190" s="8"/>
      <c r="AT190" s="8"/>
      <c r="AU190" s="8"/>
      <c r="AV190" s="8"/>
      <c r="AW190" s="8"/>
      <c r="AX190" s="8"/>
      <c r="AY190" s="8"/>
      <c r="AZ190" s="8"/>
      <c r="BA190" s="8"/>
    </row>
    <row r="191" spans="1:53" s="151" customFormat="1" ht="15.75" customHeight="1">
      <c r="A191" s="152">
        <f>+VSTUP!A196</f>
        <v>187</v>
      </c>
      <c r="B191" s="152">
        <f>+VSTUP!B196</f>
        <v>0</v>
      </c>
      <c r="C191" s="152" t="str">
        <f>IF(VSTUP!C196="","",VSTUP!C196)</f>
        <v/>
      </c>
      <c r="D191" s="152">
        <f>+VSTUP!G196</f>
        <v>0</v>
      </c>
      <c r="E191" s="152" t="str">
        <f>+VSTUP!H196</f>
        <v>-</v>
      </c>
      <c r="F191" s="152" t="str">
        <f t="shared" si="8"/>
        <v/>
      </c>
      <c r="G191" s="152" t="str">
        <f t="shared" ref="G191:O191" si="389">+IF($D191&gt;=G$2,IF($E191=0,"",$E191),IF($D191+1=G$2,IF(EXACT(LEFT($E191,LEN($E$3)),$E$3),$E$3,IF(LEN($E$3)=2,IF(LEFT($E191,1)="O","O",IF(LEFT(D191,1)="S","S","")),IF(LEN($E$3)=3,D191,""))),""))</f>
        <v/>
      </c>
      <c r="H191" s="152" t="str">
        <f t="shared" si="389"/>
        <v/>
      </c>
      <c r="I191" s="152" t="str">
        <f t="shared" si="389"/>
        <v/>
      </c>
      <c r="J191" s="152" t="str">
        <f t="shared" si="389"/>
        <v/>
      </c>
      <c r="K191" s="152" t="str">
        <f t="shared" si="389"/>
        <v/>
      </c>
      <c r="L191" s="152" t="str">
        <f t="shared" si="389"/>
        <v/>
      </c>
      <c r="M191" s="152" t="str">
        <f t="shared" si="389"/>
        <v/>
      </c>
      <c r="N191" s="152" t="str">
        <f t="shared" si="389"/>
        <v/>
      </c>
      <c r="O191" s="152" t="str">
        <f t="shared" si="389"/>
        <v/>
      </c>
      <c r="P191" s="152" t="str">
        <f t="shared" si="10"/>
        <v>--------------</v>
      </c>
      <c r="Q191" s="152" t="str">
        <f t="shared" si="11"/>
        <v/>
      </c>
      <c r="R191" s="152" t="str">
        <f t="shared" si="12"/>
        <v/>
      </c>
      <c r="S191" s="152">
        <f t="shared" si="13"/>
        <v>0</v>
      </c>
      <c r="T191" s="152">
        <f>+IF($C191&lt;='Ceník STRAVA'!$B$16,5,IF($C191&lt;='Ceník STRAVA'!$B$15,4,IF($C191&lt;='Ceník STRAVA'!$B$14,3,IF($C191&lt;='Ceník STRAVA'!$B$13,2,IF($C191&lt;='Ceník STRAVA'!$B$12,1,6)))))</f>
        <v>6</v>
      </c>
      <c r="U191" s="33">
        <f t="shared" si="383"/>
        <v>0</v>
      </c>
      <c r="V191" s="153">
        <f t="array" ref="V191">INDEX('Ceník STRAVA'!$C$12:$J$17,$T191,IF(R191="",8,HLOOKUP(R191,'Ceník STRAVA'!$C$10:$J$11,2,0)))</f>
        <v>0</v>
      </c>
      <c r="W191" s="153">
        <f t="array" ref="W191">INDEX('Ceník STRAVA'!$C$12:$J$17,$T191,IF(G191="",8,HLOOKUP(G191,'Ceník STRAVA'!$C$10:$J$11,2,0)))*IF($S191=W$2,0,1)</f>
        <v>0</v>
      </c>
      <c r="X191" s="153">
        <f t="array" ref="X191">INDEX('Ceník STRAVA'!$C$12:$J$17,$T191,IF(H191="",8,HLOOKUP(H191,'Ceník STRAVA'!$C$10:$J$11,2,0)))*IF($S191=X$2,0,1)</f>
        <v>0</v>
      </c>
      <c r="Y191" s="153">
        <f t="array" ref="Y191">INDEX('Ceník STRAVA'!$C$12:$J$17,$T191,IF(I191="",8,HLOOKUP(I191,'Ceník STRAVA'!$C$10:$J$11,2,0)))*IF($S191=Y$2,0,1)</f>
        <v>0</v>
      </c>
      <c r="Z191" s="153">
        <f t="array" ref="Z191">INDEX('Ceník STRAVA'!$C$12:$J$17,$T191,IF(J191="",8,HLOOKUP(J191,'Ceník STRAVA'!$C$10:$J$11,2,0)))*IF($S191=Z$2,0,1)</f>
        <v>0</v>
      </c>
      <c r="AA191" s="153">
        <f t="array" ref="AA191">INDEX('Ceník STRAVA'!$C$12:$J$17,$T191,IF(K191="",8,HLOOKUP(K191,'Ceník STRAVA'!$C$10:$J$11,2,0)))*IF($S191=AA$2,0,1)</f>
        <v>0</v>
      </c>
      <c r="AB191" s="153">
        <f t="array" ref="AB191">INDEX('Ceník STRAVA'!$C$12:$J$17,$T191,IF(L191="",8,HLOOKUP(L191,'Ceník STRAVA'!$C$10:$J$11,2,0)))*IF($S191=AB$2,0,1)</f>
        <v>0</v>
      </c>
      <c r="AC191" s="153">
        <f t="array" ref="AC191">INDEX('Ceník STRAVA'!$C$12:$J$17,$T191,IF(M191="",8,HLOOKUP(M191,'Ceník STRAVA'!$C$10:$J$11,2,0)))*IF($S191=AC$2,0,1)</f>
        <v>0</v>
      </c>
      <c r="AD191" s="153">
        <f t="array" ref="AD191">INDEX('Ceník STRAVA'!$C$12:$J$17,$T191,IF(N191="",8,HLOOKUP(N191,'Ceník STRAVA'!$C$10:$J$11,2,0)))*IF($S191=AD$2,0,1)</f>
        <v>0</v>
      </c>
      <c r="AE191" s="153">
        <f t="array" ref="AE191">INDEX('Ceník STRAVA'!$C$12:$J$17,$T191,IF(O191="",8,HLOOKUP(O191,'Ceník STRAVA'!$C$10:$J$11,2,0)))*IF($S191=AE$2,0,1)</f>
        <v>0</v>
      </c>
      <c r="AF191" s="152"/>
      <c r="AG191" s="152"/>
      <c r="AH191" s="152" t="str">
        <f t="shared" ref="AH191:AQ191" si="390">$T191&amp;F191</f>
        <v>6</v>
      </c>
      <c r="AI191" s="152" t="str">
        <f t="shared" si="390"/>
        <v>6</v>
      </c>
      <c r="AJ191" s="152" t="str">
        <f t="shared" si="390"/>
        <v>6</v>
      </c>
      <c r="AK191" s="152" t="str">
        <f t="shared" si="390"/>
        <v>6</v>
      </c>
      <c r="AL191" s="152" t="str">
        <f t="shared" si="390"/>
        <v>6</v>
      </c>
      <c r="AM191" s="152" t="str">
        <f t="shared" si="390"/>
        <v>6</v>
      </c>
      <c r="AN191" s="152" t="str">
        <f t="shared" si="390"/>
        <v>6</v>
      </c>
      <c r="AO191" s="152" t="str">
        <f t="shared" si="390"/>
        <v>6</v>
      </c>
      <c r="AP191" s="152" t="str">
        <f t="shared" si="390"/>
        <v>6</v>
      </c>
      <c r="AQ191" s="152" t="str">
        <f t="shared" si="390"/>
        <v>6</v>
      </c>
      <c r="AR191" s="152"/>
      <c r="AS191" s="152"/>
      <c r="AT191" s="152"/>
      <c r="AU191" s="152"/>
      <c r="AV191" s="152"/>
      <c r="AW191" s="152"/>
      <c r="AX191" s="152"/>
      <c r="AY191" s="152"/>
      <c r="AZ191" s="152"/>
      <c r="BA191" s="152"/>
    </row>
    <row r="192" spans="1:53" ht="15.75" customHeight="1">
      <c r="A192" s="8">
        <f>+VSTUP!A197</f>
        <v>188</v>
      </c>
      <c r="B192" s="8">
        <f>+VSTUP!B197</f>
        <v>0</v>
      </c>
      <c r="C192" s="8" t="str">
        <f>IF(VSTUP!C197="","",VSTUP!C197)</f>
        <v/>
      </c>
      <c r="D192" s="8">
        <f>+VSTUP!G197</f>
        <v>0</v>
      </c>
      <c r="E192" s="8" t="str">
        <f>+VSTUP!H197</f>
        <v>-</v>
      </c>
      <c r="F192" s="8" t="str">
        <f t="shared" si="8"/>
        <v/>
      </c>
      <c r="G192" s="8" t="str">
        <f t="shared" ref="G192:O192" si="391">+IF($D192&gt;=G$2,IF($E192=0,"",$E192),IF($D192+1=G$2,IF(EXACT(LEFT($E192,LEN($E$3)),$E$3),$E$3,IF(LEN($E$3)=2,IF(LEFT($E192,1)="O","O",IF(LEFT(D192,1)="S","S","")),IF(LEN($E$3)=3,D192,""))),""))</f>
        <v/>
      </c>
      <c r="H192" s="8" t="str">
        <f t="shared" si="391"/>
        <v/>
      </c>
      <c r="I192" s="8" t="str">
        <f t="shared" si="391"/>
        <v/>
      </c>
      <c r="J192" s="8" t="str">
        <f t="shared" si="391"/>
        <v/>
      </c>
      <c r="K192" s="8" t="str">
        <f t="shared" si="391"/>
        <v/>
      </c>
      <c r="L192" s="8" t="str">
        <f t="shared" si="391"/>
        <v/>
      </c>
      <c r="M192" s="8" t="str">
        <f t="shared" si="391"/>
        <v/>
      </c>
      <c r="N192" s="8" t="str">
        <f t="shared" si="391"/>
        <v/>
      </c>
      <c r="O192" s="8" t="str">
        <f t="shared" si="391"/>
        <v/>
      </c>
      <c r="P192" s="8" t="str">
        <f t="shared" si="10"/>
        <v>--------------</v>
      </c>
      <c r="Q192" s="8" t="str">
        <f t="shared" si="11"/>
        <v/>
      </c>
      <c r="R192" s="8" t="str">
        <f t="shared" si="12"/>
        <v/>
      </c>
      <c r="S192" s="8">
        <f t="shared" si="13"/>
        <v>0</v>
      </c>
      <c r="T192" s="8">
        <f>+IF($C192&lt;='Ceník STRAVA'!$B$16,5,IF($C192&lt;='Ceník STRAVA'!$B$15,4,IF($C192&lt;='Ceník STRAVA'!$B$14,3,IF($C192&lt;='Ceník STRAVA'!$B$13,2,IF($C192&lt;='Ceník STRAVA'!$B$12,1,6)))))</f>
        <v>6</v>
      </c>
      <c r="U192" s="33">
        <f t="shared" si="383"/>
        <v>0</v>
      </c>
      <c r="V192" s="32">
        <f t="array" ref="V192">INDEX('Ceník STRAVA'!$C$12:$J$17,$T192,IF(R192="",8,HLOOKUP(R192,'Ceník STRAVA'!$C$10:$J$11,2,0)))</f>
        <v>0</v>
      </c>
      <c r="W192" s="32">
        <f t="array" ref="W192">INDEX('Ceník STRAVA'!$C$12:$J$17,$T192,IF(G192="",8,HLOOKUP(G192,'Ceník STRAVA'!$C$10:$J$11,2,0)))*IF($S192=W$2,0,1)</f>
        <v>0</v>
      </c>
      <c r="X192" s="32">
        <f t="array" ref="X192">INDEX('Ceník STRAVA'!$C$12:$J$17,$T192,IF(H192="",8,HLOOKUP(H192,'Ceník STRAVA'!$C$10:$J$11,2,0)))*IF($S192=X$2,0,1)</f>
        <v>0</v>
      </c>
      <c r="Y192" s="32">
        <f t="array" ref="Y192">INDEX('Ceník STRAVA'!$C$12:$J$17,$T192,IF(I192="",8,HLOOKUP(I192,'Ceník STRAVA'!$C$10:$J$11,2,0)))*IF($S192=Y$2,0,1)</f>
        <v>0</v>
      </c>
      <c r="Z192" s="32">
        <f t="array" ref="Z192">INDEX('Ceník STRAVA'!$C$12:$J$17,$T192,IF(J192="",8,HLOOKUP(J192,'Ceník STRAVA'!$C$10:$J$11,2,0)))*IF($S192=Z$2,0,1)</f>
        <v>0</v>
      </c>
      <c r="AA192" s="32">
        <f t="array" ref="AA192">INDEX('Ceník STRAVA'!$C$12:$J$17,$T192,IF(K192="",8,HLOOKUP(K192,'Ceník STRAVA'!$C$10:$J$11,2,0)))*IF($S192=AA$2,0,1)</f>
        <v>0</v>
      </c>
      <c r="AB192" s="32">
        <f t="array" ref="AB192">INDEX('Ceník STRAVA'!$C$12:$J$17,$T192,IF(L192="",8,HLOOKUP(L192,'Ceník STRAVA'!$C$10:$J$11,2,0)))*IF($S192=AB$2,0,1)</f>
        <v>0</v>
      </c>
      <c r="AC192" s="32">
        <f t="array" ref="AC192">INDEX('Ceník STRAVA'!$C$12:$J$17,$T192,IF(M192="",8,HLOOKUP(M192,'Ceník STRAVA'!$C$10:$J$11,2,0)))*IF($S192=AC$2,0,1)</f>
        <v>0</v>
      </c>
      <c r="AD192" s="32">
        <f t="array" ref="AD192">INDEX('Ceník STRAVA'!$C$12:$J$17,$T192,IF(N192="",8,HLOOKUP(N192,'Ceník STRAVA'!$C$10:$J$11,2,0)))*IF($S192=AD$2,0,1)</f>
        <v>0</v>
      </c>
      <c r="AE192" s="32">
        <f t="array" ref="AE192">INDEX('Ceník STRAVA'!$C$12:$J$17,$T192,IF(O192="",8,HLOOKUP(O192,'Ceník STRAVA'!$C$10:$J$11,2,0)))*IF($S192=AE$2,0,1)</f>
        <v>0</v>
      </c>
      <c r="AF192" s="8"/>
      <c r="AG192" s="8"/>
      <c r="AH192" s="8" t="str">
        <f t="shared" ref="AH192:AQ192" si="392">$T192&amp;F192</f>
        <v>6</v>
      </c>
      <c r="AI192" s="8" t="str">
        <f t="shared" si="392"/>
        <v>6</v>
      </c>
      <c r="AJ192" s="8" t="str">
        <f t="shared" si="392"/>
        <v>6</v>
      </c>
      <c r="AK192" s="8" t="str">
        <f t="shared" si="392"/>
        <v>6</v>
      </c>
      <c r="AL192" s="8" t="str">
        <f t="shared" si="392"/>
        <v>6</v>
      </c>
      <c r="AM192" s="8" t="str">
        <f t="shared" si="392"/>
        <v>6</v>
      </c>
      <c r="AN192" s="8" t="str">
        <f t="shared" si="392"/>
        <v>6</v>
      </c>
      <c r="AO192" s="8" t="str">
        <f t="shared" si="392"/>
        <v>6</v>
      </c>
      <c r="AP192" s="8" t="str">
        <f t="shared" si="392"/>
        <v>6</v>
      </c>
      <c r="AQ192" s="8" t="str">
        <f t="shared" si="392"/>
        <v>6</v>
      </c>
      <c r="AR192" s="8"/>
      <c r="AS192" s="8"/>
      <c r="AT192" s="8"/>
      <c r="AU192" s="8"/>
      <c r="AV192" s="8"/>
      <c r="AW192" s="8"/>
      <c r="AX192" s="8"/>
      <c r="AY192" s="8"/>
      <c r="AZ192" s="8"/>
      <c r="BA192" s="8"/>
    </row>
    <row r="193" spans="1:53" s="151" customFormat="1" ht="15.75" customHeight="1">
      <c r="A193" s="152">
        <f>+VSTUP!A198</f>
        <v>189</v>
      </c>
      <c r="B193" s="152">
        <f>+VSTUP!B198</f>
        <v>0</v>
      </c>
      <c r="C193" s="152" t="str">
        <f>IF(VSTUP!C198="","",VSTUP!C198)</f>
        <v/>
      </c>
      <c r="D193" s="152">
        <f>+VSTUP!G198</f>
        <v>0</v>
      </c>
      <c r="E193" s="152" t="str">
        <f>+VSTUP!H198</f>
        <v>-</v>
      </c>
      <c r="F193" s="152" t="str">
        <f t="shared" si="8"/>
        <v/>
      </c>
      <c r="G193" s="152" t="str">
        <f t="shared" ref="G193:O193" si="393">+IF($D193&gt;=G$2,IF($E193=0,"",$E193),IF($D193+1=G$2,IF(EXACT(LEFT($E193,LEN($E$3)),$E$3),$E$3,IF(LEN($E$3)=2,IF(LEFT($E193,1)="O","O",IF(LEFT(D193,1)="S","S","")),IF(LEN($E$3)=3,D193,""))),""))</f>
        <v/>
      </c>
      <c r="H193" s="152" t="str">
        <f t="shared" si="393"/>
        <v/>
      </c>
      <c r="I193" s="152" t="str">
        <f t="shared" si="393"/>
        <v/>
      </c>
      <c r="J193" s="152" t="str">
        <f t="shared" si="393"/>
        <v/>
      </c>
      <c r="K193" s="152" t="str">
        <f t="shared" si="393"/>
        <v/>
      </c>
      <c r="L193" s="152" t="str">
        <f t="shared" si="393"/>
        <v/>
      </c>
      <c r="M193" s="152" t="str">
        <f t="shared" si="393"/>
        <v/>
      </c>
      <c r="N193" s="152" t="str">
        <f t="shared" si="393"/>
        <v/>
      </c>
      <c r="O193" s="152" t="str">
        <f t="shared" si="393"/>
        <v/>
      </c>
      <c r="P193" s="152" t="str">
        <f t="shared" si="10"/>
        <v>--------------</v>
      </c>
      <c r="Q193" s="152" t="str">
        <f t="shared" si="11"/>
        <v/>
      </c>
      <c r="R193" s="152" t="str">
        <f t="shared" si="12"/>
        <v/>
      </c>
      <c r="S193" s="152">
        <f t="shared" si="13"/>
        <v>0</v>
      </c>
      <c r="T193" s="152">
        <f>+IF($C193&lt;='Ceník STRAVA'!$B$16,5,IF($C193&lt;='Ceník STRAVA'!$B$15,4,IF($C193&lt;='Ceník STRAVA'!$B$14,3,IF($C193&lt;='Ceník STRAVA'!$B$13,2,IF($C193&lt;='Ceník STRAVA'!$B$12,1,6)))))</f>
        <v>6</v>
      </c>
      <c r="U193" s="33">
        <f t="shared" si="383"/>
        <v>0</v>
      </c>
      <c r="V193" s="153">
        <f t="array" ref="V193">INDEX('Ceník STRAVA'!$C$12:$J$17,$T193,IF(R193="",8,HLOOKUP(R193,'Ceník STRAVA'!$C$10:$J$11,2,0)))</f>
        <v>0</v>
      </c>
      <c r="W193" s="153">
        <f t="array" ref="W193">INDEX('Ceník STRAVA'!$C$12:$J$17,$T193,IF(G193="",8,HLOOKUP(G193,'Ceník STRAVA'!$C$10:$J$11,2,0)))*IF($S193=W$2,0,1)</f>
        <v>0</v>
      </c>
      <c r="X193" s="153">
        <f t="array" ref="X193">INDEX('Ceník STRAVA'!$C$12:$J$17,$T193,IF(H193="",8,HLOOKUP(H193,'Ceník STRAVA'!$C$10:$J$11,2,0)))*IF($S193=X$2,0,1)</f>
        <v>0</v>
      </c>
      <c r="Y193" s="153">
        <f t="array" ref="Y193">INDEX('Ceník STRAVA'!$C$12:$J$17,$T193,IF(I193="",8,HLOOKUP(I193,'Ceník STRAVA'!$C$10:$J$11,2,0)))*IF($S193=Y$2,0,1)</f>
        <v>0</v>
      </c>
      <c r="Z193" s="153">
        <f t="array" ref="Z193">INDEX('Ceník STRAVA'!$C$12:$J$17,$T193,IF(J193="",8,HLOOKUP(J193,'Ceník STRAVA'!$C$10:$J$11,2,0)))*IF($S193=Z$2,0,1)</f>
        <v>0</v>
      </c>
      <c r="AA193" s="153">
        <f t="array" ref="AA193">INDEX('Ceník STRAVA'!$C$12:$J$17,$T193,IF(K193="",8,HLOOKUP(K193,'Ceník STRAVA'!$C$10:$J$11,2,0)))*IF($S193=AA$2,0,1)</f>
        <v>0</v>
      </c>
      <c r="AB193" s="153">
        <f t="array" ref="AB193">INDEX('Ceník STRAVA'!$C$12:$J$17,$T193,IF(L193="",8,HLOOKUP(L193,'Ceník STRAVA'!$C$10:$J$11,2,0)))*IF($S193=AB$2,0,1)</f>
        <v>0</v>
      </c>
      <c r="AC193" s="153">
        <f t="array" ref="AC193">INDEX('Ceník STRAVA'!$C$12:$J$17,$T193,IF(M193="",8,HLOOKUP(M193,'Ceník STRAVA'!$C$10:$J$11,2,0)))*IF($S193=AC$2,0,1)</f>
        <v>0</v>
      </c>
      <c r="AD193" s="153">
        <f t="array" ref="AD193">INDEX('Ceník STRAVA'!$C$12:$J$17,$T193,IF(N193="",8,HLOOKUP(N193,'Ceník STRAVA'!$C$10:$J$11,2,0)))*IF($S193=AD$2,0,1)</f>
        <v>0</v>
      </c>
      <c r="AE193" s="153">
        <f t="array" ref="AE193">INDEX('Ceník STRAVA'!$C$12:$J$17,$T193,IF(O193="",8,HLOOKUP(O193,'Ceník STRAVA'!$C$10:$J$11,2,0)))*IF($S193=AE$2,0,1)</f>
        <v>0</v>
      </c>
      <c r="AF193" s="152"/>
      <c r="AG193" s="152"/>
      <c r="AH193" s="152" t="str">
        <f t="shared" ref="AH193:AQ193" si="394">$T193&amp;F193</f>
        <v>6</v>
      </c>
      <c r="AI193" s="152" t="str">
        <f t="shared" si="394"/>
        <v>6</v>
      </c>
      <c r="AJ193" s="152" t="str">
        <f t="shared" si="394"/>
        <v>6</v>
      </c>
      <c r="AK193" s="152" t="str">
        <f t="shared" si="394"/>
        <v>6</v>
      </c>
      <c r="AL193" s="152" t="str">
        <f t="shared" si="394"/>
        <v>6</v>
      </c>
      <c r="AM193" s="152" t="str">
        <f t="shared" si="394"/>
        <v>6</v>
      </c>
      <c r="AN193" s="152" t="str">
        <f t="shared" si="394"/>
        <v>6</v>
      </c>
      <c r="AO193" s="152" t="str">
        <f t="shared" si="394"/>
        <v>6</v>
      </c>
      <c r="AP193" s="152" t="str">
        <f t="shared" si="394"/>
        <v>6</v>
      </c>
      <c r="AQ193" s="152" t="str">
        <f t="shared" si="394"/>
        <v>6</v>
      </c>
      <c r="AR193" s="152"/>
      <c r="AS193" s="152"/>
      <c r="AT193" s="152"/>
      <c r="AU193" s="152"/>
      <c r="AV193" s="152"/>
      <c r="AW193" s="152"/>
      <c r="AX193" s="152"/>
      <c r="AY193" s="152"/>
      <c r="AZ193" s="152"/>
      <c r="BA193" s="152"/>
    </row>
    <row r="194" spans="1:53" ht="15.75" customHeight="1">
      <c r="A194" s="8">
        <f>+VSTUP!A199</f>
        <v>190</v>
      </c>
      <c r="B194" s="8">
        <f>+VSTUP!B199</f>
        <v>0</v>
      </c>
      <c r="C194" s="8" t="str">
        <f>IF(VSTUP!C199="","",VSTUP!C199)</f>
        <v/>
      </c>
      <c r="D194" s="8">
        <f>+VSTUP!G199</f>
        <v>0</v>
      </c>
      <c r="E194" s="8" t="str">
        <f>+VSTUP!H199</f>
        <v>-</v>
      </c>
      <c r="F194" s="8" t="str">
        <f t="shared" si="8"/>
        <v/>
      </c>
      <c r="G194" s="8" t="str">
        <f t="shared" ref="G194:O194" si="395">+IF($D194&gt;=G$2,IF($E194=0,"",$E194),IF($D194+1=G$2,IF(EXACT(LEFT($E194,LEN($E$3)),$E$3),$E$3,IF(LEN($E$3)=2,IF(LEFT($E194,1)="O","O",IF(LEFT(D194,1)="S","S","")),IF(LEN($E$3)=3,D194,""))),""))</f>
        <v/>
      </c>
      <c r="H194" s="8" t="str">
        <f t="shared" si="395"/>
        <v/>
      </c>
      <c r="I194" s="8" t="str">
        <f t="shared" si="395"/>
        <v/>
      </c>
      <c r="J194" s="8" t="str">
        <f t="shared" si="395"/>
        <v/>
      </c>
      <c r="K194" s="8" t="str">
        <f t="shared" si="395"/>
        <v/>
      </c>
      <c r="L194" s="8" t="str">
        <f t="shared" si="395"/>
        <v/>
      </c>
      <c r="M194" s="8" t="str">
        <f t="shared" si="395"/>
        <v/>
      </c>
      <c r="N194" s="8" t="str">
        <f t="shared" si="395"/>
        <v/>
      </c>
      <c r="O194" s="8" t="str">
        <f t="shared" si="395"/>
        <v/>
      </c>
      <c r="P194" s="8" t="str">
        <f t="shared" si="10"/>
        <v>--------------</v>
      </c>
      <c r="Q194" s="8" t="str">
        <f t="shared" si="11"/>
        <v/>
      </c>
      <c r="R194" s="8" t="str">
        <f t="shared" si="12"/>
        <v/>
      </c>
      <c r="S194" s="8">
        <f t="shared" si="13"/>
        <v>0</v>
      </c>
      <c r="T194" s="8">
        <f>+IF($C194&lt;='Ceník STRAVA'!$B$16,5,IF($C194&lt;='Ceník STRAVA'!$B$15,4,IF($C194&lt;='Ceník STRAVA'!$B$14,3,IF($C194&lt;='Ceník STRAVA'!$B$13,2,IF($C194&lt;='Ceník STRAVA'!$B$12,1,6)))))</f>
        <v>6</v>
      </c>
      <c r="U194" s="33">
        <f t="shared" si="383"/>
        <v>0</v>
      </c>
      <c r="V194" s="32">
        <f t="array" ref="V194">INDEX('Ceník STRAVA'!$C$12:$J$17,$T194,IF(R194="",8,HLOOKUP(R194,'Ceník STRAVA'!$C$10:$J$11,2,0)))</f>
        <v>0</v>
      </c>
      <c r="W194" s="32">
        <f t="array" ref="W194">INDEX('Ceník STRAVA'!$C$12:$J$17,$T194,IF(G194="",8,HLOOKUP(G194,'Ceník STRAVA'!$C$10:$J$11,2,0)))*IF($S194=W$2,0,1)</f>
        <v>0</v>
      </c>
      <c r="X194" s="32">
        <f t="array" ref="X194">INDEX('Ceník STRAVA'!$C$12:$J$17,$T194,IF(H194="",8,HLOOKUP(H194,'Ceník STRAVA'!$C$10:$J$11,2,0)))*IF($S194=X$2,0,1)</f>
        <v>0</v>
      </c>
      <c r="Y194" s="32">
        <f t="array" ref="Y194">INDEX('Ceník STRAVA'!$C$12:$J$17,$T194,IF(I194="",8,HLOOKUP(I194,'Ceník STRAVA'!$C$10:$J$11,2,0)))*IF($S194=Y$2,0,1)</f>
        <v>0</v>
      </c>
      <c r="Z194" s="32">
        <f t="array" ref="Z194">INDEX('Ceník STRAVA'!$C$12:$J$17,$T194,IF(J194="",8,HLOOKUP(J194,'Ceník STRAVA'!$C$10:$J$11,2,0)))*IF($S194=Z$2,0,1)</f>
        <v>0</v>
      </c>
      <c r="AA194" s="32">
        <f t="array" ref="AA194">INDEX('Ceník STRAVA'!$C$12:$J$17,$T194,IF(K194="",8,HLOOKUP(K194,'Ceník STRAVA'!$C$10:$J$11,2,0)))*IF($S194=AA$2,0,1)</f>
        <v>0</v>
      </c>
      <c r="AB194" s="32">
        <f t="array" ref="AB194">INDEX('Ceník STRAVA'!$C$12:$J$17,$T194,IF(L194="",8,HLOOKUP(L194,'Ceník STRAVA'!$C$10:$J$11,2,0)))*IF($S194=AB$2,0,1)</f>
        <v>0</v>
      </c>
      <c r="AC194" s="32">
        <f t="array" ref="AC194">INDEX('Ceník STRAVA'!$C$12:$J$17,$T194,IF(M194="",8,HLOOKUP(M194,'Ceník STRAVA'!$C$10:$J$11,2,0)))*IF($S194=AC$2,0,1)</f>
        <v>0</v>
      </c>
      <c r="AD194" s="32">
        <f t="array" ref="AD194">INDEX('Ceník STRAVA'!$C$12:$J$17,$T194,IF(N194="",8,HLOOKUP(N194,'Ceník STRAVA'!$C$10:$J$11,2,0)))*IF($S194=AD$2,0,1)</f>
        <v>0</v>
      </c>
      <c r="AE194" s="32">
        <f t="array" ref="AE194">INDEX('Ceník STRAVA'!$C$12:$J$17,$T194,IF(O194="",8,HLOOKUP(O194,'Ceník STRAVA'!$C$10:$J$11,2,0)))*IF($S194=AE$2,0,1)</f>
        <v>0</v>
      </c>
      <c r="AF194" s="8"/>
      <c r="AG194" s="8"/>
      <c r="AH194" s="8" t="str">
        <f t="shared" ref="AH194:AQ194" si="396">$T194&amp;F194</f>
        <v>6</v>
      </c>
      <c r="AI194" s="8" t="str">
        <f t="shared" si="396"/>
        <v>6</v>
      </c>
      <c r="AJ194" s="8" t="str">
        <f t="shared" si="396"/>
        <v>6</v>
      </c>
      <c r="AK194" s="8" t="str">
        <f t="shared" si="396"/>
        <v>6</v>
      </c>
      <c r="AL194" s="8" t="str">
        <f t="shared" si="396"/>
        <v>6</v>
      </c>
      <c r="AM194" s="8" t="str">
        <f t="shared" si="396"/>
        <v>6</v>
      </c>
      <c r="AN194" s="8" t="str">
        <f t="shared" si="396"/>
        <v>6</v>
      </c>
      <c r="AO194" s="8" t="str">
        <f t="shared" si="396"/>
        <v>6</v>
      </c>
      <c r="AP194" s="8" t="str">
        <f t="shared" si="396"/>
        <v>6</v>
      </c>
      <c r="AQ194" s="8" t="str">
        <f t="shared" si="396"/>
        <v>6</v>
      </c>
      <c r="AR194" s="8"/>
      <c r="AS194" s="8"/>
      <c r="AT194" s="8"/>
      <c r="AU194" s="8"/>
      <c r="AV194" s="8"/>
      <c r="AW194" s="8"/>
      <c r="AX194" s="8"/>
      <c r="AY194" s="8"/>
      <c r="AZ194" s="8"/>
      <c r="BA194" s="8"/>
    </row>
    <row r="195" spans="1:53" s="151" customFormat="1" ht="15.75" customHeight="1">
      <c r="A195" s="152">
        <f>+VSTUP!A200</f>
        <v>191</v>
      </c>
      <c r="B195" s="152">
        <f>+VSTUP!B200</f>
        <v>0</v>
      </c>
      <c r="C195" s="152" t="str">
        <f>IF(VSTUP!C200="","",VSTUP!C200)</f>
        <v/>
      </c>
      <c r="D195" s="152">
        <f>+VSTUP!G200</f>
        <v>0</v>
      </c>
      <c r="E195" s="152" t="str">
        <f>+VSTUP!H200</f>
        <v>-</v>
      </c>
      <c r="F195" s="152" t="str">
        <f t="shared" si="8"/>
        <v/>
      </c>
      <c r="G195" s="152" t="str">
        <f t="shared" ref="G195:O195" si="397">+IF($D195&gt;=G$2,IF($E195=0,"",$E195),IF($D195+1=G$2,IF(EXACT(LEFT($E195,LEN($E$3)),$E$3),$E$3,IF(LEN($E$3)=2,IF(LEFT($E195,1)="O","O",IF(LEFT(D195,1)="S","S","")),IF(LEN($E$3)=3,D195,""))),""))</f>
        <v/>
      </c>
      <c r="H195" s="152" t="str">
        <f t="shared" si="397"/>
        <v/>
      </c>
      <c r="I195" s="152" t="str">
        <f t="shared" si="397"/>
        <v/>
      </c>
      <c r="J195" s="152" t="str">
        <f t="shared" si="397"/>
        <v/>
      </c>
      <c r="K195" s="152" t="str">
        <f t="shared" si="397"/>
        <v/>
      </c>
      <c r="L195" s="152" t="str">
        <f t="shared" si="397"/>
        <v/>
      </c>
      <c r="M195" s="152" t="str">
        <f t="shared" si="397"/>
        <v/>
      </c>
      <c r="N195" s="152" t="str">
        <f t="shared" si="397"/>
        <v/>
      </c>
      <c r="O195" s="152" t="str">
        <f t="shared" si="397"/>
        <v/>
      </c>
      <c r="P195" s="152" t="str">
        <f t="shared" si="10"/>
        <v>--------------</v>
      </c>
      <c r="Q195" s="152" t="str">
        <f t="shared" si="11"/>
        <v/>
      </c>
      <c r="R195" s="152" t="str">
        <f t="shared" si="12"/>
        <v/>
      </c>
      <c r="S195" s="152">
        <f t="shared" si="13"/>
        <v>0</v>
      </c>
      <c r="T195" s="152">
        <f>+IF($C195&lt;='Ceník STRAVA'!$B$16,5,IF($C195&lt;='Ceník STRAVA'!$B$15,4,IF($C195&lt;='Ceník STRAVA'!$B$14,3,IF($C195&lt;='Ceník STRAVA'!$B$13,2,IF($C195&lt;='Ceník STRAVA'!$B$12,1,6)))))</f>
        <v>6</v>
      </c>
      <c r="U195" s="33">
        <f t="shared" si="383"/>
        <v>0</v>
      </c>
      <c r="V195" s="153">
        <f t="array" ref="V195">INDEX('Ceník STRAVA'!$C$12:$J$17,$T195,IF(R195="",8,HLOOKUP(R195,'Ceník STRAVA'!$C$10:$J$11,2,0)))</f>
        <v>0</v>
      </c>
      <c r="W195" s="153">
        <f t="array" ref="W195">INDEX('Ceník STRAVA'!$C$12:$J$17,$T195,IF(G195="",8,HLOOKUP(G195,'Ceník STRAVA'!$C$10:$J$11,2,0)))*IF($S195=W$2,0,1)</f>
        <v>0</v>
      </c>
      <c r="X195" s="153">
        <f t="array" ref="X195">INDEX('Ceník STRAVA'!$C$12:$J$17,$T195,IF(H195="",8,HLOOKUP(H195,'Ceník STRAVA'!$C$10:$J$11,2,0)))*IF($S195=X$2,0,1)</f>
        <v>0</v>
      </c>
      <c r="Y195" s="153">
        <f t="array" ref="Y195">INDEX('Ceník STRAVA'!$C$12:$J$17,$T195,IF(I195="",8,HLOOKUP(I195,'Ceník STRAVA'!$C$10:$J$11,2,0)))*IF($S195=Y$2,0,1)</f>
        <v>0</v>
      </c>
      <c r="Z195" s="153">
        <f t="array" ref="Z195">INDEX('Ceník STRAVA'!$C$12:$J$17,$T195,IF(J195="",8,HLOOKUP(J195,'Ceník STRAVA'!$C$10:$J$11,2,0)))*IF($S195=Z$2,0,1)</f>
        <v>0</v>
      </c>
      <c r="AA195" s="153">
        <f t="array" ref="AA195">INDEX('Ceník STRAVA'!$C$12:$J$17,$T195,IF(K195="",8,HLOOKUP(K195,'Ceník STRAVA'!$C$10:$J$11,2,0)))*IF($S195=AA$2,0,1)</f>
        <v>0</v>
      </c>
      <c r="AB195" s="153">
        <f t="array" ref="AB195">INDEX('Ceník STRAVA'!$C$12:$J$17,$T195,IF(L195="",8,HLOOKUP(L195,'Ceník STRAVA'!$C$10:$J$11,2,0)))*IF($S195=AB$2,0,1)</f>
        <v>0</v>
      </c>
      <c r="AC195" s="153">
        <f t="array" ref="AC195">INDEX('Ceník STRAVA'!$C$12:$J$17,$T195,IF(M195="",8,HLOOKUP(M195,'Ceník STRAVA'!$C$10:$J$11,2,0)))*IF($S195=AC$2,0,1)</f>
        <v>0</v>
      </c>
      <c r="AD195" s="153">
        <f t="array" ref="AD195">INDEX('Ceník STRAVA'!$C$12:$J$17,$T195,IF(N195="",8,HLOOKUP(N195,'Ceník STRAVA'!$C$10:$J$11,2,0)))*IF($S195=AD$2,0,1)</f>
        <v>0</v>
      </c>
      <c r="AE195" s="153">
        <f t="array" ref="AE195">INDEX('Ceník STRAVA'!$C$12:$J$17,$T195,IF(O195="",8,HLOOKUP(O195,'Ceník STRAVA'!$C$10:$J$11,2,0)))*IF($S195=AE$2,0,1)</f>
        <v>0</v>
      </c>
      <c r="AF195" s="152"/>
      <c r="AG195" s="152"/>
      <c r="AH195" s="152" t="str">
        <f t="shared" ref="AH195:AQ195" si="398">$T195&amp;F195</f>
        <v>6</v>
      </c>
      <c r="AI195" s="152" t="str">
        <f t="shared" si="398"/>
        <v>6</v>
      </c>
      <c r="AJ195" s="152" t="str">
        <f t="shared" si="398"/>
        <v>6</v>
      </c>
      <c r="AK195" s="152" t="str">
        <f t="shared" si="398"/>
        <v>6</v>
      </c>
      <c r="AL195" s="152" t="str">
        <f t="shared" si="398"/>
        <v>6</v>
      </c>
      <c r="AM195" s="152" t="str">
        <f t="shared" si="398"/>
        <v>6</v>
      </c>
      <c r="AN195" s="152" t="str">
        <f t="shared" si="398"/>
        <v>6</v>
      </c>
      <c r="AO195" s="152" t="str">
        <f t="shared" si="398"/>
        <v>6</v>
      </c>
      <c r="AP195" s="152" t="str">
        <f t="shared" si="398"/>
        <v>6</v>
      </c>
      <c r="AQ195" s="152" t="str">
        <f t="shared" si="398"/>
        <v>6</v>
      </c>
      <c r="AR195" s="152"/>
      <c r="AS195" s="152"/>
      <c r="AT195" s="152"/>
      <c r="AU195" s="152"/>
      <c r="AV195" s="152"/>
      <c r="AW195" s="152"/>
      <c r="AX195" s="152"/>
      <c r="AY195" s="152"/>
      <c r="AZ195" s="152"/>
      <c r="BA195" s="152"/>
    </row>
    <row r="196" spans="1:53" ht="15.75" customHeight="1">
      <c r="A196" s="8">
        <f>+VSTUP!A201</f>
        <v>192</v>
      </c>
      <c r="B196" s="8">
        <f>+VSTUP!B201</f>
        <v>0</v>
      </c>
      <c r="C196" s="8" t="str">
        <f>IF(VSTUP!C201="","",VSTUP!C201)</f>
        <v/>
      </c>
      <c r="D196" s="8">
        <f>+VSTUP!G201</f>
        <v>0</v>
      </c>
      <c r="E196" s="8" t="str">
        <f>+VSTUP!H201</f>
        <v>-</v>
      </c>
      <c r="F196" s="8" t="str">
        <f t="shared" si="8"/>
        <v/>
      </c>
      <c r="G196" s="8" t="str">
        <f t="shared" ref="G196:O196" si="399">+IF($D196&gt;=G$2,IF($E196=0,"",$E196),IF($D196+1=G$2,IF(EXACT(LEFT($E196,LEN($E$3)),$E$3),$E$3,IF(LEN($E$3)=2,IF(LEFT($E196,1)="O","O",IF(LEFT(D196,1)="S","S","")),IF(LEN($E$3)=3,D196,""))),""))</f>
        <v/>
      </c>
      <c r="H196" s="8" t="str">
        <f t="shared" si="399"/>
        <v/>
      </c>
      <c r="I196" s="8" t="str">
        <f t="shared" si="399"/>
        <v/>
      </c>
      <c r="J196" s="8" t="str">
        <f t="shared" si="399"/>
        <v/>
      </c>
      <c r="K196" s="8" t="str">
        <f t="shared" si="399"/>
        <v/>
      </c>
      <c r="L196" s="8" t="str">
        <f t="shared" si="399"/>
        <v/>
      </c>
      <c r="M196" s="8" t="str">
        <f t="shared" si="399"/>
        <v/>
      </c>
      <c r="N196" s="8" t="str">
        <f t="shared" si="399"/>
        <v/>
      </c>
      <c r="O196" s="8" t="str">
        <f t="shared" si="399"/>
        <v/>
      </c>
      <c r="P196" s="8" t="str">
        <f t="shared" si="10"/>
        <v>--------------</v>
      </c>
      <c r="Q196" s="8" t="str">
        <f t="shared" si="11"/>
        <v/>
      </c>
      <c r="R196" s="8" t="str">
        <f t="shared" si="12"/>
        <v/>
      </c>
      <c r="S196" s="8">
        <f t="shared" si="13"/>
        <v>0</v>
      </c>
      <c r="T196" s="8">
        <f>+IF($C196&lt;='Ceník STRAVA'!$B$16,5,IF($C196&lt;='Ceník STRAVA'!$B$15,4,IF($C196&lt;='Ceník STRAVA'!$B$14,3,IF($C196&lt;='Ceník STRAVA'!$B$13,2,IF($C196&lt;='Ceník STRAVA'!$B$12,1,6)))))</f>
        <v>6</v>
      </c>
      <c r="U196" s="33">
        <f t="shared" si="383"/>
        <v>0</v>
      </c>
      <c r="V196" s="32">
        <f t="array" ref="V196">INDEX('Ceník STRAVA'!$C$12:$J$17,$T196,IF(R196="",8,HLOOKUP(R196,'Ceník STRAVA'!$C$10:$J$11,2,0)))</f>
        <v>0</v>
      </c>
      <c r="W196" s="32">
        <f t="array" ref="W196">INDEX('Ceník STRAVA'!$C$12:$J$17,$T196,IF(G196="",8,HLOOKUP(G196,'Ceník STRAVA'!$C$10:$J$11,2,0)))*IF($S196=W$2,0,1)</f>
        <v>0</v>
      </c>
      <c r="X196" s="32">
        <f t="array" ref="X196">INDEX('Ceník STRAVA'!$C$12:$J$17,$T196,IF(H196="",8,HLOOKUP(H196,'Ceník STRAVA'!$C$10:$J$11,2,0)))*IF($S196=X$2,0,1)</f>
        <v>0</v>
      </c>
      <c r="Y196" s="32">
        <f t="array" ref="Y196">INDEX('Ceník STRAVA'!$C$12:$J$17,$T196,IF(I196="",8,HLOOKUP(I196,'Ceník STRAVA'!$C$10:$J$11,2,0)))*IF($S196=Y$2,0,1)</f>
        <v>0</v>
      </c>
      <c r="Z196" s="32">
        <f t="array" ref="Z196">INDEX('Ceník STRAVA'!$C$12:$J$17,$T196,IF(J196="",8,HLOOKUP(J196,'Ceník STRAVA'!$C$10:$J$11,2,0)))*IF($S196=Z$2,0,1)</f>
        <v>0</v>
      </c>
      <c r="AA196" s="32">
        <f t="array" ref="AA196">INDEX('Ceník STRAVA'!$C$12:$J$17,$T196,IF(K196="",8,HLOOKUP(K196,'Ceník STRAVA'!$C$10:$J$11,2,0)))*IF($S196=AA$2,0,1)</f>
        <v>0</v>
      </c>
      <c r="AB196" s="32">
        <f t="array" ref="AB196">INDEX('Ceník STRAVA'!$C$12:$J$17,$T196,IF(L196="",8,HLOOKUP(L196,'Ceník STRAVA'!$C$10:$J$11,2,0)))*IF($S196=AB$2,0,1)</f>
        <v>0</v>
      </c>
      <c r="AC196" s="32">
        <f t="array" ref="AC196">INDEX('Ceník STRAVA'!$C$12:$J$17,$T196,IF(M196="",8,HLOOKUP(M196,'Ceník STRAVA'!$C$10:$J$11,2,0)))*IF($S196=AC$2,0,1)</f>
        <v>0</v>
      </c>
      <c r="AD196" s="32">
        <f t="array" ref="AD196">INDEX('Ceník STRAVA'!$C$12:$J$17,$T196,IF(N196="",8,HLOOKUP(N196,'Ceník STRAVA'!$C$10:$J$11,2,0)))*IF($S196=AD$2,0,1)</f>
        <v>0</v>
      </c>
      <c r="AE196" s="32">
        <f t="array" ref="AE196">INDEX('Ceník STRAVA'!$C$12:$J$17,$T196,IF(O196="",8,HLOOKUP(O196,'Ceník STRAVA'!$C$10:$J$11,2,0)))*IF($S196=AE$2,0,1)</f>
        <v>0</v>
      </c>
      <c r="AF196" s="8"/>
      <c r="AG196" s="8"/>
      <c r="AH196" s="8" t="str">
        <f t="shared" ref="AH196:AQ196" si="400">$T196&amp;F196</f>
        <v>6</v>
      </c>
      <c r="AI196" s="8" t="str">
        <f t="shared" si="400"/>
        <v>6</v>
      </c>
      <c r="AJ196" s="8" t="str">
        <f t="shared" si="400"/>
        <v>6</v>
      </c>
      <c r="AK196" s="8" t="str">
        <f t="shared" si="400"/>
        <v>6</v>
      </c>
      <c r="AL196" s="8" t="str">
        <f t="shared" si="400"/>
        <v>6</v>
      </c>
      <c r="AM196" s="8" t="str">
        <f t="shared" si="400"/>
        <v>6</v>
      </c>
      <c r="AN196" s="8" t="str">
        <f t="shared" si="400"/>
        <v>6</v>
      </c>
      <c r="AO196" s="8" t="str">
        <f t="shared" si="400"/>
        <v>6</v>
      </c>
      <c r="AP196" s="8" t="str">
        <f t="shared" si="400"/>
        <v>6</v>
      </c>
      <c r="AQ196" s="8" t="str">
        <f t="shared" si="400"/>
        <v>6</v>
      </c>
      <c r="AR196" s="8"/>
      <c r="AS196" s="8"/>
      <c r="AT196" s="8"/>
      <c r="AU196" s="8"/>
      <c r="AV196" s="8"/>
      <c r="AW196" s="8"/>
      <c r="AX196" s="8"/>
      <c r="AY196" s="8"/>
      <c r="AZ196" s="8"/>
      <c r="BA196" s="8"/>
    </row>
    <row r="197" spans="1:53" s="151" customFormat="1" ht="15.75" customHeight="1">
      <c r="A197" s="152">
        <f>+VSTUP!A202</f>
        <v>193</v>
      </c>
      <c r="B197" s="152">
        <f>+VSTUP!B202</f>
        <v>0</v>
      </c>
      <c r="C197" s="152" t="str">
        <f>IF(VSTUP!C202="","",VSTUP!C202)</f>
        <v/>
      </c>
      <c r="D197" s="152">
        <f>+VSTUP!G202</f>
        <v>0</v>
      </c>
      <c r="E197" s="152" t="str">
        <f>+VSTUP!H202</f>
        <v>-</v>
      </c>
      <c r="F197" s="152" t="str">
        <f t="shared" si="8"/>
        <v/>
      </c>
      <c r="G197" s="152" t="str">
        <f t="shared" ref="G197:O197" si="401">+IF($D197&gt;=G$2,IF($E197=0,"",$E197),IF($D197+1=G$2,IF(EXACT(LEFT($E197,LEN($E$3)),$E$3),$E$3,IF(LEN($E$3)=2,IF(LEFT($E197,1)="O","O",IF(LEFT(D197,1)="S","S","")),IF(LEN($E$3)=3,D197,""))),""))</f>
        <v/>
      </c>
      <c r="H197" s="152" t="str">
        <f t="shared" si="401"/>
        <v/>
      </c>
      <c r="I197" s="152" t="str">
        <f t="shared" si="401"/>
        <v/>
      </c>
      <c r="J197" s="152" t="str">
        <f t="shared" si="401"/>
        <v/>
      </c>
      <c r="K197" s="152" t="str">
        <f t="shared" si="401"/>
        <v/>
      </c>
      <c r="L197" s="152" t="str">
        <f t="shared" si="401"/>
        <v/>
      </c>
      <c r="M197" s="152" t="str">
        <f t="shared" si="401"/>
        <v/>
      </c>
      <c r="N197" s="152" t="str">
        <f t="shared" si="401"/>
        <v/>
      </c>
      <c r="O197" s="152" t="str">
        <f t="shared" si="401"/>
        <v/>
      </c>
      <c r="P197" s="152" t="str">
        <f t="shared" si="10"/>
        <v>--------------</v>
      </c>
      <c r="Q197" s="152" t="str">
        <f t="shared" si="11"/>
        <v/>
      </c>
      <c r="R197" s="152" t="str">
        <f t="shared" si="12"/>
        <v/>
      </c>
      <c r="S197" s="152">
        <f t="shared" si="13"/>
        <v>0</v>
      </c>
      <c r="T197" s="152">
        <f>+IF($C197&lt;='Ceník STRAVA'!$B$16,5,IF($C197&lt;='Ceník STRAVA'!$B$15,4,IF($C197&lt;='Ceník STRAVA'!$B$14,3,IF($C197&lt;='Ceník STRAVA'!$B$13,2,IF($C197&lt;='Ceník STRAVA'!$B$12,1,6)))))</f>
        <v>6</v>
      </c>
      <c r="U197" s="33">
        <f t="shared" si="383"/>
        <v>0</v>
      </c>
      <c r="V197" s="153">
        <f t="array" ref="V197">INDEX('Ceník STRAVA'!$C$12:$J$17,$T197,IF(R197="",8,HLOOKUP(R197,'Ceník STRAVA'!$C$10:$J$11,2,0)))</f>
        <v>0</v>
      </c>
      <c r="W197" s="153">
        <f t="array" ref="W197">INDEX('Ceník STRAVA'!$C$12:$J$17,$T197,IF(G197="",8,HLOOKUP(G197,'Ceník STRAVA'!$C$10:$J$11,2,0)))*IF($S197=W$2,0,1)</f>
        <v>0</v>
      </c>
      <c r="X197" s="153">
        <f t="array" ref="X197">INDEX('Ceník STRAVA'!$C$12:$J$17,$T197,IF(H197="",8,HLOOKUP(H197,'Ceník STRAVA'!$C$10:$J$11,2,0)))*IF($S197=X$2,0,1)</f>
        <v>0</v>
      </c>
      <c r="Y197" s="153">
        <f t="array" ref="Y197">INDEX('Ceník STRAVA'!$C$12:$J$17,$T197,IF(I197="",8,HLOOKUP(I197,'Ceník STRAVA'!$C$10:$J$11,2,0)))*IF($S197=Y$2,0,1)</f>
        <v>0</v>
      </c>
      <c r="Z197" s="153">
        <f t="array" ref="Z197">INDEX('Ceník STRAVA'!$C$12:$J$17,$T197,IF(J197="",8,HLOOKUP(J197,'Ceník STRAVA'!$C$10:$J$11,2,0)))*IF($S197=Z$2,0,1)</f>
        <v>0</v>
      </c>
      <c r="AA197" s="153">
        <f t="array" ref="AA197">INDEX('Ceník STRAVA'!$C$12:$J$17,$T197,IF(K197="",8,HLOOKUP(K197,'Ceník STRAVA'!$C$10:$J$11,2,0)))*IF($S197=AA$2,0,1)</f>
        <v>0</v>
      </c>
      <c r="AB197" s="153">
        <f t="array" ref="AB197">INDEX('Ceník STRAVA'!$C$12:$J$17,$T197,IF(L197="",8,HLOOKUP(L197,'Ceník STRAVA'!$C$10:$J$11,2,0)))*IF($S197=AB$2,0,1)</f>
        <v>0</v>
      </c>
      <c r="AC197" s="153">
        <f t="array" ref="AC197">INDEX('Ceník STRAVA'!$C$12:$J$17,$T197,IF(M197="",8,HLOOKUP(M197,'Ceník STRAVA'!$C$10:$J$11,2,0)))*IF($S197=AC$2,0,1)</f>
        <v>0</v>
      </c>
      <c r="AD197" s="153">
        <f t="array" ref="AD197">INDEX('Ceník STRAVA'!$C$12:$J$17,$T197,IF(N197="",8,HLOOKUP(N197,'Ceník STRAVA'!$C$10:$J$11,2,0)))*IF($S197=AD$2,0,1)</f>
        <v>0</v>
      </c>
      <c r="AE197" s="153">
        <f t="array" ref="AE197">INDEX('Ceník STRAVA'!$C$12:$J$17,$T197,IF(O197="",8,HLOOKUP(O197,'Ceník STRAVA'!$C$10:$J$11,2,0)))*IF($S197=AE$2,0,1)</f>
        <v>0</v>
      </c>
      <c r="AF197" s="152"/>
      <c r="AG197" s="152"/>
      <c r="AH197" s="152" t="str">
        <f t="shared" ref="AH197:AQ197" si="402">$T197&amp;F197</f>
        <v>6</v>
      </c>
      <c r="AI197" s="152" t="str">
        <f t="shared" si="402"/>
        <v>6</v>
      </c>
      <c r="AJ197" s="152" t="str">
        <f t="shared" si="402"/>
        <v>6</v>
      </c>
      <c r="AK197" s="152" t="str">
        <f t="shared" si="402"/>
        <v>6</v>
      </c>
      <c r="AL197" s="152" t="str">
        <f t="shared" si="402"/>
        <v>6</v>
      </c>
      <c r="AM197" s="152" t="str">
        <f t="shared" si="402"/>
        <v>6</v>
      </c>
      <c r="AN197" s="152" t="str">
        <f t="shared" si="402"/>
        <v>6</v>
      </c>
      <c r="AO197" s="152" t="str">
        <f t="shared" si="402"/>
        <v>6</v>
      </c>
      <c r="AP197" s="152" t="str">
        <f t="shared" si="402"/>
        <v>6</v>
      </c>
      <c r="AQ197" s="152" t="str">
        <f t="shared" si="402"/>
        <v>6</v>
      </c>
      <c r="AR197" s="152"/>
      <c r="AS197" s="152"/>
      <c r="AT197" s="152"/>
      <c r="AU197" s="152"/>
      <c r="AV197" s="152"/>
      <c r="AW197" s="152"/>
      <c r="AX197" s="152"/>
      <c r="AY197" s="152"/>
      <c r="AZ197" s="152"/>
      <c r="BA197" s="152"/>
    </row>
    <row r="198" spans="1:53" ht="15.75" customHeight="1">
      <c r="A198" s="8">
        <f>+VSTUP!A203</f>
        <v>194</v>
      </c>
      <c r="B198" s="8">
        <f>+VSTUP!B203</f>
        <v>0</v>
      </c>
      <c r="C198" s="8" t="str">
        <f>IF(VSTUP!C203="","",VSTUP!C203)</f>
        <v/>
      </c>
      <c r="D198" s="8">
        <f>+VSTUP!G203</f>
        <v>0</v>
      </c>
      <c r="E198" s="8" t="str">
        <f>+VSTUP!H203</f>
        <v>-</v>
      </c>
      <c r="F198" s="8" t="str">
        <f t="shared" si="8"/>
        <v/>
      </c>
      <c r="G198" s="8" t="str">
        <f t="shared" ref="G198:O198" si="403">+IF($D198&gt;=G$2,IF($E198=0,"",$E198),IF($D198+1=G$2,IF(EXACT(LEFT($E198,LEN($E$3)),$E$3),$E$3,IF(LEN($E$3)=2,IF(LEFT($E198,1)="O","O",IF(LEFT(D198,1)="S","S","")),IF(LEN($E$3)=3,D198,""))),""))</f>
        <v/>
      </c>
      <c r="H198" s="8" t="str">
        <f t="shared" si="403"/>
        <v/>
      </c>
      <c r="I198" s="8" t="str">
        <f t="shared" si="403"/>
        <v/>
      </c>
      <c r="J198" s="8" t="str">
        <f t="shared" si="403"/>
        <v/>
      </c>
      <c r="K198" s="8" t="str">
        <f t="shared" si="403"/>
        <v/>
      </c>
      <c r="L198" s="8" t="str">
        <f t="shared" si="403"/>
        <v/>
      </c>
      <c r="M198" s="8" t="str">
        <f t="shared" si="403"/>
        <v/>
      </c>
      <c r="N198" s="8" t="str">
        <f t="shared" si="403"/>
        <v/>
      </c>
      <c r="O198" s="8" t="str">
        <f t="shared" si="403"/>
        <v/>
      </c>
      <c r="P198" s="8" t="str">
        <f t="shared" si="10"/>
        <v>--------------</v>
      </c>
      <c r="Q198" s="8" t="str">
        <f t="shared" si="11"/>
        <v/>
      </c>
      <c r="R198" s="8" t="str">
        <f t="shared" si="12"/>
        <v/>
      </c>
      <c r="S198" s="8">
        <f t="shared" si="13"/>
        <v>0</v>
      </c>
      <c r="T198" s="8">
        <f>+IF($C198&lt;='Ceník STRAVA'!$B$16,5,IF($C198&lt;='Ceník STRAVA'!$B$15,4,IF($C198&lt;='Ceník STRAVA'!$B$14,3,IF($C198&lt;='Ceník STRAVA'!$B$13,2,IF($C198&lt;='Ceník STRAVA'!$B$12,1,6)))))</f>
        <v>6</v>
      </c>
      <c r="U198" s="33">
        <f t="shared" si="383"/>
        <v>0</v>
      </c>
      <c r="V198" s="32">
        <f t="array" ref="V198">INDEX('Ceník STRAVA'!$C$12:$J$17,$T198,IF(R198="",8,HLOOKUP(R198,'Ceník STRAVA'!$C$10:$J$11,2,0)))</f>
        <v>0</v>
      </c>
      <c r="W198" s="32">
        <f t="array" ref="W198">INDEX('Ceník STRAVA'!$C$12:$J$17,$T198,IF(G198="",8,HLOOKUP(G198,'Ceník STRAVA'!$C$10:$J$11,2,0)))*IF($S198=W$2,0,1)</f>
        <v>0</v>
      </c>
      <c r="X198" s="32">
        <f t="array" ref="X198">INDEX('Ceník STRAVA'!$C$12:$J$17,$T198,IF(H198="",8,HLOOKUP(H198,'Ceník STRAVA'!$C$10:$J$11,2,0)))*IF($S198=X$2,0,1)</f>
        <v>0</v>
      </c>
      <c r="Y198" s="32">
        <f t="array" ref="Y198">INDEX('Ceník STRAVA'!$C$12:$J$17,$T198,IF(I198="",8,HLOOKUP(I198,'Ceník STRAVA'!$C$10:$J$11,2,0)))*IF($S198=Y$2,0,1)</f>
        <v>0</v>
      </c>
      <c r="Z198" s="32">
        <f t="array" ref="Z198">INDEX('Ceník STRAVA'!$C$12:$J$17,$T198,IF(J198="",8,HLOOKUP(J198,'Ceník STRAVA'!$C$10:$J$11,2,0)))*IF($S198=Z$2,0,1)</f>
        <v>0</v>
      </c>
      <c r="AA198" s="32">
        <f t="array" ref="AA198">INDEX('Ceník STRAVA'!$C$12:$J$17,$T198,IF(K198="",8,HLOOKUP(K198,'Ceník STRAVA'!$C$10:$J$11,2,0)))*IF($S198=AA$2,0,1)</f>
        <v>0</v>
      </c>
      <c r="AB198" s="32">
        <f t="array" ref="AB198">INDEX('Ceník STRAVA'!$C$12:$J$17,$T198,IF(L198="",8,HLOOKUP(L198,'Ceník STRAVA'!$C$10:$J$11,2,0)))*IF($S198=AB$2,0,1)</f>
        <v>0</v>
      </c>
      <c r="AC198" s="32">
        <f t="array" ref="AC198">INDEX('Ceník STRAVA'!$C$12:$J$17,$T198,IF(M198="",8,HLOOKUP(M198,'Ceník STRAVA'!$C$10:$J$11,2,0)))*IF($S198=AC$2,0,1)</f>
        <v>0</v>
      </c>
      <c r="AD198" s="32">
        <f t="array" ref="AD198">INDEX('Ceník STRAVA'!$C$12:$J$17,$T198,IF(N198="",8,HLOOKUP(N198,'Ceník STRAVA'!$C$10:$J$11,2,0)))*IF($S198=AD$2,0,1)</f>
        <v>0</v>
      </c>
      <c r="AE198" s="32">
        <f t="array" ref="AE198">INDEX('Ceník STRAVA'!$C$12:$J$17,$T198,IF(O198="",8,HLOOKUP(O198,'Ceník STRAVA'!$C$10:$J$11,2,0)))*IF($S198=AE$2,0,1)</f>
        <v>0</v>
      </c>
      <c r="AF198" s="8"/>
      <c r="AG198" s="8"/>
      <c r="AH198" s="8" t="str">
        <f t="shared" ref="AH198:AQ198" si="404">$T198&amp;F198</f>
        <v>6</v>
      </c>
      <c r="AI198" s="8" t="str">
        <f t="shared" si="404"/>
        <v>6</v>
      </c>
      <c r="AJ198" s="8" t="str">
        <f t="shared" si="404"/>
        <v>6</v>
      </c>
      <c r="AK198" s="8" t="str">
        <f t="shared" si="404"/>
        <v>6</v>
      </c>
      <c r="AL198" s="8" t="str">
        <f t="shared" si="404"/>
        <v>6</v>
      </c>
      <c r="AM198" s="8" t="str">
        <f t="shared" si="404"/>
        <v>6</v>
      </c>
      <c r="AN198" s="8" t="str">
        <f t="shared" si="404"/>
        <v>6</v>
      </c>
      <c r="AO198" s="8" t="str">
        <f t="shared" si="404"/>
        <v>6</v>
      </c>
      <c r="AP198" s="8" t="str">
        <f t="shared" si="404"/>
        <v>6</v>
      </c>
      <c r="AQ198" s="8" t="str">
        <f t="shared" si="404"/>
        <v>6</v>
      </c>
      <c r="AR198" s="8"/>
      <c r="AS198" s="8"/>
      <c r="AT198" s="8"/>
      <c r="AU198" s="8"/>
      <c r="AV198" s="8"/>
      <c r="AW198" s="8"/>
      <c r="AX198" s="8"/>
      <c r="AY198" s="8"/>
      <c r="AZ198" s="8"/>
      <c r="BA198" s="8"/>
    </row>
    <row r="199" spans="1:53" s="151" customFormat="1" ht="15.75" customHeight="1">
      <c r="A199" s="152">
        <f>+VSTUP!A204</f>
        <v>195</v>
      </c>
      <c r="B199" s="152">
        <f>+VSTUP!B204</f>
        <v>0</v>
      </c>
      <c r="C199" s="152" t="str">
        <f>IF(VSTUP!C204="","",VSTUP!C204)</f>
        <v/>
      </c>
      <c r="D199" s="152">
        <f>+VSTUP!G204</f>
        <v>0</v>
      </c>
      <c r="E199" s="152" t="str">
        <f>+VSTUP!H204</f>
        <v>-</v>
      </c>
      <c r="F199" s="152" t="str">
        <f t="shared" si="8"/>
        <v/>
      </c>
      <c r="G199" s="152" t="str">
        <f t="shared" ref="G199:O199" si="405">+IF($D199&gt;=G$2,IF($E199=0,"",$E199),IF($D199+1=G$2,IF(EXACT(LEFT($E199,LEN($E$3)),$E$3),$E$3,IF(LEN($E$3)=2,IF(LEFT($E199,1)="O","O",IF(LEFT(D199,1)="S","S","")),IF(LEN($E$3)=3,D199,""))),""))</f>
        <v/>
      </c>
      <c r="H199" s="152" t="str">
        <f t="shared" si="405"/>
        <v/>
      </c>
      <c r="I199" s="152" t="str">
        <f t="shared" si="405"/>
        <v/>
      </c>
      <c r="J199" s="152" t="str">
        <f t="shared" si="405"/>
        <v/>
      </c>
      <c r="K199" s="152" t="str">
        <f t="shared" si="405"/>
        <v/>
      </c>
      <c r="L199" s="152" t="str">
        <f t="shared" si="405"/>
        <v/>
      </c>
      <c r="M199" s="152" t="str">
        <f t="shared" si="405"/>
        <v/>
      </c>
      <c r="N199" s="152" t="str">
        <f t="shared" si="405"/>
        <v/>
      </c>
      <c r="O199" s="152" t="str">
        <f t="shared" si="405"/>
        <v/>
      </c>
      <c r="P199" s="152" t="str">
        <f t="shared" si="10"/>
        <v>--------------</v>
      </c>
      <c r="Q199" s="152" t="str">
        <f t="shared" si="11"/>
        <v/>
      </c>
      <c r="R199" s="152" t="str">
        <f t="shared" si="12"/>
        <v/>
      </c>
      <c r="S199" s="152">
        <f t="shared" si="13"/>
        <v>0</v>
      </c>
      <c r="T199" s="152">
        <f>+IF($C199&lt;='Ceník STRAVA'!$B$16,5,IF($C199&lt;='Ceník STRAVA'!$B$15,4,IF($C199&lt;='Ceník STRAVA'!$B$14,3,IF($C199&lt;='Ceník STRAVA'!$B$13,2,IF($C199&lt;='Ceník STRAVA'!$B$12,1,6)))))</f>
        <v>6</v>
      </c>
      <c r="U199" s="33">
        <f t="shared" si="383"/>
        <v>0</v>
      </c>
      <c r="V199" s="153">
        <f t="array" ref="V199">INDEX('Ceník STRAVA'!$C$12:$J$17,$T199,IF(R199="",8,HLOOKUP(R199,'Ceník STRAVA'!$C$10:$J$11,2,0)))</f>
        <v>0</v>
      </c>
      <c r="W199" s="153">
        <f t="array" ref="W199">INDEX('Ceník STRAVA'!$C$12:$J$17,$T199,IF(G199="",8,HLOOKUP(G199,'Ceník STRAVA'!$C$10:$J$11,2,0)))*IF($S199=W$2,0,1)</f>
        <v>0</v>
      </c>
      <c r="X199" s="153">
        <f t="array" ref="X199">INDEX('Ceník STRAVA'!$C$12:$J$17,$T199,IF(H199="",8,HLOOKUP(H199,'Ceník STRAVA'!$C$10:$J$11,2,0)))*IF($S199=X$2,0,1)</f>
        <v>0</v>
      </c>
      <c r="Y199" s="153">
        <f t="array" ref="Y199">INDEX('Ceník STRAVA'!$C$12:$J$17,$T199,IF(I199="",8,HLOOKUP(I199,'Ceník STRAVA'!$C$10:$J$11,2,0)))*IF($S199=Y$2,0,1)</f>
        <v>0</v>
      </c>
      <c r="Z199" s="153">
        <f t="array" ref="Z199">INDEX('Ceník STRAVA'!$C$12:$J$17,$T199,IF(J199="",8,HLOOKUP(J199,'Ceník STRAVA'!$C$10:$J$11,2,0)))*IF($S199=Z$2,0,1)</f>
        <v>0</v>
      </c>
      <c r="AA199" s="153">
        <f t="array" ref="AA199">INDEX('Ceník STRAVA'!$C$12:$J$17,$T199,IF(K199="",8,HLOOKUP(K199,'Ceník STRAVA'!$C$10:$J$11,2,0)))*IF($S199=AA$2,0,1)</f>
        <v>0</v>
      </c>
      <c r="AB199" s="153">
        <f t="array" ref="AB199">INDEX('Ceník STRAVA'!$C$12:$J$17,$T199,IF(L199="",8,HLOOKUP(L199,'Ceník STRAVA'!$C$10:$J$11,2,0)))*IF($S199=AB$2,0,1)</f>
        <v>0</v>
      </c>
      <c r="AC199" s="153">
        <f t="array" ref="AC199">INDEX('Ceník STRAVA'!$C$12:$J$17,$T199,IF(M199="",8,HLOOKUP(M199,'Ceník STRAVA'!$C$10:$J$11,2,0)))*IF($S199=AC$2,0,1)</f>
        <v>0</v>
      </c>
      <c r="AD199" s="153">
        <f t="array" ref="AD199">INDEX('Ceník STRAVA'!$C$12:$J$17,$T199,IF(N199="",8,HLOOKUP(N199,'Ceník STRAVA'!$C$10:$J$11,2,0)))*IF($S199=AD$2,0,1)</f>
        <v>0</v>
      </c>
      <c r="AE199" s="153">
        <f t="array" ref="AE199">INDEX('Ceník STRAVA'!$C$12:$J$17,$T199,IF(O199="",8,HLOOKUP(O199,'Ceník STRAVA'!$C$10:$J$11,2,0)))*IF($S199=AE$2,0,1)</f>
        <v>0</v>
      </c>
      <c r="AF199" s="152"/>
      <c r="AG199" s="152"/>
      <c r="AH199" s="152" t="str">
        <f t="shared" ref="AH199:AQ199" si="406">$T199&amp;F199</f>
        <v>6</v>
      </c>
      <c r="AI199" s="152" t="str">
        <f t="shared" si="406"/>
        <v>6</v>
      </c>
      <c r="AJ199" s="152" t="str">
        <f t="shared" si="406"/>
        <v>6</v>
      </c>
      <c r="AK199" s="152" t="str">
        <f t="shared" si="406"/>
        <v>6</v>
      </c>
      <c r="AL199" s="152" t="str">
        <f t="shared" si="406"/>
        <v>6</v>
      </c>
      <c r="AM199" s="152" t="str">
        <f t="shared" si="406"/>
        <v>6</v>
      </c>
      <c r="AN199" s="152" t="str">
        <f t="shared" si="406"/>
        <v>6</v>
      </c>
      <c r="AO199" s="152" t="str">
        <f t="shared" si="406"/>
        <v>6</v>
      </c>
      <c r="AP199" s="152" t="str">
        <f t="shared" si="406"/>
        <v>6</v>
      </c>
      <c r="AQ199" s="152" t="str">
        <f t="shared" si="406"/>
        <v>6</v>
      </c>
      <c r="AR199" s="152"/>
      <c r="AS199" s="152"/>
      <c r="AT199" s="152"/>
      <c r="AU199" s="152"/>
      <c r="AV199" s="152"/>
      <c r="AW199" s="152"/>
      <c r="AX199" s="152"/>
      <c r="AY199" s="152"/>
      <c r="AZ199" s="152"/>
      <c r="BA199" s="152"/>
    </row>
    <row r="200" spans="1:53" ht="15.75" customHeight="1">
      <c r="A200" s="8">
        <f>+VSTUP!A205</f>
        <v>196</v>
      </c>
      <c r="B200" s="8">
        <f>+VSTUP!B205</f>
        <v>0</v>
      </c>
      <c r="C200" s="8" t="str">
        <f>IF(VSTUP!C205="","",VSTUP!C205)</f>
        <v/>
      </c>
      <c r="D200" s="8">
        <f>+VSTUP!G205</f>
        <v>0</v>
      </c>
      <c r="E200" s="8" t="str">
        <f>+VSTUP!H205</f>
        <v>-</v>
      </c>
      <c r="F200" s="8" t="str">
        <f t="shared" si="8"/>
        <v/>
      </c>
      <c r="G200" s="8" t="str">
        <f t="shared" ref="G200:O200" si="407">+IF($D200&gt;=G$2,IF($E200=0,"",$E200),IF($D200+1=G$2,IF(EXACT(LEFT($E200,LEN($E$3)),$E$3),$E$3,IF(LEN($E$3)=2,IF(LEFT($E200,1)="O","O",IF(LEFT(D200,1)="S","S","")),IF(LEN($E$3)=3,D200,""))),""))</f>
        <v/>
      </c>
      <c r="H200" s="8" t="str">
        <f t="shared" si="407"/>
        <v/>
      </c>
      <c r="I200" s="8" t="str">
        <f t="shared" si="407"/>
        <v/>
      </c>
      <c r="J200" s="8" t="str">
        <f t="shared" si="407"/>
        <v/>
      </c>
      <c r="K200" s="8" t="str">
        <f t="shared" si="407"/>
        <v/>
      </c>
      <c r="L200" s="8" t="str">
        <f t="shared" si="407"/>
        <v/>
      </c>
      <c r="M200" s="8" t="str">
        <f t="shared" si="407"/>
        <v/>
      </c>
      <c r="N200" s="8" t="str">
        <f t="shared" si="407"/>
        <v/>
      </c>
      <c r="O200" s="8" t="str">
        <f t="shared" si="407"/>
        <v/>
      </c>
      <c r="P200" s="8" t="str">
        <f t="shared" si="10"/>
        <v>--------------</v>
      </c>
      <c r="Q200" s="8" t="str">
        <f t="shared" si="11"/>
        <v/>
      </c>
      <c r="R200" s="8" t="str">
        <f t="shared" si="12"/>
        <v/>
      </c>
      <c r="S200" s="8">
        <f t="shared" si="13"/>
        <v>0</v>
      </c>
      <c r="T200" s="8">
        <f>+IF($C200&lt;='Ceník STRAVA'!$B$16,5,IF($C200&lt;='Ceník STRAVA'!$B$15,4,IF($C200&lt;='Ceník STRAVA'!$B$14,3,IF($C200&lt;='Ceník STRAVA'!$B$13,2,IF($C200&lt;='Ceník STRAVA'!$B$12,1,6)))))</f>
        <v>6</v>
      </c>
      <c r="U200" s="33">
        <f t="shared" si="383"/>
        <v>0</v>
      </c>
      <c r="V200" s="32">
        <f t="array" ref="V200">INDEX('Ceník STRAVA'!$C$12:$J$17,$T200,IF(R200="",8,HLOOKUP(R200,'Ceník STRAVA'!$C$10:$J$11,2,0)))</f>
        <v>0</v>
      </c>
      <c r="W200" s="32">
        <f t="array" ref="W200">INDEX('Ceník STRAVA'!$C$12:$J$17,$T200,IF(G200="",8,HLOOKUP(G200,'Ceník STRAVA'!$C$10:$J$11,2,0)))*IF($S200=W$2,0,1)</f>
        <v>0</v>
      </c>
      <c r="X200" s="32">
        <f t="array" ref="X200">INDEX('Ceník STRAVA'!$C$12:$J$17,$T200,IF(H200="",8,HLOOKUP(H200,'Ceník STRAVA'!$C$10:$J$11,2,0)))*IF($S200=X$2,0,1)</f>
        <v>0</v>
      </c>
      <c r="Y200" s="32">
        <f t="array" ref="Y200">INDEX('Ceník STRAVA'!$C$12:$J$17,$T200,IF(I200="",8,HLOOKUP(I200,'Ceník STRAVA'!$C$10:$J$11,2,0)))*IF($S200=Y$2,0,1)</f>
        <v>0</v>
      </c>
      <c r="Z200" s="32">
        <f t="array" ref="Z200">INDEX('Ceník STRAVA'!$C$12:$J$17,$T200,IF(J200="",8,HLOOKUP(J200,'Ceník STRAVA'!$C$10:$J$11,2,0)))*IF($S200=Z$2,0,1)</f>
        <v>0</v>
      </c>
      <c r="AA200" s="32">
        <f t="array" ref="AA200">INDEX('Ceník STRAVA'!$C$12:$J$17,$T200,IF(K200="",8,HLOOKUP(K200,'Ceník STRAVA'!$C$10:$J$11,2,0)))*IF($S200=AA$2,0,1)</f>
        <v>0</v>
      </c>
      <c r="AB200" s="32">
        <f t="array" ref="AB200">INDEX('Ceník STRAVA'!$C$12:$J$17,$T200,IF(L200="",8,HLOOKUP(L200,'Ceník STRAVA'!$C$10:$J$11,2,0)))*IF($S200=AB$2,0,1)</f>
        <v>0</v>
      </c>
      <c r="AC200" s="32">
        <f t="array" ref="AC200">INDEX('Ceník STRAVA'!$C$12:$J$17,$T200,IF(M200="",8,HLOOKUP(M200,'Ceník STRAVA'!$C$10:$J$11,2,0)))*IF($S200=AC$2,0,1)</f>
        <v>0</v>
      </c>
      <c r="AD200" s="32">
        <f t="array" ref="AD200">INDEX('Ceník STRAVA'!$C$12:$J$17,$T200,IF(N200="",8,HLOOKUP(N200,'Ceník STRAVA'!$C$10:$J$11,2,0)))*IF($S200=AD$2,0,1)</f>
        <v>0</v>
      </c>
      <c r="AE200" s="32">
        <f t="array" ref="AE200">INDEX('Ceník STRAVA'!$C$12:$J$17,$T200,IF(O200="",8,HLOOKUP(O200,'Ceník STRAVA'!$C$10:$J$11,2,0)))*IF($S200=AE$2,0,1)</f>
        <v>0</v>
      </c>
      <c r="AF200" s="8"/>
      <c r="AG200" s="8"/>
      <c r="AH200" s="8" t="str">
        <f t="shared" ref="AH200:AQ200" si="408">$T200&amp;F200</f>
        <v>6</v>
      </c>
      <c r="AI200" s="8" t="str">
        <f t="shared" si="408"/>
        <v>6</v>
      </c>
      <c r="AJ200" s="8" t="str">
        <f t="shared" si="408"/>
        <v>6</v>
      </c>
      <c r="AK200" s="8" t="str">
        <f t="shared" si="408"/>
        <v>6</v>
      </c>
      <c r="AL200" s="8" t="str">
        <f t="shared" si="408"/>
        <v>6</v>
      </c>
      <c r="AM200" s="8" t="str">
        <f t="shared" si="408"/>
        <v>6</v>
      </c>
      <c r="AN200" s="8" t="str">
        <f t="shared" si="408"/>
        <v>6</v>
      </c>
      <c r="AO200" s="8" t="str">
        <f t="shared" si="408"/>
        <v>6</v>
      </c>
      <c r="AP200" s="8" t="str">
        <f t="shared" si="408"/>
        <v>6</v>
      </c>
      <c r="AQ200" s="8" t="str">
        <f t="shared" si="408"/>
        <v>6</v>
      </c>
      <c r="AR200" s="8"/>
      <c r="AS200" s="8"/>
      <c r="AT200" s="8"/>
      <c r="AU200" s="8"/>
      <c r="AV200" s="8"/>
      <c r="AW200" s="8"/>
      <c r="AX200" s="8"/>
      <c r="AY200" s="8"/>
      <c r="AZ200" s="8"/>
      <c r="BA200" s="8"/>
    </row>
    <row r="201" spans="1:53" s="151" customFormat="1" ht="15.75" customHeight="1">
      <c r="A201" s="152">
        <f>+VSTUP!A206</f>
        <v>197</v>
      </c>
      <c r="B201" s="152">
        <f>+VSTUP!B206</f>
        <v>0</v>
      </c>
      <c r="C201" s="152" t="str">
        <f>IF(VSTUP!C206="","",VSTUP!C206)</f>
        <v/>
      </c>
      <c r="D201" s="152">
        <f>+VSTUP!G206</f>
        <v>0</v>
      </c>
      <c r="E201" s="152" t="str">
        <f>+VSTUP!H206</f>
        <v>-</v>
      </c>
      <c r="F201" s="152" t="str">
        <f t="shared" si="8"/>
        <v/>
      </c>
      <c r="G201" s="152" t="str">
        <f t="shared" ref="G201:O201" si="409">+IF($D201&gt;=G$2,IF($E201=0,"",$E201),IF($D201+1=G$2,IF(EXACT(LEFT($E201,LEN($E$3)),$E$3),$E$3,IF(LEN($E$3)=2,IF(LEFT($E201,1)="O","O",IF(LEFT(D201,1)="S","S","")),IF(LEN($E$3)=3,D201,""))),""))</f>
        <v/>
      </c>
      <c r="H201" s="152" t="str">
        <f t="shared" si="409"/>
        <v/>
      </c>
      <c r="I201" s="152" t="str">
        <f t="shared" si="409"/>
        <v/>
      </c>
      <c r="J201" s="152" t="str">
        <f t="shared" si="409"/>
        <v/>
      </c>
      <c r="K201" s="152" t="str">
        <f t="shared" si="409"/>
        <v/>
      </c>
      <c r="L201" s="152" t="str">
        <f t="shared" si="409"/>
        <v/>
      </c>
      <c r="M201" s="152" t="str">
        <f t="shared" si="409"/>
        <v/>
      </c>
      <c r="N201" s="152" t="str">
        <f t="shared" si="409"/>
        <v/>
      </c>
      <c r="O201" s="152" t="str">
        <f t="shared" si="409"/>
        <v/>
      </c>
      <c r="P201" s="152" t="str">
        <f t="shared" si="10"/>
        <v>--------------</v>
      </c>
      <c r="Q201" s="152" t="str">
        <f t="shared" si="11"/>
        <v/>
      </c>
      <c r="R201" s="152" t="str">
        <f t="shared" si="12"/>
        <v/>
      </c>
      <c r="S201" s="152">
        <f t="shared" si="13"/>
        <v>0</v>
      </c>
      <c r="T201" s="152">
        <f>+IF($C201&lt;='Ceník STRAVA'!$B$16,5,IF($C201&lt;='Ceník STRAVA'!$B$15,4,IF($C201&lt;='Ceník STRAVA'!$B$14,3,IF($C201&lt;='Ceník STRAVA'!$B$13,2,IF($C201&lt;='Ceník STRAVA'!$B$12,1,6)))))</f>
        <v>6</v>
      </c>
      <c r="U201" s="33">
        <f t="shared" si="383"/>
        <v>0</v>
      </c>
      <c r="V201" s="153">
        <f t="array" ref="V201">INDEX('Ceník STRAVA'!$C$12:$J$17,$T201,IF(R201="",8,HLOOKUP(R201,'Ceník STRAVA'!$C$10:$J$11,2,0)))</f>
        <v>0</v>
      </c>
      <c r="W201" s="153">
        <f t="array" ref="W201">INDEX('Ceník STRAVA'!$C$12:$J$17,$T201,IF(G201="",8,HLOOKUP(G201,'Ceník STRAVA'!$C$10:$J$11,2,0)))*IF($S201=W$2,0,1)</f>
        <v>0</v>
      </c>
      <c r="X201" s="153">
        <f t="array" ref="X201">INDEX('Ceník STRAVA'!$C$12:$J$17,$T201,IF(H201="",8,HLOOKUP(H201,'Ceník STRAVA'!$C$10:$J$11,2,0)))*IF($S201=X$2,0,1)</f>
        <v>0</v>
      </c>
      <c r="Y201" s="153">
        <f t="array" ref="Y201">INDEX('Ceník STRAVA'!$C$12:$J$17,$T201,IF(I201="",8,HLOOKUP(I201,'Ceník STRAVA'!$C$10:$J$11,2,0)))*IF($S201=Y$2,0,1)</f>
        <v>0</v>
      </c>
      <c r="Z201" s="153">
        <f t="array" ref="Z201">INDEX('Ceník STRAVA'!$C$12:$J$17,$T201,IF(J201="",8,HLOOKUP(J201,'Ceník STRAVA'!$C$10:$J$11,2,0)))*IF($S201=Z$2,0,1)</f>
        <v>0</v>
      </c>
      <c r="AA201" s="153">
        <f t="array" ref="AA201">INDEX('Ceník STRAVA'!$C$12:$J$17,$T201,IF(K201="",8,HLOOKUP(K201,'Ceník STRAVA'!$C$10:$J$11,2,0)))*IF($S201=AA$2,0,1)</f>
        <v>0</v>
      </c>
      <c r="AB201" s="153">
        <f t="array" ref="AB201">INDEX('Ceník STRAVA'!$C$12:$J$17,$T201,IF(L201="",8,HLOOKUP(L201,'Ceník STRAVA'!$C$10:$J$11,2,0)))*IF($S201=AB$2,0,1)</f>
        <v>0</v>
      </c>
      <c r="AC201" s="153">
        <f t="array" ref="AC201">INDEX('Ceník STRAVA'!$C$12:$J$17,$T201,IF(M201="",8,HLOOKUP(M201,'Ceník STRAVA'!$C$10:$J$11,2,0)))*IF($S201=AC$2,0,1)</f>
        <v>0</v>
      </c>
      <c r="AD201" s="153">
        <f t="array" ref="AD201">INDEX('Ceník STRAVA'!$C$12:$J$17,$T201,IF(N201="",8,HLOOKUP(N201,'Ceník STRAVA'!$C$10:$J$11,2,0)))*IF($S201=AD$2,0,1)</f>
        <v>0</v>
      </c>
      <c r="AE201" s="153">
        <f t="array" ref="AE201">INDEX('Ceník STRAVA'!$C$12:$J$17,$T201,IF(O201="",8,HLOOKUP(O201,'Ceník STRAVA'!$C$10:$J$11,2,0)))*IF($S201=AE$2,0,1)</f>
        <v>0</v>
      </c>
      <c r="AF201" s="152"/>
      <c r="AG201" s="152"/>
      <c r="AH201" s="152" t="str">
        <f t="shared" ref="AH201:AQ201" si="410">$T201&amp;F201</f>
        <v>6</v>
      </c>
      <c r="AI201" s="152" t="str">
        <f t="shared" si="410"/>
        <v>6</v>
      </c>
      <c r="AJ201" s="152" t="str">
        <f t="shared" si="410"/>
        <v>6</v>
      </c>
      <c r="AK201" s="152" t="str">
        <f t="shared" si="410"/>
        <v>6</v>
      </c>
      <c r="AL201" s="152" t="str">
        <f t="shared" si="410"/>
        <v>6</v>
      </c>
      <c r="AM201" s="152" t="str">
        <f t="shared" si="410"/>
        <v>6</v>
      </c>
      <c r="AN201" s="152" t="str">
        <f t="shared" si="410"/>
        <v>6</v>
      </c>
      <c r="AO201" s="152" t="str">
        <f t="shared" si="410"/>
        <v>6</v>
      </c>
      <c r="AP201" s="152" t="str">
        <f t="shared" si="410"/>
        <v>6</v>
      </c>
      <c r="AQ201" s="152" t="str">
        <f t="shared" si="410"/>
        <v>6</v>
      </c>
      <c r="AR201" s="152"/>
      <c r="AS201" s="152"/>
      <c r="AT201" s="152"/>
      <c r="AU201" s="152"/>
      <c r="AV201" s="152"/>
      <c r="AW201" s="152"/>
      <c r="AX201" s="152"/>
      <c r="AY201" s="152"/>
      <c r="AZ201" s="152"/>
      <c r="BA201" s="152"/>
    </row>
    <row r="202" spans="1:53" ht="15.75" customHeight="1">
      <c r="A202" s="8">
        <f>+VSTUP!A207</f>
        <v>198</v>
      </c>
      <c r="B202" s="8">
        <f>+VSTUP!B207</f>
        <v>0</v>
      </c>
      <c r="C202" s="8" t="str">
        <f>IF(VSTUP!C207="","",VSTUP!C207)</f>
        <v/>
      </c>
      <c r="D202" s="8">
        <f>+VSTUP!G207</f>
        <v>0</v>
      </c>
      <c r="E202" s="8" t="str">
        <f>+VSTUP!H207</f>
        <v>-</v>
      </c>
      <c r="F202" s="8" t="str">
        <f t="shared" si="8"/>
        <v/>
      </c>
      <c r="G202" s="8" t="str">
        <f t="shared" ref="G202:O202" si="411">+IF($D202&gt;=G$2,IF($E202=0,"",$E202),IF($D202+1=G$2,IF(EXACT(LEFT($E202,LEN($E$3)),$E$3),$E$3,IF(LEN($E$3)=2,IF(LEFT($E202,1)="O","O",IF(LEFT(D202,1)="S","S","")),IF(LEN($E$3)=3,D202,""))),""))</f>
        <v/>
      </c>
      <c r="H202" s="8" t="str">
        <f t="shared" si="411"/>
        <v/>
      </c>
      <c r="I202" s="8" t="str">
        <f t="shared" si="411"/>
        <v/>
      </c>
      <c r="J202" s="8" t="str">
        <f t="shared" si="411"/>
        <v/>
      </c>
      <c r="K202" s="8" t="str">
        <f t="shared" si="411"/>
        <v/>
      </c>
      <c r="L202" s="8" t="str">
        <f t="shared" si="411"/>
        <v/>
      </c>
      <c r="M202" s="8" t="str">
        <f t="shared" si="411"/>
        <v/>
      </c>
      <c r="N202" s="8" t="str">
        <f t="shared" si="411"/>
        <v/>
      </c>
      <c r="O202" s="8" t="str">
        <f t="shared" si="411"/>
        <v/>
      </c>
      <c r="P202" s="8" t="str">
        <f t="shared" si="10"/>
        <v>--------------</v>
      </c>
      <c r="Q202" s="8" t="str">
        <f t="shared" si="11"/>
        <v/>
      </c>
      <c r="R202" s="8" t="str">
        <f t="shared" si="12"/>
        <v/>
      </c>
      <c r="S202" s="8">
        <f t="shared" si="13"/>
        <v>0</v>
      </c>
      <c r="T202" s="8">
        <f>+IF($C202&lt;='Ceník STRAVA'!$B$16,5,IF($C202&lt;='Ceník STRAVA'!$B$15,4,IF($C202&lt;='Ceník STRAVA'!$B$14,3,IF($C202&lt;='Ceník STRAVA'!$B$13,2,IF($C202&lt;='Ceník STRAVA'!$B$12,1,6)))))</f>
        <v>6</v>
      </c>
      <c r="U202" s="33">
        <f t="shared" si="383"/>
        <v>0</v>
      </c>
      <c r="V202" s="32">
        <f t="array" ref="V202">INDEX('Ceník STRAVA'!$C$12:$J$17,$T202,IF(R202="",8,HLOOKUP(R202,'Ceník STRAVA'!$C$10:$J$11,2,0)))</f>
        <v>0</v>
      </c>
      <c r="W202" s="32">
        <f t="array" ref="W202">INDEX('Ceník STRAVA'!$C$12:$J$17,$T202,IF(G202="",8,HLOOKUP(G202,'Ceník STRAVA'!$C$10:$J$11,2,0)))*IF($S202=W$2,0,1)</f>
        <v>0</v>
      </c>
      <c r="X202" s="32">
        <f t="array" ref="X202">INDEX('Ceník STRAVA'!$C$12:$J$17,$T202,IF(H202="",8,HLOOKUP(H202,'Ceník STRAVA'!$C$10:$J$11,2,0)))*IF($S202=X$2,0,1)</f>
        <v>0</v>
      </c>
      <c r="Y202" s="32">
        <f t="array" ref="Y202">INDEX('Ceník STRAVA'!$C$12:$J$17,$T202,IF(I202="",8,HLOOKUP(I202,'Ceník STRAVA'!$C$10:$J$11,2,0)))*IF($S202=Y$2,0,1)</f>
        <v>0</v>
      </c>
      <c r="Z202" s="32">
        <f t="array" ref="Z202">INDEX('Ceník STRAVA'!$C$12:$J$17,$T202,IF(J202="",8,HLOOKUP(J202,'Ceník STRAVA'!$C$10:$J$11,2,0)))*IF($S202=Z$2,0,1)</f>
        <v>0</v>
      </c>
      <c r="AA202" s="32">
        <f t="array" ref="AA202">INDEX('Ceník STRAVA'!$C$12:$J$17,$T202,IF(K202="",8,HLOOKUP(K202,'Ceník STRAVA'!$C$10:$J$11,2,0)))*IF($S202=AA$2,0,1)</f>
        <v>0</v>
      </c>
      <c r="AB202" s="32">
        <f t="array" ref="AB202">INDEX('Ceník STRAVA'!$C$12:$J$17,$T202,IF(L202="",8,HLOOKUP(L202,'Ceník STRAVA'!$C$10:$J$11,2,0)))*IF($S202=AB$2,0,1)</f>
        <v>0</v>
      </c>
      <c r="AC202" s="32">
        <f t="array" ref="AC202">INDEX('Ceník STRAVA'!$C$12:$J$17,$T202,IF(M202="",8,HLOOKUP(M202,'Ceník STRAVA'!$C$10:$J$11,2,0)))*IF($S202=AC$2,0,1)</f>
        <v>0</v>
      </c>
      <c r="AD202" s="32">
        <f t="array" ref="AD202">INDEX('Ceník STRAVA'!$C$12:$J$17,$T202,IF(N202="",8,HLOOKUP(N202,'Ceník STRAVA'!$C$10:$J$11,2,0)))*IF($S202=AD$2,0,1)</f>
        <v>0</v>
      </c>
      <c r="AE202" s="32">
        <f t="array" ref="AE202">INDEX('Ceník STRAVA'!$C$12:$J$17,$T202,IF(O202="",8,HLOOKUP(O202,'Ceník STRAVA'!$C$10:$J$11,2,0)))*IF($S202=AE$2,0,1)</f>
        <v>0</v>
      </c>
      <c r="AF202" s="8"/>
      <c r="AG202" s="8"/>
      <c r="AH202" s="8" t="str">
        <f t="shared" ref="AH202:AQ202" si="412">$T202&amp;F202</f>
        <v>6</v>
      </c>
      <c r="AI202" s="8" t="str">
        <f t="shared" si="412"/>
        <v>6</v>
      </c>
      <c r="AJ202" s="8" t="str">
        <f t="shared" si="412"/>
        <v>6</v>
      </c>
      <c r="AK202" s="8" t="str">
        <f t="shared" si="412"/>
        <v>6</v>
      </c>
      <c r="AL202" s="8" t="str">
        <f t="shared" si="412"/>
        <v>6</v>
      </c>
      <c r="AM202" s="8" t="str">
        <f t="shared" si="412"/>
        <v>6</v>
      </c>
      <c r="AN202" s="8" t="str">
        <f t="shared" si="412"/>
        <v>6</v>
      </c>
      <c r="AO202" s="8" t="str">
        <f t="shared" si="412"/>
        <v>6</v>
      </c>
      <c r="AP202" s="8" t="str">
        <f t="shared" si="412"/>
        <v>6</v>
      </c>
      <c r="AQ202" s="8" t="str">
        <f t="shared" si="412"/>
        <v>6</v>
      </c>
      <c r="AR202" s="8"/>
      <c r="AS202" s="8"/>
      <c r="AT202" s="8"/>
      <c r="AU202" s="8"/>
      <c r="AV202" s="8"/>
      <c r="AW202" s="8"/>
      <c r="AX202" s="8"/>
      <c r="AY202" s="8"/>
      <c r="AZ202" s="8"/>
      <c r="BA202" s="8"/>
    </row>
    <row r="203" spans="1:53" s="151" customFormat="1" ht="15.75" customHeight="1">
      <c r="A203" s="152">
        <f>+VSTUP!A208</f>
        <v>199</v>
      </c>
      <c r="B203" s="152">
        <f>+VSTUP!B208</f>
        <v>0</v>
      </c>
      <c r="C203" s="152" t="str">
        <f>IF(VSTUP!C208="","",VSTUP!C208)</f>
        <v/>
      </c>
      <c r="D203" s="152">
        <f>+VSTUP!G208</f>
        <v>0</v>
      </c>
      <c r="E203" s="152" t="str">
        <f>+VSTUP!H208</f>
        <v>-</v>
      </c>
      <c r="F203" s="152" t="str">
        <f t="shared" si="8"/>
        <v/>
      </c>
      <c r="G203" s="152" t="str">
        <f t="shared" ref="G203:O203" si="413">+IF($D203&gt;=G$2,IF($E203=0,"",$E203),IF($D203+1=G$2,IF(EXACT(LEFT($E203,LEN($E$3)),$E$3),$E$3,IF(LEN($E$3)=2,IF(LEFT($E203,1)="O","O",IF(LEFT(D203,1)="S","S","")),IF(LEN($E$3)=3,D203,""))),""))</f>
        <v/>
      </c>
      <c r="H203" s="152" t="str">
        <f t="shared" si="413"/>
        <v/>
      </c>
      <c r="I203" s="152" t="str">
        <f t="shared" si="413"/>
        <v/>
      </c>
      <c r="J203" s="152" t="str">
        <f t="shared" si="413"/>
        <v/>
      </c>
      <c r="K203" s="152" t="str">
        <f t="shared" si="413"/>
        <v/>
      </c>
      <c r="L203" s="152" t="str">
        <f t="shared" si="413"/>
        <v/>
      </c>
      <c r="M203" s="152" t="str">
        <f t="shared" si="413"/>
        <v/>
      </c>
      <c r="N203" s="152" t="str">
        <f t="shared" si="413"/>
        <v/>
      </c>
      <c r="O203" s="152" t="str">
        <f t="shared" si="413"/>
        <v/>
      </c>
      <c r="P203" s="152" t="str">
        <f t="shared" si="10"/>
        <v>--------------</v>
      </c>
      <c r="Q203" s="152" t="str">
        <f t="shared" si="11"/>
        <v/>
      </c>
      <c r="R203" s="152" t="str">
        <f t="shared" si="12"/>
        <v/>
      </c>
      <c r="S203" s="152">
        <f t="shared" si="13"/>
        <v>0</v>
      </c>
      <c r="T203" s="152">
        <f>+IF($C203&lt;='Ceník STRAVA'!$B$16,5,IF($C203&lt;='Ceník STRAVA'!$B$15,4,IF($C203&lt;='Ceník STRAVA'!$B$14,3,IF($C203&lt;='Ceník STRAVA'!$B$13,2,IF($C203&lt;='Ceník STRAVA'!$B$12,1,6)))))</f>
        <v>6</v>
      </c>
      <c r="U203" s="33">
        <f t="shared" si="383"/>
        <v>0</v>
      </c>
      <c r="V203" s="153">
        <f t="array" ref="V203">INDEX('Ceník STRAVA'!$C$12:$J$17,$T203,IF(R203="",8,HLOOKUP(R203,'Ceník STRAVA'!$C$10:$J$11,2,0)))</f>
        <v>0</v>
      </c>
      <c r="W203" s="153">
        <f t="array" ref="W203">INDEX('Ceník STRAVA'!$C$12:$J$17,$T203,IF(G203="",8,HLOOKUP(G203,'Ceník STRAVA'!$C$10:$J$11,2,0)))*IF($S203=W$2,0,1)</f>
        <v>0</v>
      </c>
      <c r="X203" s="153">
        <f t="array" ref="X203">INDEX('Ceník STRAVA'!$C$12:$J$17,$T203,IF(H203="",8,HLOOKUP(H203,'Ceník STRAVA'!$C$10:$J$11,2,0)))*IF($S203=X$2,0,1)</f>
        <v>0</v>
      </c>
      <c r="Y203" s="153">
        <f t="array" ref="Y203">INDEX('Ceník STRAVA'!$C$12:$J$17,$T203,IF(I203="",8,HLOOKUP(I203,'Ceník STRAVA'!$C$10:$J$11,2,0)))*IF($S203=Y$2,0,1)</f>
        <v>0</v>
      </c>
      <c r="Z203" s="153">
        <f t="array" ref="Z203">INDEX('Ceník STRAVA'!$C$12:$J$17,$T203,IF(J203="",8,HLOOKUP(J203,'Ceník STRAVA'!$C$10:$J$11,2,0)))*IF($S203=Z$2,0,1)</f>
        <v>0</v>
      </c>
      <c r="AA203" s="153">
        <f t="array" ref="AA203">INDEX('Ceník STRAVA'!$C$12:$J$17,$T203,IF(K203="",8,HLOOKUP(K203,'Ceník STRAVA'!$C$10:$J$11,2,0)))*IF($S203=AA$2,0,1)</f>
        <v>0</v>
      </c>
      <c r="AB203" s="153">
        <f t="array" ref="AB203">INDEX('Ceník STRAVA'!$C$12:$J$17,$T203,IF(L203="",8,HLOOKUP(L203,'Ceník STRAVA'!$C$10:$J$11,2,0)))*IF($S203=AB$2,0,1)</f>
        <v>0</v>
      </c>
      <c r="AC203" s="153">
        <f t="array" ref="AC203">INDEX('Ceník STRAVA'!$C$12:$J$17,$T203,IF(M203="",8,HLOOKUP(M203,'Ceník STRAVA'!$C$10:$J$11,2,0)))*IF($S203=AC$2,0,1)</f>
        <v>0</v>
      </c>
      <c r="AD203" s="153">
        <f t="array" ref="AD203">INDEX('Ceník STRAVA'!$C$12:$J$17,$T203,IF(N203="",8,HLOOKUP(N203,'Ceník STRAVA'!$C$10:$J$11,2,0)))*IF($S203=AD$2,0,1)</f>
        <v>0</v>
      </c>
      <c r="AE203" s="153">
        <f t="array" ref="AE203">INDEX('Ceník STRAVA'!$C$12:$J$17,$T203,IF(O203="",8,HLOOKUP(O203,'Ceník STRAVA'!$C$10:$J$11,2,0)))*IF($S203=AE$2,0,1)</f>
        <v>0</v>
      </c>
      <c r="AF203" s="152"/>
      <c r="AG203" s="152"/>
      <c r="AH203" s="152" t="str">
        <f t="shared" ref="AH203:AQ203" si="414">$T203&amp;F203</f>
        <v>6</v>
      </c>
      <c r="AI203" s="152" t="str">
        <f t="shared" si="414"/>
        <v>6</v>
      </c>
      <c r="AJ203" s="152" t="str">
        <f t="shared" si="414"/>
        <v>6</v>
      </c>
      <c r="AK203" s="152" t="str">
        <f t="shared" si="414"/>
        <v>6</v>
      </c>
      <c r="AL203" s="152" t="str">
        <f t="shared" si="414"/>
        <v>6</v>
      </c>
      <c r="AM203" s="152" t="str">
        <f t="shared" si="414"/>
        <v>6</v>
      </c>
      <c r="AN203" s="152" t="str">
        <f t="shared" si="414"/>
        <v>6</v>
      </c>
      <c r="AO203" s="152" t="str">
        <f t="shared" si="414"/>
        <v>6</v>
      </c>
      <c r="AP203" s="152" t="str">
        <f t="shared" si="414"/>
        <v>6</v>
      </c>
      <c r="AQ203" s="152" t="str">
        <f t="shared" si="414"/>
        <v>6</v>
      </c>
      <c r="AR203" s="152"/>
      <c r="AS203" s="152"/>
      <c r="AT203" s="152"/>
      <c r="AU203" s="152"/>
      <c r="AV203" s="152"/>
      <c r="AW203" s="152"/>
      <c r="AX203" s="152"/>
      <c r="AY203" s="152"/>
      <c r="AZ203" s="152"/>
      <c r="BA203" s="152"/>
    </row>
    <row r="204" spans="1:53" ht="15.75" customHeight="1">
      <c r="A204" s="8">
        <f>+VSTUP!A209</f>
        <v>200</v>
      </c>
      <c r="B204" s="8">
        <f>+VSTUP!B209</f>
        <v>0</v>
      </c>
      <c r="C204" s="8" t="str">
        <f>IF(VSTUP!C209="","",VSTUP!C209)</f>
        <v/>
      </c>
      <c r="D204" s="8">
        <f>+VSTUP!G209</f>
        <v>0</v>
      </c>
      <c r="E204" s="8" t="str">
        <f>+VSTUP!H209</f>
        <v>-</v>
      </c>
      <c r="F204" s="8" t="str">
        <f t="shared" si="8"/>
        <v/>
      </c>
      <c r="G204" s="8" t="str">
        <f t="shared" ref="G204:O204" si="415">+IF($D204&gt;=G$2,IF($E204=0,"",$E204),IF($D204+1=G$2,IF(EXACT(LEFT($E204,LEN($E$3)),$E$3),$E$3,IF(LEN($E$3)=2,IF(LEFT($E204,1)="O","O",IF(LEFT(D204,1)="S","S","")),IF(LEN($E$3)=3,D204,""))),""))</f>
        <v/>
      </c>
      <c r="H204" s="8" t="str">
        <f t="shared" si="415"/>
        <v/>
      </c>
      <c r="I204" s="8" t="str">
        <f t="shared" si="415"/>
        <v/>
      </c>
      <c r="J204" s="8" t="str">
        <f t="shared" si="415"/>
        <v/>
      </c>
      <c r="K204" s="8" t="str">
        <f t="shared" si="415"/>
        <v/>
      </c>
      <c r="L204" s="8" t="str">
        <f t="shared" si="415"/>
        <v/>
      </c>
      <c r="M204" s="8" t="str">
        <f t="shared" si="415"/>
        <v/>
      </c>
      <c r="N204" s="8" t="str">
        <f t="shared" si="415"/>
        <v/>
      </c>
      <c r="O204" s="8" t="str">
        <f t="shared" si="415"/>
        <v/>
      </c>
      <c r="P204" s="8" t="str">
        <f t="shared" si="10"/>
        <v>--------------</v>
      </c>
      <c r="Q204" s="8" t="str">
        <f t="shared" si="11"/>
        <v/>
      </c>
      <c r="R204" s="8" t="str">
        <f t="shared" si="12"/>
        <v/>
      </c>
      <c r="S204" s="8">
        <f t="shared" si="13"/>
        <v>0</v>
      </c>
      <c r="T204" s="8">
        <f>+IF($C204&lt;='Ceník STRAVA'!$B$16,5,IF($C204&lt;='Ceník STRAVA'!$B$15,4,IF($C204&lt;='Ceník STRAVA'!$B$14,3,IF($C204&lt;='Ceník STRAVA'!$B$13,2,IF($C204&lt;='Ceník STRAVA'!$B$12,1,6)))))</f>
        <v>6</v>
      </c>
      <c r="U204" s="33">
        <f t="shared" si="14"/>
        <v>0</v>
      </c>
      <c r="V204" s="32">
        <f t="array" ref="V204">INDEX('Ceník STRAVA'!$C$12:$J$17,$T204,IF(R204="",8,HLOOKUP(R204,'Ceník STRAVA'!$C$10:$J$11,2,0)))</f>
        <v>0</v>
      </c>
      <c r="W204" s="32">
        <f t="array" ref="W204">INDEX('Ceník STRAVA'!$C$12:$J$17,$T204,IF(G204="",8,HLOOKUP(G204,'Ceník STRAVA'!$C$10:$J$11,2,0)))*IF($S204=W$2,0,1)</f>
        <v>0</v>
      </c>
      <c r="X204" s="32">
        <f t="array" ref="X204">INDEX('Ceník STRAVA'!$C$12:$J$17,$T204,IF(H204="",8,HLOOKUP(H204,'Ceník STRAVA'!$C$10:$J$11,2,0)))*IF($S204=X$2,0,1)</f>
        <v>0</v>
      </c>
      <c r="Y204" s="32">
        <f t="array" ref="Y204">INDEX('Ceník STRAVA'!$C$12:$J$17,$T204,IF(I204="",8,HLOOKUP(I204,'Ceník STRAVA'!$C$10:$J$11,2,0)))*IF($S204=Y$2,0,1)</f>
        <v>0</v>
      </c>
      <c r="Z204" s="32">
        <f t="array" ref="Z204">INDEX('Ceník STRAVA'!$C$12:$J$17,$T204,IF(J204="",8,HLOOKUP(J204,'Ceník STRAVA'!$C$10:$J$11,2,0)))*IF($S204=Z$2,0,1)</f>
        <v>0</v>
      </c>
      <c r="AA204" s="32">
        <f t="array" ref="AA204">INDEX('Ceník STRAVA'!$C$12:$J$17,$T204,IF(K204="",8,HLOOKUP(K204,'Ceník STRAVA'!$C$10:$J$11,2,0)))*IF($S204=AA$2,0,1)</f>
        <v>0</v>
      </c>
      <c r="AB204" s="32">
        <f t="array" ref="AB204">INDEX('Ceník STRAVA'!$C$12:$J$17,$T204,IF(L204="",8,HLOOKUP(L204,'Ceník STRAVA'!$C$10:$J$11,2,0)))*IF($S204=AB$2,0,1)</f>
        <v>0</v>
      </c>
      <c r="AC204" s="32">
        <f t="array" ref="AC204">INDEX('Ceník STRAVA'!$C$12:$J$17,$T204,IF(M204="",8,HLOOKUP(M204,'Ceník STRAVA'!$C$10:$J$11,2,0)))*IF($S204=AC$2,0,1)</f>
        <v>0</v>
      </c>
      <c r="AD204" s="32">
        <f t="array" ref="AD204">INDEX('Ceník STRAVA'!$C$12:$J$17,$T204,IF(N204="",8,HLOOKUP(N204,'Ceník STRAVA'!$C$10:$J$11,2,0)))*IF($S204=AD$2,0,1)</f>
        <v>0</v>
      </c>
      <c r="AE204" s="32">
        <f t="array" ref="AE204">INDEX('Ceník STRAVA'!$C$12:$J$17,$T204,IF(O204="",8,HLOOKUP(O204,'Ceník STRAVA'!$C$10:$J$11,2,0)))*IF($S204=AE$2,0,1)</f>
        <v>0</v>
      </c>
      <c r="AF204" s="8"/>
      <c r="AG204" s="8"/>
      <c r="AH204" s="8" t="str">
        <f t="shared" ref="AH204:AQ204" si="416">$T204&amp;F204</f>
        <v>6</v>
      </c>
      <c r="AI204" s="8" t="str">
        <f t="shared" si="416"/>
        <v>6</v>
      </c>
      <c r="AJ204" s="8" t="str">
        <f t="shared" si="416"/>
        <v>6</v>
      </c>
      <c r="AK204" s="8" t="str">
        <f t="shared" si="416"/>
        <v>6</v>
      </c>
      <c r="AL204" s="8" t="str">
        <f t="shared" si="416"/>
        <v>6</v>
      </c>
      <c r="AM204" s="8" t="str">
        <f t="shared" si="416"/>
        <v>6</v>
      </c>
      <c r="AN204" s="8" t="str">
        <f t="shared" si="416"/>
        <v>6</v>
      </c>
      <c r="AO204" s="8" t="str">
        <f t="shared" si="416"/>
        <v>6</v>
      </c>
      <c r="AP204" s="8" t="str">
        <f t="shared" si="416"/>
        <v>6</v>
      </c>
      <c r="AQ204" s="8" t="str">
        <f t="shared" si="416"/>
        <v>6</v>
      </c>
      <c r="AR204" s="8"/>
      <c r="AS204" s="8"/>
      <c r="AT204" s="8"/>
      <c r="AU204" s="8"/>
      <c r="AV204" s="8"/>
      <c r="AW204" s="8"/>
      <c r="AX204" s="8"/>
      <c r="AY204" s="8"/>
      <c r="AZ204" s="8"/>
      <c r="BA204" s="8"/>
    </row>
    <row r="205" spans="1:53" ht="15.75" customHeight="1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</row>
    <row r="206" spans="1:53" ht="15.75" customHeight="1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 t="str">
        <f>+IF(RIGHT(K206,1)="R",K206,IF(K206="","",IF(OR(K206=$S$1,K206=$S$2,K206=$S$3,K206=$S$4),K206&amp;"-1",K206&amp;"-"&amp;COUNTIF(K$6:K$999,K206))))</f>
        <v/>
      </c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</row>
    <row r="207" spans="1:53" ht="15.75" customHeight="1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</row>
    <row r="208" spans="1:53" ht="15.75" customHeight="1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</row>
    <row r="209" spans="1:53" ht="15.75" customHeight="1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</row>
    <row r="210" spans="1:53" ht="15.75" customHeight="1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</row>
    <row r="211" spans="1:53" ht="15.75" customHeight="1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</row>
    <row r="212" spans="1:53" ht="15.75" customHeight="1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</row>
    <row r="213" spans="1:53" ht="15.75" customHeight="1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</row>
    <row r="214" spans="1:53" ht="15.75" customHeight="1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</row>
    <row r="215" spans="1:53" ht="15.75" customHeight="1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</row>
    <row r="216" spans="1:53" ht="15.75" customHeight="1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</row>
    <row r="217" spans="1:53" ht="15.75" customHeight="1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</row>
    <row r="218" spans="1:53" ht="15.75" customHeight="1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</row>
    <row r="219" spans="1:53" ht="15.75" customHeight="1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</row>
    <row r="220" spans="1:53" ht="15.75" customHeight="1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</row>
    <row r="221" spans="1:53" ht="15.75" customHeight="1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</row>
    <row r="222" spans="1:53" ht="15.75" customHeight="1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</row>
    <row r="223" spans="1:53" ht="15.75" customHeight="1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</row>
    <row r="224" spans="1:53" ht="15.75" customHeight="1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</row>
    <row r="225" spans="1:53" ht="15.75" customHeight="1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</row>
    <row r="226" spans="1:53" ht="15.75" customHeight="1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</row>
    <row r="227" spans="1:53" ht="15.75" customHeight="1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</row>
    <row r="228" spans="1:53" ht="15.75" customHeight="1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</row>
    <row r="229" spans="1:53" ht="15.75" customHeight="1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</row>
    <row r="230" spans="1:53" ht="15.75" customHeight="1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</row>
    <row r="231" spans="1:53" ht="15.75" customHeight="1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</row>
    <row r="232" spans="1:53" ht="15.75" customHeight="1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</row>
    <row r="233" spans="1:53" ht="15.75" customHeight="1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</row>
    <row r="234" spans="1:53" ht="15.75" customHeight="1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</row>
    <row r="235" spans="1:53" ht="15.75" customHeight="1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</row>
    <row r="236" spans="1:53" ht="15.75" customHeight="1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</row>
    <row r="237" spans="1:53" ht="15.75" customHeight="1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</row>
    <row r="238" spans="1:53" ht="15.75" customHeight="1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</row>
    <row r="239" spans="1:53" ht="15.75" customHeight="1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</row>
    <row r="240" spans="1:53" ht="15.75" customHeight="1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</row>
    <row r="241" spans="1:53" ht="15.75" customHeight="1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</row>
    <row r="242" spans="1:53" ht="15.75" customHeight="1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</row>
    <row r="243" spans="1:53" ht="15.75" customHeight="1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</row>
    <row r="244" spans="1:53" ht="15.75" customHeight="1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</row>
    <row r="245" spans="1:53" ht="15.75" customHeight="1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</row>
    <row r="246" spans="1:53" ht="15.75" customHeight="1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</row>
    <row r="247" spans="1:53" ht="15.75" customHeight="1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</row>
    <row r="248" spans="1:53" ht="15.75" customHeight="1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</row>
    <row r="249" spans="1:53" ht="15.75" customHeight="1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</row>
    <row r="250" spans="1:53" ht="15.75" customHeight="1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</row>
    <row r="251" spans="1:53" ht="15.75" customHeight="1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</row>
    <row r="252" spans="1:53" ht="15.75" customHeight="1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</row>
    <row r="253" spans="1:53" ht="15.75" customHeight="1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</row>
    <row r="254" spans="1:53" ht="15.75" customHeight="1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</row>
    <row r="255" spans="1:53" ht="15.75" customHeight="1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</row>
    <row r="256" spans="1:53" ht="15.75" customHeight="1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</row>
    <row r="257" spans="1:53" ht="15.75" customHeight="1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</row>
    <row r="258" spans="1:53" ht="15.75" customHeight="1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</row>
    <row r="259" spans="1:53" ht="15.75" customHeight="1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</row>
    <row r="260" spans="1:53" ht="15.75" customHeight="1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</row>
    <row r="261" spans="1:53" ht="15.75" customHeight="1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</row>
    <row r="262" spans="1:53" ht="15.75" customHeight="1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</row>
    <row r="263" spans="1:53" ht="15.75" customHeight="1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</row>
    <row r="264" spans="1:53" ht="15.75" customHeight="1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</row>
    <row r="265" spans="1:53" ht="15.75" customHeight="1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</row>
    <row r="266" spans="1:53" ht="15.75" customHeight="1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</row>
    <row r="267" spans="1:53" ht="15.75" customHeight="1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</row>
    <row r="268" spans="1:53" ht="15.75" customHeight="1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</row>
    <row r="269" spans="1:53" ht="15.75" customHeight="1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</row>
    <row r="270" spans="1:53" ht="15.75" customHeight="1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</row>
    <row r="271" spans="1:53" ht="15.75" customHeight="1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</row>
    <row r="272" spans="1:53" ht="15.75" customHeight="1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</row>
    <row r="273" spans="1:53" ht="15.75" customHeight="1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</row>
    <row r="274" spans="1:53" ht="15.75" customHeight="1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</row>
    <row r="275" spans="1:53" ht="15.75" customHeight="1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</row>
    <row r="276" spans="1:53" ht="15.75" customHeight="1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</row>
    <row r="277" spans="1:53" ht="15.75" customHeight="1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</row>
    <row r="278" spans="1:53" ht="15.75" customHeight="1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</row>
    <row r="279" spans="1:53" ht="15.75" customHeight="1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</row>
    <row r="280" spans="1:53" ht="15.75" customHeight="1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</row>
    <row r="281" spans="1:53" ht="15.75" customHeight="1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</row>
    <row r="282" spans="1:53" ht="15.75" customHeight="1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</row>
    <row r="283" spans="1:53" ht="15.75" customHeight="1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</row>
    <row r="284" spans="1:53" ht="15.75" customHeight="1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</row>
    <row r="285" spans="1:53" ht="15.75" customHeight="1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</row>
    <row r="286" spans="1:53" ht="15.75" customHeight="1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</row>
    <row r="287" spans="1:53" ht="15.75" customHeight="1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</row>
    <row r="288" spans="1:53" ht="15.75" customHeight="1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</row>
    <row r="289" spans="1:53" ht="15.75" customHeight="1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  <c r="AY289" s="8"/>
      <c r="AZ289" s="8"/>
      <c r="BA289" s="8"/>
    </row>
    <row r="290" spans="1:53" ht="15.75" customHeight="1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8"/>
      <c r="AZ290" s="8"/>
      <c r="BA290" s="8"/>
    </row>
    <row r="291" spans="1:53" ht="15.75" customHeight="1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8"/>
      <c r="AZ291" s="8"/>
      <c r="BA291" s="8"/>
    </row>
    <row r="292" spans="1:53" ht="15.75" customHeight="1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8"/>
      <c r="AZ292" s="8"/>
      <c r="BA292" s="8"/>
    </row>
    <row r="293" spans="1:53" ht="15.75" customHeight="1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8"/>
      <c r="AN293" s="8"/>
      <c r="AO293" s="8"/>
      <c r="AP293" s="8"/>
      <c r="AQ293" s="8"/>
      <c r="AR293" s="8"/>
      <c r="AS293" s="8"/>
      <c r="AT293" s="8"/>
      <c r="AU293" s="8"/>
      <c r="AV293" s="8"/>
      <c r="AW293" s="8"/>
      <c r="AX293" s="8"/>
      <c r="AY293" s="8"/>
      <c r="AZ293" s="8"/>
      <c r="BA293" s="8"/>
    </row>
    <row r="294" spans="1:53" ht="15.75" customHeight="1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  <c r="AR294" s="8"/>
      <c r="AS294" s="8"/>
      <c r="AT294" s="8"/>
      <c r="AU294" s="8"/>
      <c r="AV294" s="8"/>
      <c r="AW294" s="8"/>
      <c r="AX294" s="8"/>
      <c r="AY294" s="8"/>
      <c r="AZ294" s="8"/>
      <c r="BA294" s="8"/>
    </row>
    <row r="295" spans="1:53" ht="15.75" customHeight="1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  <c r="AM295" s="8"/>
      <c r="AN295" s="8"/>
      <c r="AO295" s="8"/>
      <c r="AP295" s="8"/>
      <c r="AQ295" s="8"/>
      <c r="AR295" s="8"/>
      <c r="AS295" s="8"/>
      <c r="AT295" s="8"/>
      <c r="AU295" s="8"/>
      <c r="AV295" s="8"/>
      <c r="AW295" s="8"/>
      <c r="AX295" s="8"/>
      <c r="AY295" s="8"/>
      <c r="AZ295" s="8"/>
      <c r="BA295" s="8"/>
    </row>
    <row r="296" spans="1:53" ht="15.75" customHeight="1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  <c r="AM296" s="8"/>
      <c r="AN296" s="8"/>
      <c r="AO296" s="8"/>
      <c r="AP296" s="8"/>
      <c r="AQ296" s="8"/>
      <c r="AR296" s="8"/>
      <c r="AS296" s="8"/>
      <c r="AT296" s="8"/>
      <c r="AU296" s="8"/>
      <c r="AV296" s="8"/>
      <c r="AW296" s="8"/>
      <c r="AX296" s="8"/>
      <c r="AY296" s="8"/>
      <c r="AZ296" s="8"/>
      <c r="BA296" s="8"/>
    </row>
    <row r="297" spans="1:53" ht="15.75" customHeight="1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  <c r="AM297" s="8"/>
      <c r="AN297" s="8"/>
      <c r="AO297" s="8"/>
      <c r="AP297" s="8"/>
      <c r="AQ297" s="8"/>
      <c r="AR297" s="8"/>
      <c r="AS297" s="8"/>
      <c r="AT297" s="8"/>
      <c r="AU297" s="8"/>
      <c r="AV297" s="8"/>
      <c r="AW297" s="8"/>
      <c r="AX297" s="8"/>
      <c r="AY297" s="8"/>
      <c r="AZ297" s="8"/>
      <c r="BA297" s="8"/>
    </row>
    <row r="298" spans="1:53" ht="15.75" customHeight="1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8"/>
      <c r="AN298" s="8"/>
      <c r="AO298" s="8"/>
      <c r="AP298" s="8"/>
      <c r="AQ298" s="8"/>
      <c r="AR298" s="8"/>
      <c r="AS298" s="8"/>
      <c r="AT298" s="8"/>
      <c r="AU298" s="8"/>
      <c r="AV298" s="8"/>
      <c r="AW298" s="8"/>
      <c r="AX298" s="8"/>
      <c r="AY298" s="8"/>
      <c r="AZ298" s="8"/>
      <c r="BA298" s="8"/>
    </row>
    <row r="299" spans="1:53" ht="15.75" customHeight="1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  <c r="AR299" s="8"/>
      <c r="AS299" s="8"/>
      <c r="AT299" s="8"/>
      <c r="AU299" s="8"/>
      <c r="AV299" s="8"/>
      <c r="AW299" s="8"/>
      <c r="AX299" s="8"/>
      <c r="AY299" s="8"/>
      <c r="AZ299" s="8"/>
      <c r="BA299" s="8"/>
    </row>
    <row r="300" spans="1:53" ht="15.75" customHeight="1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  <c r="AM300" s="8"/>
      <c r="AN300" s="8"/>
      <c r="AO300" s="8"/>
      <c r="AP300" s="8"/>
      <c r="AQ300" s="8"/>
      <c r="AR300" s="8"/>
      <c r="AS300" s="8"/>
      <c r="AT300" s="8"/>
      <c r="AU300" s="8"/>
      <c r="AV300" s="8"/>
      <c r="AW300" s="8"/>
      <c r="AX300" s="8"/>
      <c r="AY300" s="8"/>
      <c r="AZ300" s="8"/>
      <c r="BA300" s="8"/>
    </row>
    <row r="301" spans="1:53" ht="15.75" customHeight="1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  <c r="AY301" s="8"/>
      <c r="AZ301" s="8"/>
      <c r="BA301" s="8"/>
    </row>
    <row r="302" spans="1:53" ht="15.75" customHeight="1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  <c r="AM302" s="8"/>
      <c r="AN302" s="8"/>
      <c r="AO302" s="8"/>
      <c r="AP302" s="8"/>
      <c r="AQ302" s="8"/>
      <c r="AR302" s="8"/>
      <c r="AS302" s="8"/>
      <c r="AT302" s="8"/>
      <c r="AU302" s="8"/>
      <c r="AV302" s="8"/>
      <c r="AW302" s="8"/>
      <c r="AX302" s="8"/>
      <c r="AY302" s="8"/>
      <c r="AZ302" s="8"/>
      <c r="BA302" s="8"/>
    </row>
    <row r="303" spans="1:53" ht="15.75" customHeight="1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  <c r="AY303" s="8"/>
      <c r="AZ303" s="8"/>
      <c r="BA303" s="8"/>
    </row>
    <row r="304" spans="1:53" ht="15.75" customHeight="1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  <c r="AY304" s="8"/>
      <c r="AZ304" s="8"/>
      <c r="BA304" s="8"/>
    </row>
    <row r="305" spans="1:53" ht="15.75" customHeight="1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8"/>
      <c r="AN305" s="8"/>
      <c r="AO305" s="8"/>
      <c r="AP305" s="8"/>
      <c r="AQ305" s="8"/>
      <c r="AR305" s="8"/>
      <c r="AS305" s="8"/>
      <c r="AT305" s="8"/>
      <c r="AU305" s="8"/>
      <c r="AV305" s="8"/>
      <c r="AW305" s="8"/>
      <c r="AX305" s="8"/>
      <c r="AY305" s="8"/>
      <c r="AZ305" s="8"/>
      <c r="BA305" s="8"/>
    </row>
    <row r="306" spans="1:53" ht="15.75" customHeight="1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  <c r="AY306" s="8"/>
      <c r="AZ306" s="8"/>
      <c r="BA306" s="8"/>
    </row>
    <row r="307" spans="1:53" ht="15.75" customHeight="1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  <c r="AY307" s="8"/>
      <c r="AZ307" s="8"/>
      <c r="BA307" s="8"/>
    </row>
    <row r="308" spans="1:53" ht="15.75" customHeight="1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  <c r="AM308" s="8"/>
      <c r="AN308" s="8"/>
      <c r="AO308" s="8"/>
      <c r="AP308" s="8"/>
      <c r="AQ308" s="8"/>
      <c r="AR308" s="8"/>
      <c r="AS308" s="8"/>
      <c r="AT308" s="8"/>
      <c r="AU308" s="8"/>
      <c r="AV308" s="8"/>
      <c r="AW308" s="8"/>
      <c r="AX308" s="8"/>
      <c r="AY308" s="8"/>
      <c r="AZ308" s="8"/>
      <c r="BA308" s="8"/>
    </row>
    <row r="309" spans="1:53" ht="15.75" customHeight="1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  <c r="AY309" s="8"/>
      <c r="AZ309" s="8"/>
      <c r="BA309" s="8"/>
    </row>
    <row r="310" spans="1:53" ht="15.75" customHeight="1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  <c r="AN310" s="8"/>
      <c r="AO310" s="8"/>
      <c r="AP310" s="8"/>
      <c r="AQ310" s="8"/>
      <c r="AR310" s="8"/>
      <c r="AS310" s="8"/>
      <c r="AT310" s="8"/>
      <c r="AU310" s="8"/>
      <c r="AV310" s="8"/>
      <c r="AW310" s="8"/>
      <c r="AX310" s="8"/>
      <c r="AY310" s="8"/>
      <c r="AZ310" s="8"/>
      <c r="BA310" s="8"/>
    </row>
    <row r="311" spans="1:53" ht="15.75" customHeight="1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  <c r="AY311" s="8"/>
      <c r="AZ311" s="8"/>
      <c r="BA311" s="8"/>
    </row>
    <row r="312" spans="1:53" ht="15.75" customHeight="1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  <c r="AY312" s="8"/>
      <c r="AZ312" s="8"/>
      <c r="BA312" s="8"/>
    </row>
    <row r="313" spans="1:53" ht="15.75" customHeight="1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  <c r="AN313" s="8"/>
      <c r="AO313" s="8"/>
      <c r="AP313" s="8"/>
      <c r="AQ313" s="8"/>
      <c r="AR313" s="8"/>
      <c r="AS313" s="8"/>
      <c r="AT313" s="8"/>
      <c r="AU313" s="8"/>
      <c r="AV313" s="8"/>
      <c r="AW313" s="8"/>
      <c r="AX313" s="8"/>
      <c r="AY313" s="8"/>
      <c r="AZ313" s="8"/>
      <c r="BA313" s="8"/>
    </row>
    <row r="314" spans="1:53" ht="15.75" customHeight="1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  <c r="AR314" s="8"/>
      <c r="AS314" s="8"/>
      <c r="AT314" s="8"/>
      <c r="AU314" s="8"/>
      <c r="AV314" s="8"/>
      <c r="AW314" s="8"/>
      <c r="AX314" s="8"/>
      <c r="AY314" s="8"/>
      <c r="AZ314" s="8"/>
      <c r="BA314" s="8"/>
    </row>
    <row r="315" spans="1:53" ht="15.75" customHeight="1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8"/>
      <c r="AN315" s="8"/>
      <c r="AO315" s="8"/>
      <c r="AP315" s="8"/>
      <c r="AQ315" s="8"/>
      <c r="AR315" s="8"/>
      <c r="AS315" s="8"/>
      <c r="AT315" s="8"/>
      <c r="AU315" s="8"/>
      <c r="AV315" s="8"/>
      <c r="AW315" s="8"/>
      <c r="AX315" s="8"/>
      <c r="AY315" s="8"/>
      <c r="AZ315" s="8"/>
      <c r="BA315" s="8"/>
    </row>
    <row r="316" spans="1:53" ht="15.75" customHeight="1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  <c r="AY316" s="8"/>
      <c r="AZ316" s="8"/>
      <c r="BA316" s="8"/>
    </row>
    <row r="317" spans="1:53" ht="15.75" customHeight="1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  <c r="AY317" s="8"/>
      <c r="AZ317" s="8"/>
      <c r="BA317" s="8"/>
    </row>
    <row r="318" spans="1:53" ht="15.75" customHeight="1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/>
      <c r="AU318" s="8"/>
      <c r="AV318" s="8"/>
      <c r="AW318" s="8"/>
      <c r="AX318" s="8"/>
      <c r="AY318" s="8"/>
      <c r="AZ318" s="8"/>
      <c r="BA318" s="8"/>
    </row>
    <row r="319" spans="1:53" ht="15.75" customHeight="1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8"/>
      <c r="AN319" s="8"/>
      <c r="AO319" s="8"/>
      <c r="AP319" s="8"/>
      <c r="AQ319" s="8"/>
      <c r="AR319" s="8"/>
      <c r="AS319" s="8"/>
      <c r="AT319" s="8"/>
      <c r="AU319" s="8"/>
      <c r="AV319" s="8"/>
      <c r="AW319" s="8"/>
      <c r="AX319" s="8"/>
      <c r="AY319" s="8"/>
      <c r="AZ319" s="8"/>
      <c r="BA319" s="8"/>
    </row>
    <row r="320" spans="1:53" ht="15.75" customHeight="1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  <c r="AM320" s="8"/>
      <c r="AN320" s="8"/>
      <c r="AO320" s="8"/>
      <c r="AP320" s="8"/>
      <c r="AQ320" s="8"/>
      <c r="AR320" s="8"/>
      <c r="AS320" s="8"/>
      <c r="AT320" s="8"/>
      <c r="AU320" s="8"/>
      <c r="AV320" s="8"/>
      <c r="AW320" s="8"/>
      <c r="AX320" s="8"/>
      <c r="AY320" s="8"/>
      <c r="AZ320" s="8"/>
      <c r="BA320" s="8"/>
    </row>
    <row r="321" spans="1:53" ht="15.75" customHeight="1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  <c r="AM321" s="8"/>
      <c r="AN321" s="8"/>
      <c r="AO321" s="8"/>
      <c r="AP321" s="8"/>
      <c r="AQ321" s="8"/>
      <c r="AR321" s="8"/>
      <c r="AS321" s="8"/>
      <c r="AT321" s="8"/>
      <c r="AU321" s="8"/>
      <c r="AV321" s="8"/>
      <c r="AW321" s="8"/>
      <c r="AX321" s="8"/>
      <c r="AY321" s="8"/>
      <c r="AZ321" s="8"/>
      <c r="BA321" s="8"/>
    </row>
    <row r="322" spans="1:53" ht="15.75" customHeight="1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8"/>
      <c r="AN322" s="8"/>
      <c r="AO322" s="8"/>
      <c r="AP322" s="8"/>
      <c r="AQ322" s="8"/>
      <c r="AR322" s="8"/>
      <c r="AS322" s="8"/>
      <c r="AT322" s="8"/>
      <c r="AU322" s="8"/>
      <c r="AV322" s="8"/>
      <c r="AW322" s="8"/>
      <c r="AX322" s="8"/>
      <c r="AY322" s="8"/>
      <c r="AZ322" s="8"/>
      <c r="BA322" s="8"/>
    </row>
    <row r="323" spans="1:53" ht="15.75" customHeight="1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  <c r="AY323" s="8"/>
      <c r="AZ323" s="8"/>
      <c r="BA323" s="8"/>
    </row>
    <row r="324" spans="1:53" ht="15.75" customHeight="1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  <c r="AM324" s="8"/>
      <c r="AN324" s="8"/>
      <c r="AO324" s="8"/>
      <c r="AP324" s="8"/>
      <c r="AQ324" s="8"/>
      <c r="AR324" s="8"/>
      <c r="AS324" s="8"/>
      <c r="AT324" s="8"/>
      <c r="AU324" s="8"/>
      <c r="AV324" s="8"/>
      <c r="AW324" s="8"/>
      <c r="AX324" s="8"/>
      <c r="AY324" s="8"/>
      <c r="AZ324" s="8"/>
      <c r="BA324" s="8"/>
    </row>
    <row r="325" spans="1:53" ht="15.75" customHeight="1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  <c r="AY325" s="8"/>
      <c r="AZ325" s="8"/>
      <c r="BA325" s="8"/>
    </row>
    <row r="326" spans="1:53" ht="15.75" customHeight="1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  <c r="AY326" s="8"/>
      <c r="AZ326" s="8"/>
      <c r="BA326" s="8"/>
    </row>
    <row r="327" spans="1:53" ht="15.75" customHeight="1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8"/>
      <c r="AN327" s="8"/>
      <c r="AO327" s="8"/>
      <c r="AP327" s="8"/>
      <c r="AQ327" s="8"/>
      <c r="AR327" s="8"/>
      <c r="AS327" s="8"/>
      <c r="AT327" s="8"/>
      <c r="AU327" s="8"/>
      <c r="AV327" s="8"/>
      <c r="AW327" s="8"/>
      <c r="AX327" s="8"/>
      <c r="AY327" s="8"/>
      <c r="AZ327" s="8"/>
      <c r="BA327" s="8"/>
    </row>
    <row r="328" spans="1:53" ht="15.75" customHeight="1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8"/>
      <c r="AV328" s="8"/>
      <c r="AW328" s="8"/>
      <c r="AX328" s="8"/>
      <c r="AY328" s="8"/>
      <c r="AZ328" s="8"/>
      <c r="BA328" s="8"/>
    </row>
    <row r="329" spans="1:53" ht="15.75" customHeight="1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  <c r="AY329" s="8"/>
      <c r="AZ329" s="8"/>
      <c r="BA329" s="8"/>
    </row>
    <row r="330" spans="1:53" ht="15.75" customHeight="1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8"/>
      <c r="AQ330" s="8"/>
      <c r="AR330" s="8"/>
      <c r="AS330" s="8"/>
      <c r="AT330" s="8"/>
      <c r="AU330" s="8"/>
      <c r="AV330" s="8"/>
      <c r="AW330" s="8"/>
      <c r="AX330" s="8"/>
      <c r="AY330" s="8"/>
      <c r="AZ330" s="8"/>
      <c r="BA330" s="8"/>
    </row>
    <row r="331" spans="1:53" ht="15.75" customHeight="1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  <c r="AM331" s="8"/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  <c r="AY331" s="8"/>
      <c r="AZ331" s="8"/>
      <c r="BA331" s="8"/>
    </row>
    <row r="332" spans="1:53" ht="15.75" customHeight="1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  <c r="AY332" s="8"/>
      <c r="AZ332" s="8"/>
      <c r="BA332" s="8"/>
    </row>
    <row r="333" spans="1:53" ht="15.75" customHeight="1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  <c r="AY333" s="8"/>
      <c r="AZ333" s="8"/>
      <c r="BA333" s="8"/>
    </row>
    <row r="334" spans="1:53" ht="15.75" customHeight="1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  <c r="AM334" s="8"/>
      <c r="AN334" s="8"/>
      <c r="AO334" s="8"/>
      <c r="AP334" s="8"/>
      <c r="AQ334" s="8"/>
      <c r="AR334" s="8"/>
      <c r="AS334" s="8"/>
      <c r="AT334" s="8"/>
      <c r="AU334" s="8"/>
      <c r="AV334" s="8"/>
      <c r="AW334" s="8"/>
      <c r="AX334" s="8"/>
      <c r="AY334" s="8"/>
      <c r="AZ334" s="8"/>
      <c r="BA334" s="8"/>
    </row>
    <row r="335" spans="1:53" ht="15.75" customHeight="1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  <c r="AM335" s="8"/>
      <c r="AN335" s="8"/>
      <c r="AO335" s="8"/>
      <c r="AP335" s="8"/>
      <c r="AQ335" s="8"/>
      <c r="AR335" s="8"/>
      <c r="AS335" s="8"/>
      <c r="AT335" s="8"/>
      <c r="AU335" s="8"/>
      <c r="AV335" s="8"/>
      <c r="AW335" s="8"/>
      <c r="AX335" s="8"/>
      <c r="AY335" s="8"/>
      <c r="AZ335" s="8"/>
      <c r="BA335" s="8"/>
    </row>
    <row r="336" spans="1:53" ht="15.75" customHeight="1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  <c r="AM336" s="8"/>
      <c r="AN336" s="8"/>
      <c r="AO336" s="8"/>
      <c r="AP336" s="8"/>
      <c r="AQ336" s="8"/>
      <c r="AR336" s="8"/>
      <c r="AS336" s="8"/>
      <c r="AT336" s="8"/>
      <c r="AU336" s="8"/>
      <c r="AV336" s="8"/>
      <c r="AW336" s="8"/>
      <c r="AX336" s="8"/>
      <c r="AY336" s="8"/>
      <c r="AZ336" s="8"/>
      <c r="BA336" s="8"/>
    </row>
    <row r="337" spans="1:53" ht="15.75" customHeight="1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  <c r="AM337" s="8"/>
      <c r="AN337" s="8"/>
      <c r="AO337" s="8"/>
      <c r="AP337" s="8"/>
      <c r="AQ337" s="8"/>
      <c r="AR337" s="8"/>
      <c r="AS337" s="8"/>
      <c r="AT337" s="8"/>
      <c r="AU337" s="8"/>
      <c r="AV337" s="8"/>
      <c r="AW337" s="8"/>
      <c r="AX337" s="8"/>
      <c r="AY337" s="8"/>
      <c r="AZ337" s="8"/>
      <c r="BA337" s="8"/>
    </row>
    <row r="338" spans="1:53" ht="15.75" customHeight="1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  <c r="AM338" s="8"/>
      <c r="AN338" s="8"/>
      <c r="AO338" s="8"/>
      <c r="AP338" s="8"/>
      <c r="AQ338" s="8"/>
      <c r="AR338" s="8"/>
      <c r="AS338" s="8"/>
      <c r="AT338" s="8"/>
      <c r="AU338" s="8"/>
      <c r="AV338" s="8"/>
      <c r="AW338" s="8"/>
      <c r="AX338" s="8"/>
      <c r="AY338" s="8"/>
      <c r="AZ338" s="8"/>
      <c r="BA338" s="8"/>
    </row>
    <row r="339" spans="1:53" ht="15.75" customHeight="1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  <c r="AM339" s="8"/>
      <c r="AN339" s="8"/>
      <c r="AO339" s="8"/>
      <c r="AP339" s="8"/>
      <c r="AQ339" s="8"/>
      <c r="AR339" s="8"/>
      <c r="AS339" s="8"/>
      <c r="AT339" s="8"/>
      <c r="AU339" s="8"/>
      <c r="AV339" s="8"/>
      <c r="AW339" s="8"/>
      <c r="AX339" s="8"/>
      <c r="AY339" s="8"/>
      <c r="AZ339" s="8"/>
      <c r="BA339" s="8"/>
    </row>
    <row r="340" spans="1:53" ht="15.75" customHeight="1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  <c r="AN340" s="8"/>
      <c r="AO340" s="8"/>
      <c r="AP340" s="8"/>
      <c r="AQ340" s="8"/>
      <c r="AR340" s="8"/>
      <c r="AS340" s="8"/>
      <c r="AT340" s="8"/>
      <c r="AU340" s="8"/>
      <c r="AV340" s="8"/>
      <c r="AW340" s="8"/>
      <c r="AX340" s="8"/>
      <c r="AY340" s="8"/>
      <c r="AZ340" s="8"/>
      <c r="BA340" s="8"/>
    </row>
    <row r="341" spans="1:53" ht="15.75" customHeight="1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  <c r="AM341" s="8"/>
      <c r="AN341" s="8"/>
      <c r="AO341" s="8"/>
      <c r="AP341" s="8"/>
      <c r="AQ341" s="8"/>
      <c r="AR341" s="8"/>
      <c r="AS341" s="8"/>
      <c r="AT341" s="8"/>
      <c r="AU341" s="8"/>
      <c r="AV341" s="8"/>
      <c r="AW341" s="8"/>
      <c r="AX341" s="8"/>
      <c r="AY341" s="8"/>
      <c r="AZ341" s="8"/>
      <c r="BA341" s="8"/>
    </row>
    <row r="342" spans="1:53" ht="15.75" customHeight="1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  <c r="AM342" s="8"/>
      <c r="AN342" s="8"/>
      <c r="AO342" s="8"/>
      <c r="AP342" s="8"/>
      <c r="AQ342" s="8"/>
      <c r="AR342" s="8"/>
      <c r="AS342" s="8"/>
      <c r="AT342" s="8"/>
      <c r="AU342" s="8"/>
      <c r="AV342" s="8"/>
      <c r="AW342" s="8"/>
      <c r="AX342" s="8"/>
      <c r="AY342" s="8"/>
      <c r="AZ342" s="8"/>
      <c r="BA342" s="8"/>
    </row>
    <row r="343" spans="1:53" ht="15.75" customHeight="1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  <c r="AM343" s="8"/>
      <c r="AN343" s="8"/>
      <c r="AO343" s="8"/>
      <c r="AP343" s="8"/>
      <c r="AQ343" s="8"/>
      <c r="AR343" s="8"/>
      <c r="AS343" s="8"/>
      <c r="AT343" s="8"/>
      <c r="AU343" s="8"/>
      <c r="AV343" s="8"/>
      <c r="AW343" s="8"/>
      <c r="AX343" s="8"/>
      <c r="AY343" s="8"/>
      <c r="AZ343" s="8"/>
      <c r="BA343" s="8"/>
    </row>
    <row r="344" spans="1:53" ht="15.75" customHeight="1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  <c r="AM344" s="8"/>
      <c r="AN344" s="8"/>
      <c r="AO344" s="8"/>
      <c r="AP344" s="8"/>
      <c r="AQ344" s="8"/>
      <c r="AR344" s="8"/>
      <c r="AS344" s="8"/>
      <c r="AT344" s="8"/>
      <c r="AU344" s="8"/>
      <c r="AV344" s="8"/>
      <c r="AW344" s="8"/>
      <c r="AX344" s="8"/>
      <c r="AY344" s="8"/>
      <c r="AZ344" s="8"/>
      <c r="BA344" s="8"/>
    </row>
    <row r="345" spans="1:53" ht="15.75" customHeight="1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  <c r="AM345" s="8"/>
      <c r="AN345" s="8"/>
      <c r="AO345" s="8"/>
      <c r="AP345" s="8"/>
      <c r="AQ345" s="8"/>
      <c r="AR345" s="8"/>
      <c r="AS345" s="8"/>
      <c r="AT345" s="8"/>
      <c r="AU345" s="8"/>
      <c r="AV345" s="8"/>
      <c r="AW345" s="8"/>
      <c r="AX345" s="8"/>
      <c r="AY345" s="8"/>
      <c r="AZ345" s="8"/>
      <c r="BA345" s="8"/>
    </row>
    <row r="346" spans="1:53" ht="15.75" customHeight="1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  <c r="AM346" s="8"/>
      <c r="AN346" s="8"/>
      <c r="AO346" s="8"/>
      <c r="AP346" s="8"/>
      <c r="AQ346" s="8"/>
      <c r="AR346" s="8"/>
      <c r="AS346" s="8"/>
      <c r="AT346" s="8"/>
      <c r="AU346" s="8"/>
      <c r="AV346" s="8"/>
      <c r="AW346" s="8"/>
      <c r="AX346" s="8"/>
      <c r="AY346" s="8"/>
      <c r="AZ346" s="8"/>
      <c r="BA346" s="8"/>
    </row>
    <row r="347" spans="1:53" ht="15.75" customHeight="1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  <c r="AM347" s="8"/>
      <c r="AN347" s="8"/>
      <c r="AO347" s="8"/>
      <c r="AP347" s="8"/>
      <c r="AQ347" s="8"/>
      <c r="AR347" s="8"/>
      <c r="AS347" s="8"/>
      <c r="AT347" s="8"/>
      <c r="AU347" s="8"/>
      <c r="AV347" s="8"/>
      <c r="AW347" s="8"/>
      <c r="AX347" s="8"/>
      <c r="AY347" s="8"/>
      <c r="AZ347" s="8"/>
      <c r="BA347" s="8"/>
    </row>
    <row r="348" spans="1:53" ht="15.75" customHeight="1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  <c r="AM348" s="8"/>
      <c r="AN348" s="8"/>
      <c r="AO348" s="8"/>
      <c r="AP348" s="8"/>
      <c r="AQ348" s="8"/>
      <c r="AR348" s="8"/>
      <c r="AS348" s="8"/>
      <c r="AT348" s="8"/>
      <c r="AU348" s="8"/>
      <c r="AV348" s="8"/>
      <c r="AW348" s="8"/>
      <c r="AX348" s="8"/>
      <c r="AY348" s="8"/>
      <c r="AZ348" s="8"/>
      <c r="BA348" s="8"/>
    </row>
    <row r="349" spans="1:53" ht="15.75" customHeight="1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  <c r="AM349" s="8"/>
      <c r="AN349" s="8"/>
      <c r="AO349" s="8"/>
      <c r="AP349" s="8"/>
      <c r="AQ349" s="8"/>
      <c r="AR349" s="8"/>
      <c r="AS349" s="8"/>
      <c r="AT349" s="8"/>
      <c r="AU349" s="8"/>
      <c r="AV349" s="8"/>
      <c r="AW349" s="8"/>
      <c r="AX349" s="8"/>
      <c r="AY349" s="8"/>
      <c r="AZ349" s="8"/>
      <c r="BA349" s="8"/>
    </row>
    <row r="350" spans="1:53" ht="15.75" customHeight="1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  <c r="AM350" s="8"/>
      <c r="AN350" s="8"/>
      <c r="AO350" s="8"/>
      <c r="AP350" s="8"/>
      <c r="AQ350" s="8"/>
      <c r="AR350" s="8"/>
      <c r="AS350" s="8"/>
      <c r="AT350" s="8"/>
      <c r="AU350" s="8"/>
      <c r="AV350" s="8"/>
      <c r="AW350" s="8"/>
      <c r="AX350" s="8"/>
      <c r="AY350" s="8"/>
      <c r="AZ350" s="8"/>
      <c r="BA350" s="8"/>
    </row>
    <row r="351" spans="1:53" ht="15.75" customHeight="1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  <c r="AL351" s="8"/>
      <c r="AM351" s="8"/>
      <c r="AN351" s="8"/>
      <c r="AO351" s="8"/>
      <c r="AP351" s="8"/>
      <c r="AQ351" s="8"/>
      <c r="AR351" s="8"/>
      <c r="AS351" s="8"/>
      <c r="AT351" s="8"/>
      <c r="AU351" s="8"/>
      <c r="AV351" s="8"/>
      <c r="AW351" s="8"/>
      <c r="AX351" s="8"/>
      <c r="AY351" s="8"/>
      <c r="AZ351" s="8"/>
      <c r="BA351" s="8"/>
    </row>
    <row r="352" spans="1:53" ht="15.75" customHeight="1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  <c r="AM352" s="8"/>
      <c r="AN352" s="8"/>
      <c r="AO352" s="8"/>
      <c r="AP352" s="8"/>
      <c r="AQ352" s="8"/>
      <c r="AR352" s="8"/>
      <c r="AS352" s="8"/>
      <c r="AT352" s="8"/>
      <c r="AU352" s="8"/>
      <c r="AV352" s="8"/>
      <c r="AW352" s="8"/>
      <c r="AX352" s="8"/>
      <c r="AY352" s="8"/>
      <c r="AZ352" s="8"/>
      <c r="BA352" s="8"/>
    </row>
    <row r="353" spans="1:53" ht="15.75" customHeight="1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  <c r="AM353" s="8"/>
      <c r="AN353" s="8"/>
      <c r="AO353" s="8"/>
      <c r="AP353" s="8"/>
      <c r="AQ353" s="8"/>
      <c r="AR353" s="8"/>
      <c r="AS353" s="8"/>
      <c r="AT353" s="8"/>
      <c r="AU353" s="8"/>
      <c r="AV353" s="8"/>
      <c r="AW353" s="8"/>
      <c r="AX353" s="8"/>
      <c r="AY353" s="8"/>
      <c r="AZ353" s="8"/>
      <c r="BA353" s="8"/>
    </row>
    <row r="354" spans="1:53" ht="15.75" customHeight="1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8"/>
      <c r="AN354" s="8"/>
      <c r="AO354" s="8"/>
      <c r="AP354" s="8"/>
      <c r="AQ354" s="8"/>
      <c r="AR354" s="8"/>
      <c r="AS354" s="8"/>
      <c r="AT354" s="8"/>
      <c r="AU354" s="8"/>
      <c r="AV354" s="8"/>
      <c r="AW354" s="8"/>
      <c r="AX354" s="8"/>
      <c r="AY354" s="8"/>
      <c r="AZ354" s="8"/>
      <c r="BA354" s="8"/>
    </row>
    <row r="355" spans="1:53" ht="15.75" customHeight="1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8"/>
      <c r="AN355" s="8"/>
      <c r="AO355" s="8"/>
      <c r="AP355" s="8"/>
      <c r="AQ355" s="8"/>
      <c r="AR355" s="8"/>
      <c r="AS355" s="8"/>
      <c r="AT355" s="8"/>
      <c r="AU355" s="8"/>
      <c r="AV355" s="8"/>
      <c r="AW355" s="8"/>
      <c r="AX355" s="8"/>
      <c r="AY355" s="8"/>
      <c r="AZ355" s="8"/>
      <c r="BA355" s="8"/>
    </row>
    <row r="356" spans="1:53" ht="15.75" customHeight="1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  <c r="AM356" s="8"/>
      <c r="AN356" s="8"/>
      <c r="AO356" s="8"/>
      <c r="AP356" s="8"/>
      <c r="AQ356" s="8"/>
      <c r="AR356" s="8"/>
      <c r="AS356" s="8"/>
      <c r="AT356" s="8"/>
      <c r="AU356" s="8"/>
      <c r="AV356" s="8"/>
      <c r="AW356" s="8"/>
      <c r="AX356" s="8"/>
      <c r="AY356" s="8"/>
      <c r="AZ356" s="8"/>
      <c r="BA356" s="8"/>
    </row>
    <row r="357" spans="1:53" ht="15.75" customHeight="1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  <c r="AL357" s="8"/>
      <c r="AM357" s="8"/>
      <c r="AN357" s="8"/>
      <c r="AO357" s="8"/>
      <c r="AP357" s="8"/>
      <c r="AQ357" s="8"/>
      <c r="AR357" s="8"/>
      <c r="AS357" s="8"/>
      <c r="AT357" s="8"/>
      <c r="AU357" s="8"/>
      <c r="AV357" s="8"/>
      <c r="AW357" s="8"/>
      <c r="AX357" s="8"/>
      <c r="AY357" s="8"/>
      <c r="AZ357" s="8"/>
      <c r="BA357" s="8"/>
    </row>
    <row r="358" spans="1:53" ht="15.75" customHeight="1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  <c r="AM358" s="8"/>
      <c r="AN358" s="8"/>
      <c r="AO358" s="8"/>
      <c r="AP358" s="8"/>
      <c r="AQ358" s="8"/>
      <c r="AR358" s="8"/>
      <c r="AS358" s="8"/>
      <c r="AT358" s="8"/>
      <c r="AU358" s="8"/>
      <c r="AV358" s="8"/>
      <c r="AW358" s="8"/>
      <c r="AX358" s="8"/>
      <c r="AY358" s="8"/>
      <c r="AZ358" s="8"/>
      <c r="BA358" s="8"/>
    </row>
    <row r="359" spans="1:53" ht="15.75" customHeight="1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  <c r="AM359" s="8"/>
      <c r="AN359" s="8"/>
      <c r="AO359" s="8"/>
      <c r="AP359" s="8"/>
      <c r="AQ359" s="8"/>
      <c r="AR359" s="8"/>
      <c r="AS359" s="8"/>
      <c r="AT359" s="8"/>
      <c r="AU359" s="8"/>
      <c r="AV359" s="8"/>
      <c r="AW359" s="8"/>
      <c r="AX359" s="8"/>
      <c r="AY359" s="8"/>
      <c r="AZ359" s="8"/>
      <c r="BA359" s="8"/>
    </row>
    <row r="360" spans="1:53" ht="15.75" customHeight="1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  <c r="AM360" s="8"/>
      <c r="AN360" s="8"/>
      <c r="AO360" s="8"/>
      <c r="AP360" s="8"/>
      <c r="AQ360" s="8"/>
      <c r="AR360" s="8"/>
      <c r="AS360" s="8"/>
      <c r="AT360" s="8"/>
      <c r="AU360" s="8"/>
      <c r="AV360" s="8"/>
      <c r="AW360" s="8"/>
      <c r="AX360" s="8"/>
      <c r="AY360" s="8"/>
      <c r="AZ360" s="8"/>
      <c r="BA360" s="8"/>
    </row>
    <row r="361" spans="1:53" ht="15.75" customHeight="1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  <c r="AM361" s="8"/>
      <c r="AN361" s="8"/>
      <c r="AO361" s="8"/>
      <c r="AP361" s="8"/>
      <c r="AQ361" s="8"/>
      <c r="AR361" s="8"/>
      <c r="AS361" s="8"/>
      <c r="AT361" s="8"/>
      <c r="AU361" s="8"/>
      <c r="AV361" s="8"/>
      <c r="AW361" s="8"/>
      <c r="AX361" s="8"/>
      <c r="AY361" s="8"/>
      <c r="AZ361" s="8"/>
      <c r="BA361" s="8"/>
    </row>
    <row r="362" spans="1:53" ht="15.75" customHeight="1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  <c r="AL362" s="8"/>
      <c r="AM362" s="8"/>
      <c r="AN362" s="8"/>
      <c r="AO362" s="8"/>
      <c r="AP362" s="8"/>
      <c r="AQ362" s="8"/>
      <c r="AR362" s="8"/>
      <c r="AS362" s="8"/>
      <c r="AT362" s="8"/>
      <c r="AU362" s="8"/>
      <c r="AV362" s="8"/>
      <c r="AW362" s="8"/>
      <c r="AX362" s="8"/>
      <c r="AY362" s="8"/>
      <c r="AZ362" s="8"/>
      <c r="BA362" s="8"/>
    </row>
    <row r="363" spans="1:53" ht="15.75" customHeight="1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  <c r="AM363" s="8"/>
      <c r="AN363" s="8"/>
      <c r="AO363" s="8"/>
      <c r="AP363" s="8"/>
      <c r="AQ363" s="8"/>
      <c r="AR363" s="8"/>
      <c r="AS363" s="8"/>
      <c r="AT363" s="8"/>
      <c r="AU363" s="8"/>
      <c r="AV363" s="8"/>
      <c r="AW363" s="8"/>
      <c r="AX363" s="8"/>
      <c r="AY363" s="8"/>
      <c r="AZ363" s="8"/>
      <c r="BA363" s="8"/>
    </row>
    <row r="364" spans="1:53" ht="15.75" customHeight="1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  <c r="AM364" s="8"/>
      <c r="AN364" s="8"/>
      <c r="AO364" s="8"/>
      <c r="AP364" s="8"/>
      <c r="AQ364" s="8"/>
      <c r="AR364" s="8"/>
      <c r="AS364" s="8"/>
      <c r="AT364" s="8"/>
      <c r="AU364" s="8"/>
      <c r="AV364" s="8"/>
      <c r="AW364" s="8"/>
      <c r="AX364" s="8"/>
      <c r="AY364" s="8"/>
      <c r="AZ364" s="8"/>
      <c r="BA364" s="8"/>
    </row>
    <row r="365" spans="1:53" ht="15.75" customHeight="1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  <c r="AM365" s="8"/>
      <c r="AN365" s="8"/>
      <c r="AO365" s="8"/>
      <c r="AP365" s="8"/>
      <c r="AQ365" s="8"/>
      <c r="AR365" s="8"/>
      <c r="AS365" s="8"/>
      <c r="AT365" s="8"/>
      <c r="AU365" s="8"/>
      <c r="AV365" s="8"/>
      <c r="AW365" s="8"/>
      <c r="AX365" s="8"/>
      <c r="AY365" s="8"/>
      <c r="AZ365" s="8"/>
      <c r="BA365" s="8"/>
    </row>
    <row r="366" spans="1:53" ht="15.75" customHeight="1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  <c r="AM366" s="8"/>
      <c r="AN366" s="8"/>
      <c r="AO366" s="8"/>
      <c r="AP366" s="8"/>
      <c r="AQ366" s="8"/>
      <c r="AR366" s="8"/>
      <c r="AS366" s="8"/>
      <c r="AT366" s="8"/>
      <c r="AU366" s="8"/>
      <c r="AV366" s="8"/>
      <c r="AW366" s="8"/>
      <c r="AX366" s="8"/>
      <c r="AY366" s="8"/>
      <c r="AZ366" s="8"/>
      <c r="BA366" s="8"/>
    </row>
    <row r="367" spans="1:53" ht="15.75" customHeight="1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8"/>
      <c r="AN367" s="8"/>
      <c r="AO367" s="8"/>
      <c r="AP367" s="8"/>
      <c r="AQ367" s="8"/>
      <c r="AR367" s="8"/>
      <c r="AS367" s="8"/>
      <c r="AT367" s="8"/>
      <c r="AU367" s="8"/>
      <c r="AV367" s="8"/>
      <c r="AW367" s="8"/>
      <c r="AX367" s="8"/>
      <c r="AY367" s="8"/>
      <c r="AZ367" s="8"/>
      <c r="BA367" s="8"/>
    </row>
    <row r="368" spans="1:53" ht="15.75" customHeight="1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8"/>
      <c r="AN368" s="8"/>
      <c r="AO368" s="8"/>
      <c r="AP368" s="8"/>
      <c r="AQ368" s="8"/>
      <c r="AR368" s="8"/>
      <c r="AS368" s="8"/>
      <c r="AT368" s="8"/>
      <c r="AU368" s="8"/>
      <c r="AV368" s="8"/>
      <c r="AW368" s="8"/>
      <c r="AX368" s="8"/>
      <c r="AY368" s="8"/>
      <c r="AZ368" s="8"/>
      <c r="BA368" s="8"/>
    </row>
    <row r="369" spans="1:53" ht="15.75" customHeight="1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8"/>
      <c r="AN369" s="8"/>
      <c r="AO369" s="8"/>
      <c r="AP369" s="8"/>
      <c r="AQ369" s="8"/>
      <c r="AR369" s="8"/>
      <c r="AS369" s="8"/>
      <c r="AT369" s="8"/>
      <c r="AU369" s="8"/>
      <c r="AV369" s="8"/>
      <c r="AW369" s="8"/>
      <c r="AX369" s="8"/>
      <c r="AY369" s="8"/>
      <c r="AZ369" s="8"/>
      <c r="BA369" s="8"/>
    </row>
    <row r="370" spans="1:53" ht="15.75" customHeight="1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8"/>
      <c r="AN370" s="8"/>
      <c r="AO370" s="8"/>
      <c r="AP370" s="8"/>
      <c r="AQ370" s="8"/>
      <c r="AR370" s="8"/>
      <c r="AS370" s="8"/>
      <c r="AT370" s="8"/>
      <c r="AU370" s="8"/>
      <c r="AV370" s="8"/>
      <c r="AW370" s="8"/>
      <c r="AX370" s="8"/>
      <c r="AY370" s="8"/>
      <c r="AZ370" s="8"/>
      <c r="BA370" s="8"/>
    </row>
    <row r="371" spans="1:53" ht="15.75" customHeight="1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</row>
    <row r="372" spans="1:53" ht="15.75" customHeight="1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</row>
    <row r="373" spans="1:53" ht="15.75" customHeight="1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</row>
    <row r="374" spans="1:53" ht="15.75" customHeight="1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</row>
    <row r="375" spans="1:53" ht="15.75" customHeight="1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</row>
    <row r="376" spans="1:53" ht="15.75" customHeight="1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</row>
    <row r="377" spans="1:53" ht="15.75" customHeight="1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</row>
    <row r="378" spans="1:53" ht="15.75" customHeight="1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</row>
    <row r="379" spans="1:53" ht="15.75" customHeight="1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</row>
    <row r="380" spans="1:53" ht="15.75" customHeight="1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</row>
    <row r="381" spans="1:53" ht="15.75" customHeight="1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</row>
    <row r="382" spans="1:53" ht="15.75" customHeight="1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</row>
    <row r="383" spans="1:53" ht="15.75" customHeight="1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</row>
    <row r="384" spans="1:53" ht="15.75" customHeight="1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</row>
    <row r="385" spans="1:53" ht="15.75" customHeight="1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</row>
    <row r="386" spans="1:53" ht="15.75" customHeight="1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</row>
    <row r="387" spans="1:53" ht="15.75" customHeight="1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</row>
    <row r="388" spans="1:53" ht="15.75" customHeight="1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</row>
    <row r="389" spans="1:53" ht="15.75" customHeight="1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</row>
    <row r="390" spans="1:53" ht="15.75" customHeight="1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</row>
    <row r="391" spans="1:53" ht="15.75" customHeight="1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</row>
    <row r="392" spans="1:53" ht="15.75" customHeight="1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</row>
    <row r="393" spans="1:53" ht="15.75" customHeight="1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  <c r="AM393" s="8"/>
      <c r="AN393" s="8"/>
      <c r="AO393" s="8"/>
      <c r="AP393" s="8"/>
      <c r="AQ393" s="8"/>
      <c r="AR393" s="8"/>
      <c r="AS393" s="8"/>
      <c r="AT393" s="8"/>
      <c r="AU393" s="8"/>
      <c r="AV393" s="8"/>
      <c r="AW393" s="8"/>
      <c r="AX393" s="8"/>
      <c r="AY393" s="8"/>
      <c r="AZ393" s="8"/>
      <c r="BA393" s="8"/>
    </row>
    <row r="394" spans="1:53" ht="15.75" customHeight="1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  <c r="AY394" s="8"/>
      <c r="AZ394" s="8"/>
      <c r="BA394" s="8"/>
    </row>
    <row r="395" spans="1:53" ht="15.75" customHeight="1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  <c r="AM395" s="8"/>
      <c r="AN395" s="8"/>
      <c r="AO395" s="8"/>
      <c r="AP395" s="8"/>
      <c r="AQ395" s="8"/>
      <c r="AR395" s="8"/>
      <c r="AS395" s="8"/>
      <c r="AT395" s="8"/>
      <c r="AU395" s="8"/>
      <c r="AV395" s="8"/>
      <c r="AW395" s="8"/>
      <c r="AX395" s="8"/>
      <c r="AY395" s="8"/>
      <c r="AZ395" s="8"/>
      <c r="BA395" s="8"/>
    </row>
    <row r="396" spans="1:53" ht="15.75" customHeight="1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  <c r="AL396" s="8"/>
      <c r="AM396" s="8"/>
      <c r="AN396" s="8"/>
      <c r="AO396" s="8"/>
      <c r="AP396" s="8"/>
      <c r="AQ396" s="8"/>
      <c r="AR396" s="8"/>
      <c r="AS396" s="8"/>
      <c r="AT396" s="8"/>
      <c r="AU396" s="8"/>
      <c r="AV396" s="8"/>
      <c r="AW396" s="8"/>
      <c r="AX396" s="8"/>
      <c r="AY396" s="8"/>
      <c r="AZ396" s="8"/>
      <c r="BA396" s="8"/>
    </row>
    <row r="397" spans="1:53" ht="15.75" customHeight="1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  <c r="AL397" s="8"/>
      <c r="AM397" s="8"/>
      <c r="AN397" s="8"/>
      <c r="AO397" s="8"/>
      <c r="AP397" s="8"/>
      <c r="AQ397" s="8"/>
      <c r="AR397" s="8"/>
      <c r="AS397" s="8"/>
      <c r="AT397" s="8"/>
      <c r="AU397" s="8"/>
      <c r="AV397" s="8"/>
      <c r="AW397" s="8"/>
      <c r="AX397" s="8"/>
      <c r="AY397" s="8"/>
      <c r="AZ397" s="8"/>
      <c r="BA397" s="8"/>
    </row>
    <row r="398" spans="1:53" ht="15.75" customHeight="1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  <c r="AL398" s="8"/>
      <c r="AM398" s="8"/>
      <c r="AN398" s="8"/>
      <c r="AO398" s="8"/>
      <c r="AP398" s="8"/>
      <c r="AQ398" s="8"/>
      <c r="AR398" s="8"/>
      <c r="AS398" s="8"/>
      <c r="AT398" s="8"/>
      <c r="AU398" s="8"/>
      <c r="AV398" s="8"/>
      <c r="AW398" s="8"/>
      <c r="AX398" s="8"/>
      <c r="AY398" s="8"/>
      <c r="AZ398" s="8"/>
      <c r="BA398" s="8"/>
    </row>
    <row r="399" spans="1:53" ht="15.75" customHeight="1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  <c r="AL399" s="8"/>
      <c r="AM399" s="8"/>
      <c r="AN399" s="8"/>
      <c r="AO399" s="8"/>
      <c r="AP399" s="8"/>
      <c r="AQ399" s="8"/>
      <c r="AR399" s="8"/>
      <c r="AS399" s="8"/>
      <c r="AT399" s="8"/>
      <c r="AU399" s="8"/>
      <c r="AV399" s="8"/>
      <c r="AW399" s="8"/>
      <c r="AX399" s="8"/>
      <c r="AY399" s="8"/>
      <c r="AZ399" s="8"/>
      <c r="BA399" s="8"/>
    </row>
    <row r="400" spans="1:53" ht="15.75" customHeight="1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  <c r="AL400" s="8"/>
      <c r="AM400" s="8"/>
      <c r="AN400" s="8"/>
      <c r="AO400" s="8"/>
      <c r="AP400" s="8"/>
      <c r="AQ400" s="8"/>
      <c r="AR400" s="8"/>
      <c r="AS400" s="8"/>
      <c r="AT400" s="8"/>
      <c r="AU400" s="8"/>
      <c r="AV400" s="8"/>
      <c r="AW400" s="8"/>
      <c r="AX400" s="8"/>
      <c r="AY400" s="8"/>
      <c r="AZ400" s="8"/>
      <c r="BA400" s="8"/>
    </row>
    <row r="401" spans="1:53" ht="15.75" customHeight="1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  <c r="AL401" s="8"/>
      <c r="AM401" s="8"/>
      <c r="AN401" s="8"/>
      <c r="AO401" s="8"/>
      <c r="AP401" s="8"/>
      <c r="AQ401" s="8"/>
      <c r="AR401" s="8"/>
      <c r="AS401" s="8"/>
      <c r="AT401" s="8"/>
      <c r="AU401" s="8"/>
      <c r="AV401" s="8"/>
      <c r="AW401" s="8"/>
      <c r="AX401" s="8"/>
      <c r="AY401" s="8"/>
      <c r="AZ401" s="8"/>
      <c r="BA401" s="8"/>
    </row>
    <row r="402" spans="1:53" ht="15.75" customHeight="1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  <c r="AL402" s="8"/>
      <c r="AM402" s="8"/>
      <c r="AN402" s="8"/>
      <c r="AO402" s="8"/>
      <c r="AP402" s="8"/>
      <c r="AQ402" s="8"/>
      <c r="AR402" s="8"/>
      <c r="AS402" s="8"/>
      <c r="AT402" s="8"/>
      <c r="AU402" s="8"/>
      <c r="AV402" s="8"/>
      <c r="AW402" s="8"/>
      <c r="AX402" s="8"/>
      <c r="AY402" s="8"/>
      <c r="AZ402" s="8"/>
      <c r="BA402" s="8"/>
    </row>
    <row r="403" spans="1:53" ht="15.75" customHeight="1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  <c r="AL403" s="8"/>
      <c r="AM403" s="8"/>
      <c r="AN403" s="8"/>
      <c r="AO403" s="8"/>
      <c r="AP403" s="8"/>
      <c r="AQ403" s="8"/>
      <c r="AR403" s="8"/>
      <c r="AS403" s="8"/>
      <c r="AT403" s="8"/>
      <c r="AU403" s="8"/>
      <c r="AV403" s="8"/>
      <c r="AW403" s="8"/>
      <c r="AX403" s="8"/>
      <c r="AY403" s="8"/>
      <c r="AZ403" s="8"/>
      <c r="BA403" s="8"/>
    </row>
    <row r="404" spans="1:53" ht="15.75" customHeight="1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  <c r="AL404" s="8"/>
      <c r="AM404" s="8"/>
      <c r="AN404" s="8"/>
      <c r="AO404" s="8"/>
      <c r="AP404" s="8"/>
      <c r="AQ404" s="8"/>
      <c r="AR404" s="8"/>
      <c r="AS404" s="8"/>
      <c r="AT404" s="8"/>
      <c r="AU404" s="8"/>
      <c r="AV404" s="8"/>
      <c r="AW404" s="8"/>
      <c r="AX404" s="8"/>
      <c r="AY404" s="8"/>
      <c r="AZ404" s="8"/>
      <c r="BA404" s="8"/>
    </row>
    <row r="405" spans="1:53" ht="15.75" customHeight="1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8"/>
      <c r="AM405" s="8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  <c r="AY405" s="8"/>
      <c r="AZ405" s="8"/>
      <c r="BA405" s="8"/>
    </row>
    <row r="406" spans="1:53" ht="15.75" customHeight="1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  <c r="AL406" s="8"/>
      <c r="AM406" s="8"/>
      <c r="AN406" s="8"/>
      <c r="AO406" s="8"/>
      <c r="AP406" s="8"/>
      <c r="AQ406" s="8"/>
      <c r="AR406" s="8"/>
      <c r="AS406" s="8"/>
      <c r="AT406" s="8"/>
      <c r="AU406" s="8"/>
      <c r="AV406" s="8"/>
      <c r="AW406" s="8"/>
      <c r="AX406" s="8"/>
      <c r="AY406" s="8"/>
      <c r="AZ406" s="8"/>
      <c r="BA406" s="8"/>
    </row>
    <row r="407" spans="1:53" ht="15.75" customHeight="1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  <c r="AL407" s="8"/>
      <c r="AM407" s="8"/>
      <c r="AN407" s="8"/>
      <c r="AO407" s="8"/>
      <c r="AP407" s="8"/>
      <c r="AQ407" s="8"/>
      <c r="AR407" s="8"/>
      <c r="AS407" s="8"/>
      <c r="AT407" s="8"/>
      <c r="AU407" s="8"/>
      <c r="AV407" s="8"/>
      <c r="AW407" s="8"/>
      <c r="AX407" s="8"/>
      <c r="AY407" s="8"/>
      <c r="AZ407" s="8"/>
      <c r="BA407" s="8"/>
    </row>
    <row r="408" spans="1:53" ht="15.75" customHeight="1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  <c r="AL408" s="8"/>
      <c r="AM408" s="8"/>
      <c r="AN408" s="8"/>
      <c r="AO408" s="8"/>
      <c r="AP408" s="8"/>
      <c r="AQ408" s="8"/>
      <c r="AR408" s="8"/>
      <c r="AS408" s="8"/>
      <c r="AT408" s="8"/>
      <c r="AU408" s="8"/>
      <c r="AV408" s="8"/>
      <c r="AW408" s="8"/>
      <c r="AX408" s="8"/>
      <c r="AY408" s="8"/>
      <c r="AZ408" s="8"/>
      <c r="BA408" s="8"/>
    </row>
    <row r="409" spans="1:53" ht="15.75" customHeight="1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  <c r="AL409" s="8"/>
      <c r="AM409" s="8"/>
      <c r="AN409" s="8"/>
      <c r="AO409" s="8"/>
      <c r="AP409" s="8"/>
      <c r="AQ409" s="8"/>
      <c r="AR409" s="8"/>
      <c r="AS409" s="8"/>
      <c r="AT409" s="8"/>
      <c r="AU409" s="8"/>
      <c r="AV409" s="8"/>
      <c r="AW409" s="8"/>
      <c r="AX409" s="8"/>
      <c r="AY409" s="8"/>
      <c r="AZ409" s="8"/>
      <c r="BA409" s="8"/>
    </row>
    <row r="410" spans="1:53" ht="15.75" customHeight="1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  <c r="AL410" s="8"/>
      <c r="AM410" s="8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  <c r="AY410" s="8"/>
      <c r="AZ410" s="8"/>
      <c r="BA410" s="8"/>
    </row>
    <row r="411" spans="1:53" ht="15.75" customHeight="1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  <c r="AY411" s="8"/>
      <c r="AZ411" s="8"/>
      <c r="BA411" s="8"/>
    </row>
    <row r="412" spans="1:53" ht="15.75" customHeight="1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  <c r="AY412" s="8"/>
      <c r="AZ412" s="8"/>
      <c r="BA412" s="8"/>
    </row>
    <row r="413" spans="1:53" ht="15.75" customHeight="1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  <c r="AY413" s="8"/>
      <c r="AZ413" s="8"/>
      <c r="BA413" s="8"/>
    </row>
    <row r="414" spans="1:53" ht="15.75" customHeight="1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  <c r="AL414" s="8"/>
      <c r="AM414" s="8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  <c r="AY414" s="8"/>
      <c r="AZ414" s="8"/>
      <c r="BA414" s="8"/>
    </row>
    <row r="415" spans="1:53" ht="15.75" customHeight="1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  <c r="AY415" s="8"/>
      <c r="AZ415" s="8"/>
      <c r="BA415" s="8"/>
    </row>
    <row r="416" spans="1:53" ht="15.75" customHeight="1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  <c r="AM416" s="8"/>
      <c r="AN416" s="8"/>
      <c r="AO416" s="8"/>
      <c r="AP416" s="8"/>
      <c r="AQ416" s="8"/>
      <c r="AR416" s="8"/>
      <c r="AS416" s="8"/>
      <c r="AT416" s="8"/>
      <c r="AU416" s="8"/>
      <c r="AV416" s="8"/>
      <c r="AW416" s="8"/>
      <c r="AX416" s="8"/>
      <c r="AY416" s="8"/>
      <c r="AZ416" s="8"/>
      <c r="BA416" s="8"/>
    </row>
    <row r="417" spans="1:53" ht="15.75" customHeight="1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  <c r="AL417" s="8"/>
      <c r="AM417" s="8"/>
      <c r="AN417" s="8"/>
      <c r="AO417" s="8"/>
      <c r="AP417" s="8"/>
      <c r="AQ417" s="8"/>
      <c r="AR417" s="8"/>
      <c r="AS417" s="8"/>
      <c r="AT417" s="8"/>
      <c r="AU417" s="8"/>
      <c r="AV417" s="8"/>
      <c r="AW417" s="8"/>
      <c r="AX417" s="8"/>
      <c r="AY417" s="8"/>
      <c r="AZ417" s="8"/>
      <c r="BA417" s="8"/>
    </row>
    <row r="418" spans="1:53" ht="15.75" customHeight="1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  <c r="AL418" s="8"/>
      <c r="AM418" s="8"/>
      <c r="AN418" s="8"/>
      <c r="AO418" s="8"/>
      <c r="AP418" s="8"/>
      <c r="AQ418" s="8"/>
      <c r="AR418" s="8"/>
      <c r="AS418" s="8"/>
      <c r="AT418" s="8"/>
      <c r="AU418" s="8"/>
      <c r="AV418" s="8"/>
      <c r="AW418" s="8"/>
      <c r="AX418" s="8"/>
      <c r="AY418" s="8"/>
      <c r="AZ418" s="8"/>
      <c r="BA418" s="8"/>
    </row>
    <row r="419" spans="1:53" ht="15.75" customHeight="1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  <c r="AL419" s="8"/>
      <c r="AM419" s="8"/>
      <c r="AN419" s="8"/>
      <c r="AO419" s="8"/>
      <c r="AP419" s="8"/>
      <c r="AQ419" s="8"/>
      <c r="AR419" s="8"/>
      <c r="AS419" s="8"/>
      <c r="AT419" s="8"/>
      <c r="AU419" s="8"/>
      <c r="AV419" s="8"/>
      <c r="AW419" s="8"/>
      <c r="AX419" s="8"/>
      <c r="AY419" s="8"/>
      <c r="AZ419" s="8"/>
      <c r="BA419" s="8"/>
    </row>
    <row r="420" spans="1:53" ht="15.75" customHeight="1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/>
      <c r="AM420" s="8"/>
      <c r="AN420" s="8"/>
      <c r="AO420" s="8"/>
      <c r="AP420" s="8"/>
      <c r="AQ420" s="8"/>
      <c r="AR420" s="8"/>
      <c r="AS420" s="8"/>
      <c r="AT420" s="8"/>
      <c r="AU420" s="8"/>
      <c r="AV420" s="8"/>
      <c r="AW420" s="8"/>
      <c r="AX420" s="8"/>
      <c r="AY420" s="8"/>
      <c r="AZ420" s="8"/>
      <c r="BA420" s="8"/>
    </row>
    <row r="421" spans="1:53" ht="15.75" customHeight="1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/>
      <c r="AM421" s="8"/>
      <c r="AN421" s="8"/>
      <c r="AO421" s="8"/>
      <c r="AP421" s="8"/>
      <c r="AQ421" s="8"/>
      <c r="AR421" s="8"/>
      <c r="AS421" s="8"/>
      <c r="AT421" s="8"/>
      <c r="AU421" s="8"/>
      <c r="AV421" s="8"/>
      <c r="AW421" s="8"/>
      <c r="AX421" s="8"/>
      <c r="AY421" s="8"/>
      <c r="AZ421" s="8"/>
      <c r="BA421" s="8"/>
    </row>
    <row r="422" spans="1:53" ht="15.75" customHeight="1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8"/>
      <c r="AV422" s="8"/>
      <c r="AW422" s="8"/>
      <c r="AX422" s="8"/>
      <c r="AY422" s="8"/>
      <c r="AZ422" s="8"/>
      <c r="BA422" s="8"/>
    </row>
    <row r="423" spans="1:53" ht="15.75" customHeight="1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  <c r="AI423" s="8"/>
      <c r="AJ423" s="8"/>
      <c r="AK423" s="8"/>
      <c r="AL423" s="8"/>
      <c r="AM423" s="8"/>
      <c r="AN423" s="8"/>
      <c r="AO423" s="8"/>
      <c r="AP423" s="8"/>
      <c r="AQ423" s="8"/>
      <c r="AR423" s="8"/>
      <c r="AS423" s="8"/>
      <c r="AT423" s="8"/>
      <c r="AU423" s="8"/>
      <c r="AV423" s="8"/>
      <c r="AW423" s="8"/>
      <c r="AX423" s="8"/>
      <c r="AY423" s="8"/>
      <c r="AZ423" s="8"/>
      <c r="BA423" s="8"/>
    </row>
    <row r="424" spans="1:53" ht="15.75" customHeight="1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  <c r="AL424" s="8"/>
      <c r="AM424" s="8"/>
      <c r="AN424" s="8"/>
      <c r="AO424" s="8"/>
      <c r="AP424" s="8"/>
      <c r="AQ424" s="8"/>
      <c r="AR424" s="8"/>
      <c r="AS424" s="8"/>
      <c r="AT424" s="8"/>
      <c r="AU424" s="8"/>
      <c r="AV424" s="8"/>
      <c r="AW424" s="8"/>
      <c r="AX424" s="8"/>
      <c r="AY424" s="8"/>
      <c r="AZ424" s="8"/>
      <c r="BA424" s="8"/>
    </row>
    <row r="425" spans="1:53" ht="15.75" customHeight="1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  <c r="AH425" s="8"/>
      <c r="AI425" s="8"/>
      <c r="AJ425" s="8"/>
      <c r="AK425" s="8"/>
      <c r="AL425" s="8"/>
      <c r="AM425" s="8"/>
      <c r="AN425" s="8"/>
      <c r="AO425" s="8"/>
      <c r="AP425" s="8"/>
      <c r="AQ425" s="8"/>
      <c r="AR425" s="8"/>
      <c r="AS425" s="8"/>
      <c r="AT425" s="8"/>
      <c r="AU425" s="8"/>
      <c r="AV425" s="8"/>
      <c r="AW425" s="8"/>
      <c r="AX425" s="8"/>
      <c r="AY425" s="8"/>
      <c r="AZ425" s="8"/>
      <c r="BA425" s="8"/>
    </row>
    <row r="426" spans="1:53" ht="15.75" customHeight="1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  <c r="AH426" s="8"/>
      <c r="AI426" s="8"/>
      <c r="AJ426" s="8"/>
      <c r="AK426" s="8"/>
      <c r="AL426" s="8"/>
      <c r="AM426" s="8"/>
      <c r="AN426" s="8"/>
      <c r="AO426" s="8"/>
      <c r="AP426" s="8"/>
      <c r="AQ426" s="8"/>
      <c r="AR426" s="8"/>
      <c r="AS426" s="8"/>
      <c r="AT426" s="8"/>
      <c r="AU426" s="8"/>
      <c r="AV426" s="8"/>
      <c r="AW426" s="8"/>
      <c r="AX426" s="8"/>
      <c r="AY426" s="8"/>
      <c r="AZ426" s="8"/>
      <c r="BA426" s="8"/>
    </row>
    <row r="427" spans="1:53" ht="15.75" customHeight="1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8"/>
      <c r="AV427" s="8"/>
      <c r="AW427" s="8"/>
      <c r="AX427" s="8"/>
      <c r="AY427" s="8"/>
      <c r="AZ427" s="8"/>
      <c r="BA427" s="8"/>
    </row>
    <row r="428" spans="1:53" ht="15.75" customHeight="1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  <c r="AI428" s="8"/>
      <c r="AJ428" s="8"/>
      <c r="AK428" s="8"/>
      <c r="AL428" s="8"/>
      <c r="AM428" s="8"/>
      <c r="AN428" s="8"/>
      <c r="AO428" s="8"/>
      <c r="AP428" s="8"/>
      <c r="AQ428" s="8"/>
      <c r="AR428" s="8"/>
      <c r="AS428" s="8"/>
      <c r="AT428" s="8"/>
      <c r="AU428" s="8"/>
      <c r="AV428" s="8"/>
      <c r="AW428" s="8"/>
      <c r="AX428" s="8"/>
      <c r="AY428" s="8"/>
      <c r="AZ428" s="8"/>
      <c r="BA428" s="8"/>
    </row>
    <row r="429" spans="1:53" ht="15.75" customHeight="1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  <c r="AI429" s="8"/>
      <c r="AJ429" s="8"/>
      <c r="AK429" s="8"/>
      <c r="AL429" s="8"/>
      <c r="AM429" s="8"/>
      <c r="AN429" s="8"/>
      <c r="AO429" s="8"/>
      <c r="AP429" s="8"/>
      <c r="AQ429" s="8"/>
      <c r="AR429" s="8"/>
      <c r="AS429" s="8"/>
      <c r="AT429" s="8"/>
      <c r="AU429" s="8"/>
      <c r="AV429" s="8"/>
      <c r="AW429" s="8"/>
      <c r="AX429" s="8"/>
      <c r="AY429" s="8"/>
      <c r="AZ429" s="8"/>
      <c r="BA429" s="8"/>
    </row>
    <row r="430" spans="1:53" ht="15.75" customHeight="1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  <c r="AI430" s="8"/>
      <c r="AJ430" s="8"/>
      <c r="AK430" s="8"/>
      <c r="AL430" s="8"/>
      <c r="AM430" s="8"/>
      <c r="AN430" s="8"/>
      <c r="AO430" s="8"/>
      <c r="AP430" s="8"/>
      <c r="AQ430" s="8"/>
      <c r="AR430" s="8"/>
      <c r="AS430" s="8"/>
      <c r="AT430" s="8"/>
      <c r="AU430" s="8"/>
      <c r="AV430" s="8"/>
      <c r="AW430" s="8"/>
      <c r="AX430" s="8"/>
      <c r="AY430" s="8"/>
      <c r="AZ430" s="8"/>
      <c r="BA430" s="8"/>
    </row>
    <row r="431" spans="1:53" ht="15.75" customHeight="1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  <c r="AH431" s="8"/>
      <c r="AI431" s="8"/>
      <c r="AJ431" s="8"/>
      <c r="AK431" s="8"/>
      <c r="AL431" s="8"/>
      <c r="AM431" s="8"/>
      <c r="AN431" s="8"/>
      <c r="AO431" s="8"/>
      <c r="AP431" s="8"/>
      <c r="AQ431" s="8"/>
      <c r="AR431" s="8"/>
      <c r="AS431" s="8"/>
      <c r="AT431" s="8"/>
      <c r="AU431" s="8"/>
      <c r="AV431" s="8"/>
      <c r="AW431" s="8"/>
      <c r="AX431" s="8"/>
      <c r="AY431" s="8"/>
      <c r="AZ431" s="8"/>
      <c r="BA431" s="8"/>
    </row>
    <row r="432" spans="1:53" ht="15.75" customHeight="1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  <c r="AL432" s="8"/>
      <c r="AM432" s="8"/>
      <c r="AN432" s="8"/>
      <c r="AO432" s="8"/>
      <c r="AP432" s="8"/>
      <c r="AQ432" s="8"/>
      <c r="AR432" s="8"/>
      <c r="AS432" s="8"/>
      <c r="AT432" s="8"/>
      <c r="AU432" s="8"/>
      <c r="AV432" s="8"/>
      <c r="AW432" s="8"/>
      <c r="AX432" s="8"/>
      <c r="AY432" s="8"/>
      <c r="AZ432" s="8"/>
      <c r="BA432" s="8"/>
    </row>
    <row r="433" spans="1:53" ht="15.75" customHeight="1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  <c r="AL433" s="8"/>
      <c r="AM433" s="8"/>
      <c r="AN433" s="8"/>
      <c r="AO433" s="8"/>
      <c r="AP433" s="8"/>
      <c r="AQ433" s="8"/>
      <c r="AR433" s="8"/>
      <c r="AS433" s="8"/>
      <c r="AT433" s="8"/>
      <c r="AU433" s="8"/>
      <c r="AV433" s="8"/>
      <c r="AW433" s="8"/>
      <c r="AX433" s="8"/>
      <c r="AY433" s="8"/>
      <c r="AZ433" s="8"/>
      <c r="BA433" s="8"/>
    </row>
    <row r="434" spans="1:53" ht="15.75" customHeight="1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  <c r="AI434" s="8"/>
      <c r="AJ434" s="8"/>
      <c r="AK434" s="8"/>
      <c r="AL434" s="8"/>
      <c r="AM434" s="8"/>
      <c r="AN434" s="8"/>
      <c r="AO434" s="8"/>
      <c r="AP434" s="8"/>
      <c r="AQ434" s="8"/>
      <c r="AR434" s="8"/>
      <c r="AS434" s="8"/>
      <c r="AT434" s="8"/>
      <c r="AU434" s="8"/>
      <c r="AV434" s="8"/>
      <c r="AW434" s="8"/>
      <c r="AX434" s="8"/>
      <c r="AY434" s="8"/>
      <c r="AZ434" s="8"/>
      <c r="BA434" s="8"/>
    </row>
    <row r="435" spans="1:53" ht="15.75" customHeight="1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  <c r="AI435" s="8"/>
      <c r="AJ435" s="8"/>
      <c r="AK435" s="8"/>
      <c r="AL435" s="8"/>
      <c r="AM435" s="8"/>
      <c r="AN435" s="8"/>
      <c r="AO435" s="8"/>
      <c r="AP435" s="8"/>
      <c r="AQ435" s="8"/>
      <c r="AR435" s="8"/>
      <c r="AS435" s="8"/>
      <c r="AT435" s="8"/>
      <c r="AU435" s="8"/>
      <c r="AV435" s="8"/>
      <c r="AW435" s="8"/>
      <c r="AX435" s="8"/>
      <c r="AY435" s="8"/>
      <c r="AZ435" s="8"/>
      <c r="BA435" s="8"/>
    </row>
    <row r="436" spans="1:53" ht="15.75" customHeight="1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  <c r="AH436" s="8"/>
      <c r="AI436" s="8"/>
      <c r="AJ436" s="8"/>
      <c r="AK436" s="8"/>
      <c r="AL436" s="8"/>
      <c r="AM436" s="8"/>
      <c r="AN436" s="8"/>
      <c r="AO436" s="8"/>
      <c r="AP436" s="8"/>
      <c r="AQ436" s="8"/>
      <c r="AR436" s="8"/>
      <c r="AS436" s="8"/>
      <c r="AT436" s="8"/>
      <c r="AU436" s="8"/>
      <c r="AV436" s="8"/>
      <c r="AW436" s="8"/>
      <c r="AX436" s="8"/>
      <c r="AY436" s="8"/>
      <c r="AZ436" s="8"/>
      <c r="BA436" s="8"/>
    </row>
    <row r="437" spans="1:53" ht="15.75" customHeight="1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  <c r="AG437" s="8"/>
      <c r="AH437" s="8"/>
      <c r="AI437" s="8"/>
      <c r="AJ437" s="8"/>
      <c r="AK437" s="8"/>
      <c r="AL437" s="8"/>
      <c r="AM437" s="8"/>
      <c r="AN437" s="8"/>
      <c r="AO437" s="8"/>
      <c r="AP437" s="8"/>
      <c r="AQ437" s="8"/>
      <c r="AR437" s="8"/>
      <c r="AS437" s="8"/>
      <c r="AT437" s="8"/>
      <c r="AU437" s="8"/>
      <c r="AV437" s="8"/>
      <c r="AW437" s="8"/>
      <c r="AX437" s="8"/>
      <c r="AY437" s="8"/>
      <c r="AZ437" s="8"/>
      <c r="BA437" s="8"/>
    </row>
    <row r="438" spans="1:53" ht="15.75" customHeight="1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  <c r="AG438" s="8"/>
      <c r="AH438" s="8"/>
      <c r="AI438" s="8"/>
      <c r="AJ438" s="8"/>
      <c r="AK438" s="8"/>
      <c r="AL438" s="8"/>
      <c r="AM438" s="8"/>
      <c r="AN438" s="8"/>
      <c r="AO438" s="8"/>
      <c r="AP438" s="8"/>
      <c r="AQ438" s="8"/>
      <c r="AR438" s="8"/>
      <c r="AS438" s="8"/>
      <c r="AT438" s="8"/>
      <c r="AU438" s="8"/>
      <c r="AV438" s="8"/>
      <c r="AW438" s="8"/>
      <c r="AX438" s="8"/>
      <c r="AY438" s="8"/>
      <c r="AZ438" s="8"/>
      <c r="BA438" s="8"/>
    </row>
    <row r="439" spans="1:53" ht="15.75" customHeight="1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  <c r="AH439" s="8"/>
      <c r="AI439" s="8"/>
      <c r="AJ439" s="8"/>
      <c r="AK439" s="8"/>
      <c r="AL439" s="8"/>
      <c r="AM439" s="8"/>
      <c r="AN439" s="8"/>
      <c r="AO439" s="8"/>
      <c r="AP439" s="8"/>
      <c r="AQ439" s="8"/>
      <c r="AR439" s="8"/>
      <c r="AS439" s="8"/>
      <c r="AT439" s="8"/>
      <c r="AU439" s="8"/>
      <c r="AV439" s="8"/>
      <c r="AW439" s="8"/>
      <c r="AX439" s="8"/>
      <c r="AY439" s="8"/>
      <c r="AZ439" s="8"/>
      <c r="BA439" s="8"/>
    </row>
    <row r="440" spans="1:53" ht="15.75" customHeight="1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  <c r="AG440" s="8"/>
      <c r="AH440" s="8"/>
      <c r="AI440" s="8"/>
      <c r="AJ440" s="8"/>
      <c r="AK440" s="8"/>
      <c r="AL440" s="8"/>
      <c r="AM440" s="8"/>
      <c r="AN440" s="8"/>
      <c r="AO440" s="8"/>
      <c r="AP440" s="8"/>
      <c r="AQ440" s="8"/>
      <c r="AR440" s="8"/>
      <c r="AS440" s="8"/>
      <c r="AT440" s="8"/>
      <c r="AU440" s="8"/>
      <c r="AV440" s="8"/>
      <c r="AW440" s="8"/>
      <c r="AX440" s="8"/>
      <c r="AY440" s="8"/>
      <c r="AZ440" s="8"/>
      <c r="BA440" s="8"/>
    </row>
    <row r="441" spans="1:53" ht="15.75" customHeight="1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  <c r="AL441" s="8"/>
      <c r="AM441" s="8"/>
      <c r="AN441" s="8"/>
      <c r="AO441" s="8"/>
      <c r="AP441" s="8"/>
      <c r="AQ441" s="8"/>
      <c r="AR441" s="8"/>
      <c r="AS441" s="8"/>
      <c r="AT441" s="8"/>
      <c r="AU441" s="8"/>
      <c r="AV441" s="8"/>
      <c r="AW441" s="8"/>
      <c r="AX441" s="8"/>
      <c r="AY441" s="8"/>
      <c r="AZ441" s="8"/>
      <c r="BA441" s="8"/>
    </row>
    <row r="442" spans="1:53" ht="15.75" customHeight="1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  <c r="AI442" s="8"/>
      <c r="AJ442" s="8"/>
      <c r="AK442" s="8"/>
      <c r="AL442" s="8"/>
      <c r="AM442" s="8"/>
      <c r="AN442" s="8"/>
      <c r="AO442" s="8"/>
      <c r="AP442" s="8"/>
      <c r="AQ442" s="8"/>
      <c r="AR442" s="8"/>
      <c r="AS442" s="8"/>
      <c r="AT442" s="8"/>
      <c r="AU442" s="8"/>
      <c r="AV442" s="8"/>
      <c r="AW442" s="8"/>
      <c r="AX442" s="8"/>
      <c r="AY442" s="8"/>
      <c r="AZ442" s="8"/>
      <c r="BA442" s="8"/>
    </row>
    <row r="443" spans="1:53" ht="15.75" customHeight="1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  <c r="AH443" s="8"/>
      <c r="AI443" s="8"/>
      <c r="AJ443" s="8"/>
      <c r="AK443" s="8"/>
      <c r="AL443" s="8"/>
      <c r="AM443" s="8"/>
      <c r="AN443" s="8"/>
      <c r="AO443" s="8"/>
      <c r="AP443" s="8"/>
      <c r="AQ443" s="8"/>
      <c r="AR443" s="8"/>
      <c r="AS443" s="8"/>
      <c r="AT443" s="8"/>
      <c r="AU443" s="8"/>
      <c r="AV443" s="8"/>
      <c r="AW443" s="8"/>
      <c r="AX443" s="8"/>
      <c r="AY443" s="8"/>
      <c r="AZ443" s="8"/>
      <c r="BA443" s="8"/>
    </row>
    <row r="444" spans="1:53" ht="15.75" customHeight="1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  <c r="AH444" s="8"/>
      <c r="AI444" s="8"/>
      <c r="AJ444" s="8"/>
      <c r="AK444" s="8"/>
      <c r="AL444" s="8"/>
      <c r="AM444" s="8"/>
      <c r="AN444" s="8"/>
      <c r="AO444" s="8"/>
      <c r="AP444" s="8"/>
      <c r="AQ444" s="8"/>
      <c r="AR444" s="8"/>
      <c r="AS444" s="8"/>
      <c r="AT444" s="8"/>
      <c r="AU444" s="8"/>
      <c r="AV444" s="8"/>
      <c r="AW444" s="8"/>
      <c r="AX444" s="8"/>
      <c r="AY444" s="8"/>
      <c r="AZ444" s="8"/>
      <c r="BA444" s="8"/>
    </row>
    <row r="445" spans="1:53" ht="15.75" customHeight="1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  <c r="AH445" s="8"/>
      <c r="AI445" s="8"/>
      <c r="AJ445" s="8"/>
      <c r="AK445" s="8"/>
      <c r="AL445" s="8"/>
      <c r="AM445" s="8"/>
      <c r="AN445" s="8"/>
      <c r="AO445" s="8"/>
      <c r="AP445" s="8"/>
      <c r="AQ445" s="8"/>
      <c r="AR445" s="8"/>
      <c r="AS445" s="8"/>
      <c r="AT445" s="8"/>
      <c r="AU445" s="8"/>
      <c r="AV445" s="8"/>
      <c r="AW445" s="8"/>
      <c r="AX445" s="8"/>
      <c r="AY445" s="8"/>
      <c r="AZ445" s="8"/>
      <c r="BA445" s="8"/>
    </row>
    <row r="446" spans="1:53" ht="15.75" customHeight="1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  <c r="AH446" s="8"/>
      <c r="AI446" s="8"/>
      <c r="AJ446" s="8"/>
      <c r="AK446" s="8"/>
      <c r="AL446" s="8"/>
      <c r="AM446" s="8"/>
      <c r="AN446" s="8"/>
      <c r="AO446" s="8"/>
      <c r="AP446" s="8"/>
      <c r="AQ446" s="8"/>
      <c r="AR446" s="8"/>
      <c r="AS446" s="8"/>
      <c r="AT446" s="8"/>
      <c r="AU446" s="8"/>
      <c r="AV446" s="8"/>
      <c r="AW446" s="8"/>
      <c r="AX446" s="8"/>
      <c r="AY446" s="8"/>
      <c r="AZ446" s="8"/>
      <c r="BA446" s="8"/>
    </row>
    <row r="447" spans="1:53" ht="15.75" customHeight="1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  <c r="AH447" s="8"/>
      <c r="AI447" s="8"/>
      <c r="AJ447" s="8"/>
      <c r="AK447" s="8"/>
      <c r="AL447" s="8"/>
      <c r="AM447" s="8"/>
      <c r="AN447" s="8"/>
      <c r="AO447" s="8"/>
      <c r="AP447" s="8"/>
      <c r="AQ447" s="8"/>
      <c r="AR447" s="8"/>
      <c r="AS447" s="8"/>
      <c r="AT447" s="8"/>
      <c r="AU447" s="8"/>
      <c r="AV447" s="8"/>
      <c r="AW447" s="8"/>
      <c r="AX447" s="8"/>
      <c r="AY447" s="8"/>
      <c r="AZ447" s="8"/>
      <c r="BA447" s="8"/>
    </row>
    <row r="448" spans="1:53" ht="15.75" customHeight="1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  <c r="AH448" s="8"/>
      <c r="AI448" s="8"/>
      <c r="AJ448" s="8"/>
      <c r="AK448" s="8"/>
      <c r="AL448" s="8"/>
      <c r="AM448" s="8"/>
      <c r="AN448" s="8"/>
      <c r="AO448" s="8"/>
      <c r="AP448" s="8"/>
      <c r="AQ448" s="8"/>
      <c r="AR448" s="8"/>
      <c r="AS448" s="8"/>
      <c r="AT448" s="8"/>
      <c r="AU448" s="8"/>
      <c r="AV448" s="8"/>
      <c r="AW448" s="8"/>
      <c r="AX448" s="8"/>
      <c r="AY448" s="8"/>
      <c r="AZ448" s="8"/>
      <c r="BA448" s="8"/>
    </row>
    <row r="449" spans="1:53" ht="15.75" customHeight="1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  <c r="AG449" s="8"/>
      <c r="AH449" s="8"/>
      <c r="AI449" s="8"/>
      <c r="AJ449" s="8"/>
      <c r="AK449" s="8"/>
      <c r="AL449" s="8"/>
      <c r="AM449" s="8"/>
      <c r="AN449" s="8"/>
      <c r="AO449" s="8"/>
      <c r="AP449" s="8"/>
      <c r="AQ449" s="8"/>
      <c r="AR449" s="8"/>
      <c r="AS449" s="8"/>
      <c r="AT449" s="8"/>
      <c r="AU449" s="8"/>
      <c r="AV449" s="8"/>
      <c r="AW449" s="8"/>
      <c r="AX449" s="8"/>
      <c r="AY449" s="8"/>
      <c r="AZ449" s="8"/>
      <c r="BA449" s="8"/>
    </row>
    <row r="450" spans="1:53" ht="15.75" customHeight="1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  <c r="AH450" s="8"/>
      <c r="AI450" s="8"/>
      <c r="AJ450" s="8"/>
      <c r="AK450" s="8"/>
      <c r="AL450" s="8"/>
      <c r="AM450" s="8"/>
      <c r="AN450" s="8"/>
      <c r="AO450" s="8"/>
      <c r="AP450" s="8"/>
      <c r="AQ450" s="8"/>
      <c r="AR450" s="8"/>
      <c r="AS450" s="8"/>
      <c r="AT450" s="8"/>
      <c r="AU450" s="8"/>
      <c r="AV450" s="8"/>
      <c r="AW450" s="8"/>
      <c r="AX450" s="8"/>
      <c r="AY450" s="8"/>
      <c r="AZ450" s="8"/>
      <c r="BA450" s="8"/>
    </row>
    <row r="451" spans="1:53" ht="15.75" customHeight="1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  <c r="AH451" s="8"/>
      <c r="AI451" s="8"/>
      <c r="AJ451" s="8"/>
      <c r="AK451" s="8"/>
      <c r="AL451" s="8"/>
      <c r="AM451" s="8"/>
      <c r="AN451" s="8"/>
      <c r="AO451" s="8"/>
      <c r="AP451" s="8"/>
      <c r="AQ451" s="8"/>
      <c r="AR451" s="8"/>
      <c r="AS451" s="8"/>
      <c r="AT451" s="8"/>
      <c r="AU451" s="8"/>
      <c r="AV451" s="8"/>
      <c r="AW451" s="8"/>
      <c r="AX451" s="8"/>
      <c r="AY451" s="8"/>
      <c r="AZ451" s="8"/>
      <c r="BA451" s="8"/>
    </row>
    <row r="452" spans="1:53" ht="15.75" customHeight="1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  <c r="AH452" s="8"/>
      <c r="AI452" s="8"/>
      <c r="AJ452" s="8"/>
      <c r="AK452" s="8"/>
      <c r="AL452" s="8"/>
      <c r="AM452" s="8"/>
      <c r="AN452" s="8"/>
      <c r="AO452" s="8"/>
      <c r="AP452" s="8"/>
      <c r="AQ452" s="8"/>
      <c r="AR452" s="8"/>
      <c r="AS452" s="8"/>
      <c r="AT452" s="8"/>
      <c r="AU452" s="8"/>
      <c r="AV452" s="8"/>
      <c r="AW452" s="8"/>
      <c r="AX452" s="8"/>
      <c r="AY452" s="8"/>
      <c r="AZ452" s="8"/>
      <c r="BA452" s="8"/>
    </row>
    <row r="453" spans="1:53" ht="15.75" customHeight="1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  <c r="AH453" s="8"/>
      <c r="AI453" s="8"/>
      <c r="AJ453" s="8"/>
      <c r="AK453" s="8"/>
      <c r="AL453" s="8"/>
      <c r="AM453" s="8"/>
      <c r="AN453" s="8"/>
      <c r="AO453" s="8"/>
      <c r="AP453" s="8"/>
      <c r="AQ453" s="8"/>
      <c r="AR453" s="8"/>
      <c r="AS453" s="8"/>
      <c r="AT453" s="8"/>
      <c r="AU453" s="8"/>
      <c r="AV453" s="8"/>
      <c r="AW453" s="8"/>
      <c r="AX453" s="8"/>
      <c r="AY453" s="8"/>
      <c r="AZ453" s="8"/>
      <c r="BA453" s="8"/>
    </row>
    <row r="454" spans="1:53" ht="15.75" customHeight="1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  <c r="AH454" s="8"/>
      <c r="AI454" s="8"/>
      <c r="AJ454" s="8"/>
      <c r="AK454" s="8"/>
      <c r="AL454" s="8"/>
      <c r="AM454" s="8"/>
      <c r="AN454" s="8"/>
      <c r="AO454" s="8"/>
      <c r="AP454" s="8"/>
      <c r="AQ454" s="8"/>
      <c r="AR454" s="8"/>
      <c r="AS454" s="8"/>
      <c r="AT454" s="8"/>
      <c r="AU454" s="8"/>
      <c r="AV454" s="8"/>
      <c r="AW454" s="8"/>
      <c r="AX454" s="8"/>
      <c r="AY454" s="8"/>
      <c r="AZ454" s="8"/>
      <c r="BA454" s="8"/>
    </row>
    <row r="455" spans="1:53" ht="15.75" customHeight="1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  <c r="AG455" s="8"/>
      <c r="AH455" s="8"/>
      <c r="AI455" s="8"/>
      <c r="AJ455" s="8"/>
      <c r="AK455" s="8"/>
      <c r="AL455" s="8"/>
      <c r="AM455" s="8"/>
      <c r="AN455" s="8"/>
      <c r="AO455" s="8"/>
      <c r="AP455" s="8"/>
      <c r="AQ455" s="8"/>
      <c r="AR455" s="8"/>
      <c r="AS455" s="8"/>
      <c r="AT455" s="8"/>
      <c r="AU455" s="8"/>
      <c r="AV455" s="8"/>
      <c r="AW455" s="8"/>
      <c r="AX455" s="8"/>
      <c r="AY455" s="8"/>
      <c r="AZ455" s="8"/>
      <c r="BA455" s="8"/>
    </row>
    <row r="456" spans="1:53" ht="15.75" customHeight="1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  <c r="AG456" s="8"/>
      <c r="AH456" s="8"/>
      <c r="AI456" s="8"/>
      <c r="AJ456" s="8"/>
      <c r="AK456" s="8"/>
      <c r="AL456" s="8"/>
      <c r="AM456" s="8"/>
      <c r="AN456" s="8"/>
      <c r="AO456" s="8"/>
      <c r="AP456" s="8"/>
      <c r="AQ456" s="8"/>
      <c r="AR456" s="8"/>
      <c r="AS456" s="8"/>
      <c r="AT456" s="8"/>
      <c r="AU456" s="8"/>
      <c r="AV456" s="8"/>
      <c r="AW456" s="8"/>
      <c r="AX456" s="8"/>
      <c r="AY456" s="8"/>
      <c r="AZ456" s="8"/>
      <c r="BA456" s="8"/>
    </row>
    <row r="457" spans="1:53" ht="15.75" customHeight="1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  <c r="AH457" s="8"/>
      <c r="AI457" s="8"/>
      <c r="AJ457" s="8"/>
      <c r="AK457" s="8"/>
      <c r="AL457" s="8"/>
      <c r="AM457" s="8"/>
      <c r="AN457" s="8"/>
      <c r="AO457" s="8"/>
      <c r="AP457" s="8"/>
      <c r="AQ457" s="8"/>
      <c r="AR457" s="8"/>
      <c r="AS457" s="8"/>
      <c r="AT457" s="8"/>
      <c r="AU457" s="8"/>
      <c r="AV457" s="8"/>
      <c r="AW457" s="8"/>
      <c r="AX457" s="8"/>
      <c r="AY457" s="8"/>
      <c r="AZ457" s="8"/>
      <c r="BA457" s="8"/>
    </row>
    <row r="458" spans="1:53" ht="15.75" customHeight="1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  <c r="AH458" s="8"/>
      <c r="AI458" s="8"/>
      <c r="AJ458" s="8"/>
      <c r="AK458" s="8"/>
      <c r="AL458" s="8"/>
      <c r="AM458" s="8"/>
      <c r="AN458" s="8"/>
      <c r="AO458" s="8"/>
      <c r="AP458" s="8"/>
      <c r="AQ458" s="8"/>
      <c r="AR458" s="8"/>
      <c r="AS458" s="8"/>
      <c r="AT458" s="8"/>
      <c r="AU458" s="8"/>
      <c r="AV458" s="8"/>
      <c r="AW458" s="8"/>
      <c r="AX458" s="8"/>
      <c r="AY458" s="8"/>
      <c r="AZ458" s="8"/>
      <c r="BA458" s="8"/>
    </row>
    <row r="459" spans="1:53" ht="15.75" customHeight="1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  <c r="AH459" s="8"/>
      <c r="AI459" s="8"/>
      <c r="AJ459" s="8"/>
      <c r="AK459" s="8"/>
      <c r="AL459" s="8"/>
      <c r="AM459" s="8"/>
      <c r="AN459" s="8"/>
      <c r="AO459" s="8"/>
      <c r="AP459" s="8"/>
      <c r="AQ459" s="8"/>
      <c r="AR459" s="8"/>
      <c r="AS459" s="8"/>
      <c r="AT459" s="8"/>
      <c r="AU459" s="8"/>
      <c r="AV459" s="8"/>
      <c r="AW459" s="8"/>
      <c r="AX459" s="8"/>
      <c r="AY459" s="8"/>
      <c r="AZ459" s="8"/>
      <c r="BA459" s="8"/>
    </row>
    <row r="460" spans="1:53" ht="15.75" customHeight="1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  <c r="AH460" s="8"/>
      <c r="AI460" s="8"/>
      <c r="AJ460" s="8"/>
      <c r="AK460" s="8"/>
      <c r="AL460" s="8"/>
      <c r="AM460" s="8"/>
      <c r="AN460" s="8"/>
      <c r="AO460" s="8"/>
      <c r="AP460" s="8"/>
      <c r="AQ460" s="8"/>
      <c r="AR460" s="8"/>
      <c r="AS460" s="8"/>
      <c r="AT460" s="8"/>
      <c r="AU460" s="8"/>
      <c r="AV460" s="8"/>
      <c r="AW460" s="8"/>
      <c r="AX460" s="8"/>
      <c r="AY460" s="8"/>
      <c r="AZ460" s="8"/>
      <c r="BA460" s="8"/>
    </row>
    <row r="461" spans="1:53" ht="15.75" customHeight="1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  <c r="AG461" s="8"/>
      <c r="AH461" s="8"/>
      <c r="AI461" s="8"/>
      <c r="AJ461" s="8"/>
      <c r="AK461" s="8"/>
      <c r="AL461" s="8"/>
      <c r="AM461" s="8"/>
      <c r="AN461" s="8"/>
      <c r="AO461" s="8"/>
      <c r="AP461" s="8"/>
      <c r="AQ461" s="8"/>
      <c r="AR461" s="8"/>
      <c r="AS461" s="8"/>
      <c r="AT461" s="8"/>
      <c r="AU461" s="8"/>
      <c r="AV461" s="8"/>
      <c r="AW461" s="8"/>
      <c r="AX461" s="8"/>
      <c r="AY461" s="8"/>
      <c r="AZ461" s="8"/>
      <c r="BA461" s="8"/>
    </row>
    <row r="462" spans="1:53" ht="15.75" customHeight="1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  <c r="AG462" s="8"/>
      <c r="AH462" s="8"/>
      <c r="AI462" s="8"/>
      <c r="AJ462" s="8"/>
      <c r="AK462" s="8"/>
      <c r="AL462" s="8"/>
      <c r="AM462" s="8"/>
      <c r="AN462" s="8"/>
      <c r="AO462" s="8"/>
      <c r="AP462" s="8"/>
      <c r="AQ462" s="8"/>
      <c r="AR462" s="8"/>
      <c r="AS462" s="8"/>
      <c r="AT462" s="8"/>
      <c r="AU462" s="8"/>
      <c r="AV462" s="8"/>
      <c r="AW462" s="8"/>
      <c r="AX462" s="8"/>
      <c r="AY462" s="8"/>
      <c r="AZ462" s="8"/>
      <c r="BA462" s="8"/>
    </row>
    <row r="463" spans="1:53" ht="15.75" customHeight="1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  <c r="AH463" s="8"/>
      <c r="AI463" s="8"/>
      <c r="AJ463" s="8"/>
      <c r="AK463" s="8"/>
      <c r="AL463" s="8"/>
      <c r="AM463" s="8"/>
      <c r="AN463" s="8"/>
      <c r="AO463" s="8"/>
      <c r="AP463" s="8"/>
      <c r="AQ463" s="8"/>
      <c r="AR463" s="8"/>
      <c r="AS463" s="8"/>
      <c r="AT463" s="8"/>
      <c r="AU463" s="8"/>
      <c r="AV463" s="8"/>
      <c r="AW463" s="8"/>
      <c r="AX463" s="8"/>
      <c r="AY463" s="8"/>
      <c r="AZ463" s="8"/>
      <c r="BA463" s="8"/>
    </row>
    <row r="464" spans="1:53" ht="15.75" customHeight="1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  <c r="AH464" s="8"/>
      <c r="AI464" s="8"/>
      <c r="AJ464" s="8"/>
      <c r="AK464" s="8"/>
      <c r="AL464" s="8"/>
      <c r="AM464" s="8"/>
      <c r="AN464" s="8"/>
      <c r="AO464" s="8"/>
      <c r="AP464" s="8"/>
      <c r="AQ464" s="8"/>
      <c r="AR464" s="8"/>
      <c r="AS464" s="8"/>
      <c r="AT464" s="8"/>
      <c r="AU464" s="8"/>
      <c r="AV464" s="8"/>
      <c r="AW464" s="8"/>
      <c r="AX464" s="8"/>
      <c r="AY464" s="8"/>
      <c r="AZ464" s="8"/>
      <c r="BA464" s="8"/>
    </row>
    <row r="465" spans="1:53" ht="15.75" customHeight="1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  <c r="AH465" s="8"/>
      <c r="AI465" s="8"/>
      <c r="AJ465" s="8"/>
      <c r="AK465" s="8"/>
      <c r="AL465" s="8"/>
      <c r="AM465" s="8"/>
      <c r="AN465" s="8"/>
      <c r="AO465" s="8"/>
      <c r="AP465" s="8"/>
      <c r="AQ465" s="8"/>
      <c r="AR465" s="8"/>
      <c r="AS465" s="8"/>
      <c r="AT465" s="8"/>
      <c r="AU465" s="8"/>
      <c r="AV465" s="8"/>
      <c r="AW465" s="8"/>
      <c r="AX465" s="8"/>
      <c r="AY465" s="8"/>
      <c r="AZ465" s="8"/>
      <c r="BA465" s="8"/>
    </row>
    <row r="466" spans="1:53" ht="15.75" customHeight="1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  <c r="AH466" s="8"/>
      <c r="AI466" s="8"/>
      <c r="AJ466" s="8"/>
      <c r="AK466" s="8"/>
      <c r="AL466" s="8"/>
      <c r="AM466" s="8"/>
      <c r="AN466" s="8"/>
      <c r="AO466" s="8"/>
      <c r="AP466" s="8"/>
      <c r="AQ466" s="8"/>
      <c r="AR466" s="8"/>
      <c r="AS466" s="8"/>
      <c r="AT466" s="8"/>
      <c r="AU466" s="8"/>
      <c r="AV466" s="8"/>
      <c r="AW466" s="8"/>
      <c r="AX466" s="8"/>
      <c r="AY466" s="8"/>
      <c r="AZ466" s="8"/>
      <c r="BA466" s="8"/>
    </row>
    <row r="467" spans="1:53" ht="15.75" customHeight="1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  <c r="AG467" s="8"/>
      <c r="AH467" s="8"/>
      <c r="AI467" s="8"/>
      <c r="AJ467" s="8"/>
      <c r="AK467" s="8"/>
      <c r="AL467" s="8"/>
      <c r="AM467" s="8"/>
      <c r="AN467" s="8"/>
      <c r="AO467" s="8"/>
      <c r="AP467" s="8"/>
      <c r="AQ467" s="8"/>
      <c r="AR467" s="8"/>
      <c r="AS467" s="8"/>
      <c r="AT467" s="8"/>
      <c r="AU467" s="8"/>
      <c r="AV467" s="8"/>
      <c r="AW467" s="8"/>
      <c r="AX467" s="8"/>
      <c r="AY467" s="8"/>
      <c r="AZ467" s="8"/>
      <c r="BA467" s="8"/>
    </row>
    <row r="468" spans="1:53" ht="15.75" customHeight="1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  <c r="AG468" s="8"/>
      <c r="AH468" s="8"/>
      <c r="AI468" s="8"/>
      <c r="AJ468" s="8"/>
      <c r="AK468" s="8"/>
      <c r="AL468" s="8"/>
      <c r="AM468" s="8"/>
      <c r="AN468" s="8"/>
      <c r="AO468" s="8"/>
      <c r="AP468" s="8"/>
      <c r="AQ468" s="8"/>
      <c r="AR468" s="8"/>
      <c r="AS468" s="8"/>
      <c r="AT468" s="8"/>
      <c r="AU468" s="8"/>
      <c r="AV468" s="8"/>
      <c r="AW468" s="8"/>
      <c r="AX468" s="8"/>
      <c r="AY468" s="8"/>
      <c r="AZ468" s="8"/>
      <c r="BA468" s="8"/>
    </row>
    <row r="469" spans="1:53" ht="15.75" customHeight="1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  <c r="AH469" s="8"/>
      <c r="AI469" s="8"/>
      <c r="AJ469" s="8"/>
      <c r="AK469" s="8"/>
      <c r="AL469" s="8"/>
      <c r="AM469" s="8"/>
      <c r="AN469" s="8"/>
      <c r="AO469" s="8"/>
      <c r="AP469" s="8"/>
      <c r="AQ469" s="8"/>
      <c r="AR469" s="8"/>
      <c r="AS469" s="8"/>
      <c r="AT469" s="8"/>
      <c r="AU469" s="8"/>
      <c r="AV469" s="8"/>
      <c r="AW469" s="8"/>
      <c r="AX469" s="8"/>
      <c r="AY469" s="8"/>
      <c r="AZ469" s="8"/>
      <c r="BA469" s="8"/>
    </row>
    <row r="470" spans="1:53" ht="15.75" customHeight="1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  <c r="AH470" s="8"/>
      <c r="AI470" s="8"/>
      <c r="AJ470" s="8"/>
      <c r="AK470" s="8"/>
      <c r="AL470" s="8"/>
      <c r="AM470" s="8"/>
      <c r="AN470" s="8"/>
      <c r="AO470" s="8"/>
      <c r="AP470" s="8"/>
      <c r="AQ470" s="8"/>
      <c r="AR470" s="8"/>
      <c r="AS470" s="8"/>
      <c r="AT470" s="8"/>
      <c r="AU470" s="8"/>
      <c r="AV470" s="8"/>
      <c r="AW470" s="8"/>
      <c r="AX470" s="8"/>
      <c r="AY470" s="8"/>
      <c r="AZ470" s="8"/>
      <c r="BA470" s="8"/>
    </row>
    <row r="471" spans="1:53" ht="15.75" customHeight="1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8"/>
      <c r="AM471" s="8"/>
      <c r="AN471" s="8"/>
      <c r="AO471" s="8"/>
      <c r="AP471" s="8"/>
      <c r="AQ471" s="8"/>
      <c r="AR471" s="8"/>
      <c r="AS471" s="8"/>
      <c r="AT471" s="8"/>
      <c r="AU471" s="8"/>
      <c r="AV471" s="8"/>
      <c r="AW471" s="8"/>
      <c r="AX471" s="8"/>
      <c r="AY471" s="8"/>
      <c r="AZ471" s="8"/>
      <c r="BA471" s="8"/>
    </row>
    <row r="472" spans="1:53" ht="15.75" customHeight="1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  <c r="AH472" s="8"/>
      <c r="AI472" s="8"/>
      <c r="AJ472" s="8"/>
      <c r="AK472" s="8"/>
      <c r="AL472" s="8"/>
      <c r="AM472" s="8"/>
      <c r="AN472" s="8"/>
      <c r="AO472" s="8"/>
      <c r="AP472" s="8"/>
      <c r="AQ472" s="8"/>
      <c r="AR472" s="8"/>
      <c r="AS472" s="8"/>
      <c r="AT472" s="8"/>
      <c r="AU472" s="8"/>
      <c r="AV472" s="8"/>
      <c r="AW472" s="8"/>
      <c r="AX472" s="8"/>
      <c r="AY472" s="8"/>
      <c r="AZ472" s="8"/>
      <c r="BA472" s="8"/>
    </row>
    <row r="473" spans="1:53" ht="15.75" customHeight="1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  <c r="AH473" s="8"/>
      <c r="AI473" s="8"/>
      <c r="AJ473" s="8"/>
      <c r="AK473" s="8"/>
      <c r="AL473" s="8"/>
      <c r="AM473" s="8"/>
      <c r="AN473" s="8"/>
      <c r="AO473" s="8"/>
      <c r="AP473" s="8"/>
      <c r="AQ473" s="8"/>
      <c r="AR473" s="8"/>
      <c r="AS473" s="8"/>
      <c r="AT473" s="8"/>
      <c r="AU473" s="8"/>
      <c r="AV473" s="8"/>
      <c r="AW473" s="8"/>
      <c r="AX473" s="8"/>
      <c r="AY473" s="8"/>
      <c r="AZ473" s="8"/>
      <c r="BA473" s="8"/>
    </row>
    <row r="474" spans="1:53" ht="15.75" customHeight="1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  <c r="AI474" s="8"/>
      <c r="AJ474" s="8"/>
      <c r="AK474" s="8"/>
      <c r="AL474" s="8"/>
      <c r="AM474" s="8"/>
      <c r="AN474" s="8"/>
      <c r="AO474" s="8"/>
      <c r="AP474" s="8"/>
      <c r="AQ474" s="8"/>
      <c r="AR474" s="8"/>
      <c r="AS474" s="8"/>
      <c r="AT474" s="8"/>
      <c r="AU474" s="8"/>
      <c r="AV474" s="8"/>
      <c r="AW474" s="8"/>
      <c r="AX474" s="8"/>
      <c r="AY474" s="8"/>
      <c r="AZ474" s="8"/>
      <c r="BA474" s="8"/>
    </row>
    <row r="475" spans="1:53" ht="15.75" customHeight="1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  <c r="AH475" s="8"/>
      <c r="AI475" s="8"/>
      <c r="AJ475" s="8"/>
      <c r="AK475" s="8"/>
      <c r="AL475" s="8"/>
      <c r="AM475" s="8"/>
      <c r="AN475" s="8"/>
      <c r="AO475" s="8"/>
      <c r="AP475" s="8"/>
      <c r="AQ475" s="8"/>
      <c r="AR475" s="8"/>
      <c r="AS475" s="8"/>
      <c r="AT475" s="8"/>
      <c r="AU475" s="8"/>
      <c r="AV475" s="8"/>
      <c r="AW475" s="8"/>
      <c r="AX475" s="8"/>
      <c r="AY475" s="8"/>
      <c r="AZ475" s="8"/>
      <c r="BA475" s="8"/>
    </row>
    <row r="476" spans="1:53" ht="15.75" customHeight="1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  <c r="AH476" s="8"/>
      <c r="AI476" s="8"/>
      <c r="AJ476" s="8"/>
      <c r="AK476" s="8"/>
      <c r="AL476" s="8"/>
      <c r="AM476" s="8"/>
      <c r="AN476" s="8"/>
      <c r="AO476" s="8"/>
      <c r="AP476" s="8"/>
      <c r="AQ476" s="8"/>
      <c r="AR476" s="8"/>
      <c r="AS476" s="8"/>
      <c r="AT476" s="8"/>
      <c r="AU476" s="8"/>
      <c r="AV476" s="8"/>
      <c r="AW476" s="8"/>
      <c r="AX476" s="8"/>
      <c r="AY476" s="8"/>
      <c r="AZ476" s="8"/>
      <c r="BA476" s="8"/>
    </row>
    <row r="477" spans="1:53" ht="15.75" customHeight="1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  <c r="AG477" s="8"/>
      <c r="AH477" s="8"/>
      <c r="AI477" s="8"/>
      <c r="AJ477" s="8"/>
      <c r="AK477" s="8"/>
      <c r="AL477" s="8"/>
      <c r="AM477" s="8"/>
      <c r="AN477" s="8"/>
      <c r="AO477" s="8"/>
      <c r="AP477" s="8"/>
      <c r="AQ477" s="8"/>
      <c r="AR477" s="8"/>
      <c r="AS477" s="8"/>
      <c r="AT477" s="8"/>
      <c r="AU477" s="8"/>
      <c r="AV477" s="8"/>
      <c r="AW477" s="8"/>
      <c r="AX477" s="8"/>
      <c r="AY477" s="8"/>
      <c r="AZ477" s="8"/>
      <c r="BA477" s="8"/>
    </row>
    <row r="478" spans="1:53" ht="15.75" customHeight="1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  <c r="AG478" s="8"/>
      <c r="AH478" s="8"/>
      <c r="AI478" s="8"/>
      <c r="AJ478" s="8"/>
      <c r="AK478" s="8"/>
      <c r="AL478" s="8"/>
      <c r="AM478" s="8"/>
      <c r="AN478" s="8"/>
      <c r="AO478" s="8"/>
      <c r="AP478" s="8"/>
      <c r="AQ478" s="8"/>
      <c r="AR478" s="8"/>
      <c r="AS478" s="8"/>
      <c r="AT478" s="8"/>
      <c r="AU478" s="8"/>
      <c r="AV478" s="8"/>
      <c r="AW478" s="8"/>
      <c r="AX478" s="8"/>
      <c r="AY478" s="8"/>
      <c r="AZ478" s="8"/>
      <c r="BA478" s="8"/>
    </row>
    <row r="479" spans="1:53" ht="15.75" customHeight="1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  <c r="AG479" s="8"/>
      <c r="AH479" s="8"/>
      <c r="AI479" s="8"/>
      <c r="AJ479" s="8"/>
      <c r="AK479" s="8"/>
      <c r="AL479" s="8"/>
      <c r="AM479" s="8"/>
      <c r="AN479" s="8"/>
      <c r="AO479" s="8"/>
      <c r="AP479" s="8"/>
      <c r="AQ479" s="8"/>
      <c r="AR479" s="8"/>
      <c r="AS479" s="8"/>
      <c r="AT479" s="8"/>
      <c r="AU479" s="8"/>
      <c r="AV479" s="8"/>
      <c r="AW479" s="8"/>
      <c r="AX479" s="8"/>
      <c r="AY479" s="8"/>
      <c r="AZ479" s="8"/>
      <c r="BA479" s="8"/>
    </row>
    <row r="480" spans="1:53" ht="15.75" customHeight="1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  <c r="AG480" s="8"/>
      <c r="AH480" s="8"/>
      <c r="AI480" s="8"/>
      <c r="AJ480" s="8"/>
      <c r="AK480" s="8"/>
      <c r="AL480" s="8"/>
      <c r="AM480" s="8"/>
      <c r="AN480" s="8"/>
      <c r="AO480" s="8"/>
      <c r="AP480" s="8"/>
      <c r="AQ480" s="8"/>
      <c r="AR480" s="8"/>
      <c r="AS480" s="8"/>
      <c r="AT480" s="8"/>
      <c r="AU480" s="8"/>
      <c r="AV480" s="8"/>
      <c r="AW480" s="8"/>
      <c r="AX480" s="8"/>
      <c r="AY480" s="8"/>
      <c r="AZ480" s="8"/>
      <c r="BA480" s="8"/>
    </row>
    <row r="481" spans="1:53" ht="15.75" customHeight="1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  <c r="AG481" s="8"/>
      <c r="AH481" s="8"/>
      <c r="AI481" s="8"/>
      <c r="AJ481" s="8"/>
      <c r="AK481" s="8"/>
      <c r="AL481" s="8"/>
      <c r="AM481" s="8"/>
      <c r="AN481" s="8"/>
      <c r="AO481" s="8"/>
      <c r="AP481" s="8"/>
      <c r="AQ481" s="8"/>
      <c r="AR481" s="8"/>
      <c r="AS481" s="8"/>
      <c r="AT481" s="8"/>
      <c r="AU481" s="8"/>
      <c r="AV481" s="8"/>
      <c r="AW481" s="8"/>
      <c r="AX481" s="8"/>
      <c r="AY481" s="8"/>
      <c r="AZ481" s="8"/>
      <c r="BA481" s="8"/>
    </row>
    <row r="482" spans="1:53" ht="15.75" customHeight="1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  <c r="AG482" s="8"/>
      <c r="AH482" s="8"/>
      <c r="AI482" s="8"/>
      <c r="AJ482" s="8"/>
      <c r="AK482" s="8"/>
      <c r="AL482" s="8"/>
      <c r="AM482" s="8"/>
      <c r="AN482" s="8"/>
      <c r="AO482" s="8"/>
      <c r="AP482" s="8"/>
      <c r="AQ482" s="8"/>
      <c r="AR482" s="8"/>
      <c r="AS482" s="8"/>
      <c r="AT482" s="8"/>
      <c r="AU482" s="8"/>
      <c r="AV482" s="8"/>
      <c r="AW482" s="8"/>
      <c r="AX482" s="8"/>
      <c r="AY482" s="8"/>
      <c r="AZ482" s="8"/>
      <c r="BA482" s="8"/>
    </row>
    <row r="483" spans="1:53" ht="15.75" customHeight="1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  <c r="AH483" s="8"/>
      <c r="AI483" s="8"/>
      <c r="AJ483" s="8"/>
      <c r="AK483" s="8"/>
      <c r="AL483" s="8"/>
      <c r="AM483" s="8"/>
      <c r="AN483" s="8"/>
      <c r="AO483" s="8"/>
      <c r="AP483" s="8"/>
      <c r="AQ483" s="8"/>
      <c r="AR483" s="8"/>
      <c r="AS483" s="8"/>
      <c r="AT483" s="8"/>
      <c r="AU483" s="8"/>
      <c r="AV483" s="8"/>
      <c r="AW483" s="8"/>
      <c r="AX483" s="8"/>
      <c r="AY483" s="8"/>
      <c r="AZ483" s="8"/>
      <c r="BA483" s="8"/>
    </row>
    <row r="484" spans="1:53" ht="15.75" customHeight="1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  <c r="AG484" s="8"/>
      <c r="AH484" s="8"/>
      <c r="AI484" s="8"/>
      <c r="AJ484" s="8"/>
      <c r="AK484" s="8"/>
      <c r="AL484" s="8"/>
      <c r="AM484" s="8"/>
      <c r="AN484" s="8"/>
      <c r="AO484" s="8"/>
      <c r="AP484" s="8"/>
      <c r="AQ484" s="8"/>
      <c r="AR484" s="8"/>
      <c r="AS484" s="8"/>
      <c r="AT484" s="8"/>
      <c r="AU484" s="8"/>
      <c r="AV484" s="8"/>
      <c r="AW484" s="8"/>
      <c r="AX484" s="8"/>
      <c r="AY484" s="8"/>
      <c r="AZ484" s="8"/>
      <c r="BA484" s="8"/>
    </row>
    <row r="485" spans="1:53" ht="15.75" customHeight="1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8"/>
      <c r="AF485" s="8"/>
      <c r="AG485" s="8"/>
      <c r="AH485" s="8"/>
      <c r="AI485" s="8"/>
      <c r="AJ485" s="8"/>
      <c r="AK485" s="8"/>
      <c r="AL485" s="8"/>
      <c r="AM485" s="8"/>
      <c r="AN485" s="8"/>
      <c r="AO485" s="8"/>
      <c r="AP485" s="8"/>
      <c r="AQ485" s="8"/>
      <c r="AR485" s="8"/>
      <c r="AS485" s="8"/>
      <c r="AT485" s="8"/>
      <c r="AU485" s="8"/>
      <c r="AV485" s="8"/>
      <c r="AW485" s="8"/>
      <c r="AX485" s="8"/>
      <c r="AY485" s="8"/>
      <c r="AZ485" s="8"/>
      <c r="BA485" s="8"/>
    </row>
    <row r="486" spans="1:53" ht="15.75" customHeight="1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  <c r="AG486" s="8"/>
      <c r="AH486" s="8"/>
      <c r="AI486" s="8"/>
      <c r="AJ486" s="8"/>
      <c r="AK486" s="8"/>
      <c r="AL486" s="8"/>
      <c r="AM486" s="8"/>
      <c r="AN486" s="8"/>
      <c r="AO486" s="8"/>
      <c r="AP486" s="8"/>
      <c r="AQ486" s="8"/>
      <c r="AR486" s="8"/>
      <c r="AS486" s="8"/>
      <c r="AT486" s="8"/>
      <c r="AU486" s="8"/>
      <c r="AV486" s="8"/>
      <c r="AW486" s="8"/>
      <c r="AX486" s="8"/>
      <c r="AY486" s="8"/>
      <c r="AZ486" s="8"/>
      <c r="BA486" s="8"/>
    </row>
    <row r="487" spans="1:53" ht="15.75" customHeight="1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8"/>
      <c r="AF487" s="8"/>
      <c r="AG487" s="8"/>
      <c r="AH487" s="8"/>
      <c r="AI487" s="8"/>
      <c r="AJ487" s="8"/>
      <c r="AK487" s="8"/>
      <c r="AL487" s="8"/>
      <c r="AM487" s="8"/>
      <c r="AN487" s="8"/>
      <c r="AO487" s="8"/>
      <c r="AP487" s="8"/>
      <c r="AQ487" s="8"/>
      <c r="AR487" s="8"/>
      <c r="AS487" s="8"/>
      <c r="AT487" s="8"/>
      <c r="AU487" s="8"/>
      <c r="AV487" s="8"/>
      <c r="AW487" s="8"/>
      <c r="AX487" s="8"/>
      <c r="AY487" s="8"/>
      <c r="AZ487" s="8"/>
      <c r="BA487" s="8"/>
    </row>
    <row r="488" spans="1:53" ht="15.75" customHeight="1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8"/>
      <c r="AF488" s="8"/>
      <c r="AG488" s="8"/>
      <c r="AH488" s="8"/>
      <c r="AI488" s="8"/>
      <c r="AJ488" s="8"/>
      <c r="AK488" s="8"/>
      <c r="AL488" s="8"/>
      <c r="AM488" s="8"/>
      <c r="AN488" s="8"/>
      <c r="AO488" s="8"/>
      <c r="AP488" s="8"/>
      <c r="AQ488" s="8"/>
      <c r="AR488" s="8"/>
      <c r="AS488" s="8"/>
      <c r="AT488" s="8"/>
      <c r="AU488" s="8"/>
      <c r="AV488" s="8"/>
      <c r="AW488" s="8"/>
      <c r="AX488" s="8"/>
      <c r="AY488" s="8"/>
      <c r="AZ488" s="8"/>
      <c r="BA488" s="8"/>
    </row>
    <row r="489" spans="1:53" ht="15.75" customHeight="1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  <c r="AG489" s="8"/>
      <c r="AH489" s="8"/>
      <c r="AI489" s="8"/>
      <c r="AJ489" s="8"/>
      <c r="AK489" s="8"/>
      <c r="AL489" s="8"/>
      <c r="AM489" s="8"/>
      <c r="AN489" s="8"/>
      <c r="AO489" s="8"/>
      <c r="AP489" s="8"/>
      <c r="AQ489" s="8"/>
      <c r="AR489" s="8"/>
      <c r="AS489" s="8"/>
      <c r="AT489" s="8"/>
      <c r="AU489" s="8"/>
      <c r="AV489" s="8"/>
      <c r="AW489" s="8"/>
      <c r="AX489" s="8"/>
      <c r="AY489" s="8"/>
      <c r="AZ489" s="8"/>
      <c r="BA489" s="8"/>
    </row>
    <row r="490" spans="1:53" ht="15.75" customHeight="1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  <c r="AG490" s="8"/>
      <c r="AH490" s="8"/>
      <c r="AI490" s="8"/>
      <c r="AJ490" s="8"/>
      <c r="AK490" s="8"/>
      <c r="AL490" s="8"/>
      <c r="AM490" s="8"/>
      <c r="AN490" s="8"/>
      <c r="AO490" s="8"/>
      <c r="AP490" s="8"/>
      <c r="AQ490" s="8"/>
      <c r="AR490" s="8"/>
      <c r="AS490" s="8"/>
      <c r="AT490" s="8"/>
      <c r="AU490" s="8"/>
      <c r="AV490" s="8"/>
      <c r="AW490" s="8"/>
      <c r="AX490" s="8"/>
      <c r="AY490" s="8"/>
      <c r="AZ490" s="8"/>
      <c r="BA490" s="8"/>
    </row>
    <row r="491" spans="1:53" ht="15.75" customHeight="1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  <c r="AG491" s="8"/>
      <c r="AH491" s="8"/>
      <c r="AI491" s="8"/>
      <c r="AJ491" s="8"/>
      <c r="AK491" s="8"/>
      <c r="AL491" s="8"/>
      <c r="AM491" s="8"/>
      <c r="AN491" s="8"/>
      <c r="AO491" s="8"/>
      <c r="AP491" s="8"/>
      <c r="AQ491" s="8"/>
      <c r="AR491" s="8"/>
      <c r="AS491" s="8"/>
      <c r="AT491" s="8"/>
      <c r="AU491" s="8"/>
      <c r="AV491" s="8"/>
      <c r="AW491" s="8"/>
      <c r="AX491" s="8"/>
      <c r="AY491" s="8"/>
      <c r="AZ491" s="8"/>
      <c r="BA491" s="8"/>
    </row>
    <row r="492" spans="1:53" ht="15.75" customHeight="1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  <c r="AG492" s="8"/>
      <c r="AH492" s="8"/>
      <c r="AI492" s="8"/>
      <c r="AJ492" s="8"/>
      <c r="AK492" s="8"/>
      <c r="AL492" s="8"/>
      <c r="AM492" s="8"/>
      <c r="AN492" s="8"/>
      <c r="AO492" s="8"/>
      <c r="AP492" s="8"/>
      <c r="AQ492" s="8"/>
      <c r="AR492" s="8"/>
      <c r="AS492" s="8"/>
      <c r="AT492" s="8"/>
      <c r="AU492" s="8"/>
      <c r="AV492" s="8"/>
      <c r="AW492" s="8"/>
      <c r="AX492" s="8"/>
      <c r="AY492" s="8"/>
      <c r="AZ492" s="8"/>
      <c r="BA492" s="8"/>
    </row>
    <row r="493" spans="1:53" ht="15.75" customHeight="1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  <c r="AG493" s="8"/>
      <c r="AH493" s="8"/>
      <c r="AI493" s="8"/>
      <c r="AJ493" s="8"/>
      <c r="AK493" s="8"/>
      <c r="AL493" s="8"/>
      <c r="AM493" s="8"/>
      <c r="AN493" s="8"/>
      <c r="AO493" s="8"/>
      <c r="AP493" s="8"/>
      <c r="AQ493" s="8"/>
      <c r="AR493" s="8"/>
      <c r="AS493" s="8"/>
      <c r="AT493" s="8"/>
      <c r="AU493" s="8"/>
      <c r="AV493" s="8"/>
      <c r="AW493" s="8"/>
      <c r="AX493" s="8"/>
      <c r="AY493" s="8"/>
      <c r="AZ493" s="8"/>
      <c r="BA493" s="8"/>
    </row>
    <row r="494" spans="1:53" ht="15.75" customHeight="1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  <c r="AG494" s="8"/>
      <c r="AH494" s="8"/>
      <c r="AI494" s="8"/>
      <c r="AJ494" s="8"/>
      <c r="AK494" s="8"/>
      <c r="AL494" s="8"/>
      <c r="AM494" s="8"/>
      <c r="AN494" s="8"/>
      <c r="AO494" s="8"/>
      <c r="AP494" s="8"/>
      <c r="AQ494" s="8"/>
      <c r="AR494" s="8"/>
      <c r="AS494" s="8"/>
      <c r="AT494" s="8"/>
      <c r="AU494" s="8"/>
      <c r="AV494" s="8"/>
      <c r="AW494" s="8"/>
      <c r="AX494" s="8"/>
      <c r="AY494" s="8"/>
      <c r="AZ494" s="8"/>
      <c r="BA494" s="8"/>
    </row>
    <row r="495" spans="1:53" ht="15.75" customHeight="1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  <c r="AG495" s="8"/>
      <c r="AH495" s="8"/>
      <c r="AI495" s="8"/>
      <c r="AJ495" s="8"/>
      <c r="AK495" s="8"/>
      <c r="AL495" s="8"/>
      <c r="AM495" s="8"/>
      <c r="AN495" s="8"/>
      <c r="AO495" s="8"/>
      <c r="AP495" s="8"/>
      <c r="AQ495" s="8"/>
      <c r="AR495" s="8"/>
      <c r="AS495" s="8"/>
      <c r="AT495" s="8"/>
      <c r="AU495" s="8"/>
      <c r="AV495" s="8"/>
      <c r="AW495" s="8"/>
      <c r="AX495" s="8"/>
      <c r="AY495" s="8"/>
      <c r="AZ495" s="8"/>
      <c r="BA495" s="8"/>
    </row>
    <row r="496" spans="1:53" ht="15.75" customHeight="1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  <c r="AG496" s="8"/>
      <c r="AH496" s="8"/>
      <c r="AI496" s="8"/>
      <c r="AJ496" s="8"/>
      <c r="AK496" s="8"/>
      <c r="AL496" s="8"/>
      <c r="AM496" s="8"/>
      <c r="AN496" s="8"/>
      <c r="AO496" s="8"/>
      <c r="AP496" s="8"/>
      <c r="AQ496" s="8"/>
      <c r="AR496" s="8"/>
      <c r="AS496" s="8"/>
      <c r="AT496" s="8"/>
      <c r="AU496" s="8"/>
      <c r="AV496" s="8"/>
      <c r="AW496" s="8"/>
      <c r="AX496" s="8"/>
      <c r="AY496" s="8"/>
      <c r="AZ496" s="8"/>
      <c r="BA496" s="8"/>
    </row>
    <row r="497" spans="1:53" ht="15.75" customHeight="1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  <c r="AG497" s="8"/>
      <c r="AH497" s="8"/>
      <c r="AI497" s="8"/>
      <c r="AJ497" s="8"/>
      <c r="AK497" s="8"/>
      <c r="AL497" s="8"/>
      <c r="AM497" s="8"/>
      <c r="AN497" s="8"/>
      <c r="AO497" s="8"/>
      <c r="AP497" s="8"/>
      <c r="AQ497" s="8"/>
      <c r="AR497" s="8"/>
      <c r="AS497" s="8"/>
      <c r="AT497" s="8"/>
      <c r="AU497" s="8"/>
      <c r="AV497" s="8"/>
      <c r="AW497" s="8"/>
      <c r="AX497" s="8"/>
      <c r="AY497" s="8"/>
      <c r="AZ497" s="8"/>
      <c r="BA497" s="8"/>
    </row>
    <row r="498" spans="1:53" ht="15.75" customHeight="1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  <c r="AG498" s="8"/>
      <c r="AH498" s="8"/>
      <c r="AI498" s="8"/>
      <c r="AJ498" s="8"/>
      <c r="AK498" s="8"/>
      <c r="AL498" s="8"/>
      <c r="AM498" s="8"/>
      <c r="AN498" s="8"/>
      <c r="AO498" s="8"/>
      <c r="AP498" s="8"/>
      <c r="AQ498" s="8"/>
      <c r="AR498" s="8"/>
      <c r="AS498" s="8"/>
      <c r="AT498" s="8"/>
      <c r="AU498" s="8"/>
      <c r="AV498" s="8"/>
      <c r="AW498" s="8"/>
      <c r="AX498" s="8"/>
      <c r="AY498" s="8"/>
      <c r="AZ498" s="8"/>
      <c r="BA498" s="8"/>
    </row>
    <row r="499" spans="1:53" ht="15.75" customHeight="1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  <c r="AG499" s="8"/>
      <c r="AH499" s="8"/>
      <c r="AI499" s="8"/>
      <c r="AJ499" s="8"/>
      <c r="AK499" s="8"/>
      <c r="AL499" s="8"/>
      <c r="AM499" s="8"/>
      <c r="AN499" s="8"/>
      <c r="AO499" s="8"/>
      <c r="AP499" s="8"/>
      <c r="AQ499" s="8"/>
      <c r="AR499" s="8"/>
      <c r="AS499" s="8"/>
      <c r="AT499" s="8"/>
      <c r="AU499" s="8"/>
      <c r="AV499" s="8"/>
      <c r="AW499" s="8"/>
      <c r="AX499" s="8"/>
      <c r="AY499" s="8"/>
      <c r="AZ499" s="8"/>
      <c r="BA499" s="8"/>
    </row>
    <row r="500" spans="1:53" ht="15.75" customHeight="1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  <c r="AH500" s="8"/>
      <c r="AI500" s="8"/>
      <c r="AJ500" s="8"/>
      <c r="AK500" s="8"/>
      <c r="AL500" s="8"/>
      <c r="AM500" s="8"/>
      <c r="AN500" s="8"/>
      <c r="AO500" s="8"/>
      <c r="AP500" s="8"/>
      <c r="AQ500" s="8"/>
      <c r="AR500" s="8"/>
      <c r="AS500" s="8"/>
      <c r="AT500" s="8"/>
      <c r="AU500" s="8"/>
      <c r="AV500" s="8"/>
      <c r="AW500" s="8"/>
      <c r="AX500" s="8"/>
      <c r="AY500" s="8"/>
      <c r="AZ500" s="8"/>
      <c r="BA500" s="8"/>
    </row>
    <row r="501" spans="1:53" ht="15.75" customHeight="1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  <c r="AG501" s="8"/>
      <c r="AH501" s="8"/>
      <c r="AI501" s="8"/>
      <c r="AJ501" s="8"/>
      <c r="AK501" s="8"/>
      <c r="AL501" s="8"/>
      <c r="AM501" s="8"/>
      <c r="AN501" s="8"/>
      <c r="AO501" s="8"/>
      <c r="AP501" s="8"/>
      <c r="AQ501" s="8"/>
      <c r="AR501" s="8"/>
      <c r="AS501" s="8"/>
      <c r="AT501" s="8"/>
      <c r="AU501" s="8"/>
      <c r="AV501" s="8"/>
      <c r="AW501" s="8"/>
      <c r="AX501" s="8"/>
      <c r="AY501" s="8"/>
      <c r="AZ501" s="8"/>
      <c r="BA501" s="8"/>
    </row>
    <row r="502" spans="1:53" ht="15.75" customHeight="1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  <c r="AG502" s="8"/>
      <c r="AH502" s="8"/>
      <c r="AI502" s="8"/>
      <c r="AJ502" s="8"/>
      <c r="AK502" s="8"/>
      <c r="AL502" s="8"/>
      <c r="AM502" s="8"/>
      <c r="AN502" s="8"/>
      <c r="AO502" s="8"/>
      <c r="AP502" s="8"/>
      <c r="AQ502" s="8"/>
      <c r="AR502" s="8"/>
      <c r="AS502" s="8"/>
      <c r="AT502" s="8"/>
      <c r="AU502" s="8"/>
      <c r="AV502" s="8"/>
      <c r="AW502" s="8"/>
      <c r="AX502" s="8"/>
      <c r="AY502" s="8"/>
      <c r="AZ502" s="8"/>
      <c r="BA502" s="8"/>
    </row>
    <row r="503" spans="1:53" ht="15.75" customHeight="1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8"/>
      <c r="AF503" s="8"/>
      <c r="AG503" s="8"/>
      <c r="AH503" s="8"/>
      <c r="AI503" s="8"/>
      <c r="AJ503" s="8"/>
      <c r="AK503" s="8"/>
      <c r="AL503" s="8"/>
      <c r="AM503" s="8"/>
      <c r="AN503" s="8"/>
      <c r="AO503" s="8"/>
      <c r="AP503" s="8"/>
      <c r="AQ503" s="8"/>
      <c r="AR503" s="8"/>
      <c r="AS503" s="8"/>
      <c r="AT503" s="8"/>
      <c r="AU503" s="8"/>
      <c r="AV503" s="8"/>
      <c r="AW503" s="8"/>
      <c r="AX503" s="8"/>
      <c r="AY503" s="8"/>
      <c r="AZ503" s="8"/>
      <c r="BA503" s="8"/>
    </row>
    <row r="504" spans="1:53" ht="15.75" customHeight="1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8"/>
      <c r="AF504" s="8"/>
      <c r="AG504" s="8"/>
      <c r="AH504" s="8"/>
      <c r="AI504" s="8"/>
      <c r="AJ504" s="8"/>
      <c r="AK504" s="8"/>
      <c r="AL504" s="8"/>
      <c r="AM504" s="8"/>
      <c r="AN504" s="8"/>
      <c r="AO504" s="8"/>
      <c r="AP504" s="8"/>
      <c r="AQ504" s="8"/>
      <c r="AR504" s="8"/>
      <c r="AS504" s="8"/>
      <c r="AT504" s="8"/>
      <c r="AU504" s="8"/>
      <c r="AV504" s="8"/>
      <c r="AW504" s="8"/>
      <c r="AX504" s="8"/>
      <c r="AY504" s="8"/>
      <c r="AZ504" s="8"/>
      <c r="BA504" s="8"/>
    </row>
    <row r="505" spans="1:53" ht="15.75" customHeight="1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  <c r="AH505" s="8"/>
      <c r="AI505" s="8"/>
      <c r="AJ505" s="8"/>
      <c r="AK505" s="8"/>
      <c r="AL505" s="8"/>
      <c r="AM505" s="8"/>
      <c r="AN505" s="8"/>
      <c r="AO505" s="8"/>
      <c r="AP505" s="8"/>
      <c r="AQ505" s="8"/>
      <c r="AR505" s="8"/>
      <c r="AS505" s="8"/>
      <c r="AT505" s="8"/>
      <c r="AU505" s="8"/>
      <c r="AV505" s="8"/>
      <c r="AW505" s="8"/>
      <c r="AX505" s="8"/>
      <c r="AY505" s="8"/>
      <c r="AZ505" s="8"/>
      <c r="BA505" s="8"/>
    </row>
    <row r="506" spans="1:53" ht="15.75" customHeight="1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8"/>
      <c r="AF506" s="8"/>
      <c r="AG506" s="8"/>
      <c r="AH506" s="8"/>
      <c r="AI506" s="8"/>
      <c r="AJ506" s="8"/>
      <c r="AK506" s="8"/>
      <c r="AL506" s="8"/>
      <c r="AM506" s="8"/>
      <c r="AN506" s="8"/>
      <c r="AO506" s="8"/>
      <c r="AP506" s="8"/>
      <c r="AQ506" s="8"/>
      <c r="AR506" s="8"/>
      <c r="AS506" s="8"/>
      <c r="AT506" s="8"/>
      <c r="AU506" s="8"/>
      <c r="AV506" s="8"/>
      <c r="AW506" s="8"/>
      <c r="AX506" s="8"/>
      <c r="AY506" s="8"/>
      <c r="AZ506" s="8"/>
      <c r="BA506" s="8"/>
    </row>
    <row r="507" spans="1:53" ht="15.75" customHeight="1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8"/>
      <c r="AF507" s="8"/>
      <c r="AG507" s="8"/>
      <c r="AH507" s="8"/>
      <c r="AI507" s="8"/>
      <c r="AJ507" s="8"/>
      <c r="AK507" s="8"/>
      <c r="AL507" s="8"/>
      <c r="AM507" s="8"/>
      <c r="AN507" s="8"/>
      <c r="AO507" s="8"/>
      <c r="AP507" s="8"/>
      <c r="AQ507" s="8"/>
      <c r="AR507" s="8"/>
      <c r="AS507" s="8"/>
      <c r="AT507" s="8"/>
      <c r="AU507" s="8"/>
      <c r="AV507" s="8"/>
      <c r="AW507" s="8"/>
      <c r="AX507" s="8"/>
      <c r="AY507" s="8"/>
      <c r="AZ507" s="8"/>
      <c r="BA507" s="8"/>
    </row>
    <row r="508" spans="1:53" ht="15.75" customHeight="1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8"/>
      <c r="AF508" s="8"/>
      <c r="AG508" s="8"/>
      <c r="AH508" s="8"/>
      <c r="AI508" s="8"/>
      <c r="AJ508" s="8"/>
      <c r="AK508" s="8"/>
      <c r="AL508" s="8"/>
      <c r="AM508" s="8"/>
      <c r="AN508" s="8"/>
      <c r="AO508" s="8"/>
      <c r="AP508" s="8"/>
      <c r="AQ508" s="8"/>
      <c r="AR508" s="8"/>
      <c r="AS508" s="8"/>
      <c r="AT508" s="8"/>
      <c r="AU508" s="8"/>
      <c r="AV508" s="8"/>
      <c r="AW508" s="8"/>
      <c r="AX508" s="8"/>
      <c r="AY508" s="8"/>
      <c r="AZ508" s="8"/>
      <c r="BA508" s="8"/>
    </row>
    <row r="509" spans="1:53" ht="15.75" customHeight="1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  <c r="AG509" s="8"/>
      <c r="AH509" s="8"/>
      <c r="AI509" s="8"/>
      <c r="AJ509" s="8"/>
      <c r="AK509" s="8"/>
      <c r="AL509" s="8"/>
      <c r="AM509" s="8"/>
      <c r="AN509" s="8"/>
      <c r="AO509" s="8"/>
      <c r="AP509" s="8"/>
      <c r="AQ509" s="8"/>
      <c r="AR509" s="8"/>
      <c r="AS509" s="8"/>
      <c r="AT509" s="8"/>
      <c r="AU509" s="8"/>
      <c r="AV509" s="8"/>
      <c r="AW509" s="8"/>
      <c r="AX509" s="8"/>
      <c r="AY509" s="8"/>
      <c r="AZ509" s="8"/>
      <c r="BA509" s="8"/>
    </row>
    <row r="510" spans="1:53" ht="15.75" customHeight="1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8"/>
      <c r="AF510" s="8"/>
      <c r="AG510" s="8"/>
      <c r="AH510" s="8"/>
      <c r="AI510" s="8"/>
      <c r="AJ510" s="8"/>
      <c r="AK510" s="8"/>
      <c r="AL510" s="8"/>
      <c r="AM510" s="8"/>
      <c r="AN510" s="8"/>
      <c r="AO510" s="8"/>
      <c r="AP510" s="8"/>
      <c r="AQ510" s="8"/>
      <c r="AR510" s="8"/>
      <c r="AS510" s="8"/>
      <c r="AT510" s="8"/>
      <c r="AU510" s="8"/>
      <c r="AV510" s="8"/>
      <c r="AW510" s="8"/>
      <c r="AX510" s="8"/>
      <c r="AY510" s="8"/>
      <c r="AZ510" s="8"/>
      <c r="BA510" s="8"/>
    </row>
    <row r="511" spans="1:53" ht="15.75" customHeight="1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8"/>
      <c r="AF511" s="8"/>
      <c r="AG511" s="8"/>
      <c r="AH511" s="8"/>
      <c r="AI511" s="8"/>
      <c r="AJ511" s="8"/>
      <c r="AK511" s="8"/>
      <c r="AL511" s="8"/>
      <c r="AM511" s="8"/>
      <c r="AN511" s="8"/>
      <c r="AO511" s="8"/>
      <c r="AP511" s="8"/>
      <c r="AQ511" s="8"/>
      <c r="AR511" s="8"/>
      <c r="AS511" s="8"/>
      <c r="AT511" s="8"/>
      <c r="AU511" s="8"/>
      <c r="AV511" s="8"/>
      <c r="AW511" s="8"/>
      <c r="AX511" s="8"/>
      <c r="AY511" s="8"/>
      <c r="AZ511" s="8"/>
      <c r="BA511" s="8"/>
    </row>
    <row r="512" spans="1:53" ht="15.75" customHeight="1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  <c r="AG512" s="8"/>
      <c r="AH512" s="8"/>
      <c r="AI512" s="8"/>
      <c r="AJ512" s="8"/>
      <c r="AK512" s="8"/>
      <c r="AL512" s="8"/>
      <c r="AM512" s="8"/>
      <c r="AN512" s="8"/>
      <c r="AO512" s="8"/>
      <c r="AP512" s="8"/>
      <c r="AQ512" s="8"/>
      <c r="AR512" s="8"/>
      <c r="AS512" s="8"/>
      <c r="AT512" s="8"/>
      <c r="AU512" s="8"/>
      <c r="AV512" s="8"/>
      <c r="AW512" s="8"/>
      <c r="AX512" s="8"/>
      <c r="AY512" s="8"/>
      <c r="AZ512" s="8"/>
      <c r="BA512" s="8"/>
    </row>
    <row r="513" spans="1:53" ht="15.75" customHeight="1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8"/>
      <c r="AF513" s="8"/>
      <c r="AG513" s="8"/>
      <c r="AH513" s="8"/>
      <c r="AI513" s="8"/>
      <c r="AJ513" s="8"/>
      <c r="AK513" s="8"/>
      <c r="AL513" s="8"/>
      <c r="AM513" s="8"/>
      <c r="AN513" s="8"/>
      <c r="AO513" s="8"/>
      <c r="AP513" s="8"/>
      <c r="AQ513" s="8"/>
      <c r="AR513" s="8"/>
      <c r="AS513" s="8"/>
      <c r="AT513" s="8"/>
      <c r="AU513" s="8"/>
      <c r="AV513" s="8"/>
      <c r="AW513" s="8"/>
      <c r="AX513" s="8"/>
      <c r="AY513" s="8"/>
      <c r="AZ513" s="8"/>
      <c r="BA513" s="8"/>
    </row>
    <row r="514" spans="1:53" ht="15.75" customHeight="1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8"/>
      <c r="AF514" s="8"/>
      <c r="AG514" s="8"/>
      <c r="AH514" s="8"/>
      <c r="AI514" s="8"/>
      <c r="AJ514" s="8"/>
      <c r="AK514" s="8"/>
      <c r="AL514" s="8"/>
      <c r="AM514" s="8"/>
      <c r="AN514" s="8"/>
      <c r="AO514" s="8"/>
      <c r="AP514" s="8"/>
      <c r="AQ514" s="8"/>
      <c r="AR514" s="8"/>
      <c r="AS514" s="8"/>
      <c r="AT514" s="8"/>
      <c r="AU514" s="8"/>
      <c r="AV514" s="8"/>
      <c r="AW514" s="8"/>
      <c r="AX514" s="8"/>
      <c r="AY514" s="8"/>
      <c r="AZ514" s="8"/>
      <c r="BA514" s="8"/>
    </row>
    <row r="515" spans="1:53" ht="15.75" customHeight="1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8"/>
      <c r="AF515" s="8"/>
      <c r="AG515" s="8"/>
      <c r="AH515" s="8"/>
      <c r="AI515" s="8"/>
      <c r="AJ515" s="8"/>
      <c r="AK515" s="8"/>
      <c r="AL515" s="8"/>
      <c r="AM515" s="8"/>
      <c r="AN515" s="8"/>
      <c r="AO515" s="8"/>
      <c r="AP515" s="8"/>
      <c r="AQ515" s="8"/>
      <c r="AR515" s="8"/>
      <c r="AS515" s="8"/>
      <c r="AT515" s="8"/>
      <c r="AU515" s="8"/>
      <c r="AV515" s="8"/>
      <c r="AW515" s="8"/>
      <c r="AX515" s="8"/>
      <c r="AY515" s="8"/>
      <c r="AZ515" s="8"/>
      <c r="BA515" s="8"/>
    </row>
    <row r="516" spans="1:53" ht="15.75" customHeight="1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8"/>
      <c r="AF516" s="8"/>
      <c r="AG516" s="8"/>
      <c r="AH516" s="8"/>
      <c r="AI516" s="8"/>
      <c r="AJ516" s="8"/>
      <c r="AK516" s="8"/>
      <c r="AL516" s="8"/>
      <c r="AM516" s="8"/>
      <c r="AN516" s="8"/>
      <c r="AO516" s="8"/>
      <c r="AP516" s="8"/>
      <c r="AQ516" s="8"/>
      <c r="AR516" s="8"/>
      <c r="AS516" s="8"/>
      <c r="AT516" s="8"/>
      <c r="AU516" s="8"/>
      <c r="AV516" s="8"/>
      <c r="AW516" s="8"/>
      <c r="AX516" s="8"/>
      <c r="AY516" s="8"/>
      <c r="AZ516" s="8"/>
      <c r="BA516" s="8"/>
    </row>
    <row r="517" spans="1:53" ht="15.75" customHeight="1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  <c r="AG517" s="8"/>
      <c r="AH517" s="8"/>
      <c r="AI517" s="8"/>
      <c r="AJ517" s="8"/>
      <c r="AK517" s="8"/>
      <c r="AL517" s="8"/>
      <c r="AM517" s="8"/>
      <c r="AN517" s="8"/>
      <c r="AO517" s="8"/>
      <c r="AP517" s="8"/>
      <c r="AQ517" s="8"/>
      <c r="AR517" s="8"/>
      <c r="AS517" s="8"/>
      <c r="AT517" s="8"/>
      <c r="AU517" s="8"/>
      <c r="AV517" s="8"/>
      <c r="AW517" s="8"/>
      <c r="AX517" s="8"/>
      <c r="AY517" s="8"/>
      <c r="AZ517" s="8"/>
      <c r="BA517" s="8"/>
    </row>
    <row r="518" spans="1:53" ht="15.75" customHeight="1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  <c r="AH518" s="8"/>
      <c r="AI518" s="8"/>
      <c r="AJ518" s="8"/>
      <c r="AK518" s="8"/>
      <c r="AL518" s="8"/>
      <c r="AM518" s="8"/>
      <c r="AN518" s="8"/>
      <c r="AO518" s="8"/>
      <c r="AP518" s="8"/>
      <c r="AQ518" s="8"/>
      <c r="AR518" s="8"/>
      <c r="AS518" s="8"/>
      <c r="AT518" s="8"/>
      <c r="AU518" s="8"/>
      <c r="AV518" s="8"/>
      <c r="AW518" s="8"/>
      <c r="AX518" s="8"/>
      <c r="AY518" s="8"/>
      <c r="AZ518" s="8"/>
      <c r="BA518" s="8"/>
    </row>
    <row r="519" spans="1:53" ht="15.75" customHeight="1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8"/>
      <c r="AF519" s="8"/>
      <c r="AG519" s="8"/>
      <c r="AH519" s="8"/>
      <c r="AI519" s="8"/>
      <c r="AJ519" s="8"/>
      <c r="AK519" s="8"/>
      <c r="AL519" s="8"/>
      <c r="AM519" s="8"/>
      <c r="AN519" s="8"/>
      <c r="AO519" s="8"/>
      <c r="AP519" s="8"/>
      <c r="AQ519" s="8"/>
      <c r="AR519" s="8"/>
      <c r="AS519" s="8"/>
      <c r="AT519" s="8"/>
      <c r="AU519" s="8"/>
      <c r="AV519" s="8"/>
      <c r="AW519" s="8"/>
      <c r="AX519" s="8"/>
      <c r="AY519" s="8"/>
      <c r="AZ519" s="8"/>
      <c r="BA519" s="8"/>
    </row>
    <row r="520" spans="1:53" ht="15.75" customHeight="1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8"/>
      <c r="AF520" s="8"/>
      <c r="AG520" s="8"/>
      <c r="AH520" s="8"/>
      <c r="AI520" s="8"/>
      <c r="AJ520" s="8"/>
      <c r="AK520" s="8"/>
      <c r="AL520" s="8"/>
      <c r="AM520" s="8"/>
      <c r="AN520" s="8"/>
      <c r="AO520" s="8"/>
      <c r="AP520" s="8"/>
      <c r="AQ520" s="8"/>
      <c r="AR520" s="8"/>
      <c r="AS520" s="8"/>
      <c r="AT520" s="8"/>
      <c r="AU520" s="8"/>
      <c r="AV520" s="8"/>
      <c r="AW520" s="8"/>
      <c r="AX520" s="8"/>
      <c r="AY520" s="8"/>
      <c r="AZ520" s="8"/>
      <c r="BA520" s="8"/>
    </row>
    <row r="521" spans="1:53" ht="15.75" customHeight="1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  <c r="AH521" s="8"/>
      <c r="AI521" s="8"/>
      <c r="AJ521" s="8"/>
      <c r="AK521" s="8"/>
      <c r="AL521" s="8"/>
      <c r="AM521" s="8"/>
      <c r="AN521" s="8"/>
      <c r="AO521" s="8"/>
      <c r="AP521" s="8"/>
      <c r="AQ521" s="8"/>
      <c r="AR521" s="8"/>
      <c r="AS521" s="8"/>
      <c r="AT521" s="8"/>
      <c r="AU521" s="8"/>
      <c r="AV521" s="8"/>
      <c r="AW521" s="8"/>
      <c r="AX521" s="8"/>
      <c r="AY521" s="8"/>
      <c r="AZ521" s="8"/>
      <c r="BA521" s="8"/>
    </row>
    <row r="522" spans="1:53" ht="15.75" customHeight="1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8"/>
      <c r="AF522" s="8"/>
      <c r="AG522" s="8"/>
      <c r="AH522" s="8"/>
      <c r="AI522" s="8"/>
      <c r="AJ522" s="8"/>
      <c r="AK522" s="8"/>
      <c r="AL522" s="8"/>
      <c r="AM522" s="8"/>
      <c r="AN522" s="8"/>
      <c r="AO522" s="8"/>
      <c r="AP522" s="8"/>
      <c r="AQ522" s="8"/>
      <c r="AR522" s="8"/>
      <c r="AS522" s="8"/>
      <c r="AT522" s="8"/>
      <c r="AU522" s="8"/>
      <c r="AV522" s="8"/>
      <c r="AW522" s="8"/>
      <c r="AX522" s="8"/>
      <c r="AY522" s="8"/>
      <c r="AZ522" s="8"/>
      <c r="BA522" s="8"/>
    </row>
    <row r="523" spans="1:53" ht="15.75" customHeight="1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8"/>
      <c r="AF523" s="8"/>
      <c r="AG523" s="8"/>
      <c r="AH523" s="8"/>
      <c r="AI523" s="8"/>
      <c r="AJ523" s="8"/>
      <c r="AK523" s="8"/>
      <c r="AL523" s="8"/>
      <c r="AM523" s="8"/>
      <c r="AN523" s="8"/>
      <c r="AO523" s="8"/>
      <c r="AP523" s="8"/>
      <c r="AQ523" s="8"/>
      <c r="AR523" s="8"/>
      <c r="AS523" s="8"/>
      <c r="AT523" s="8"/>
      <c r="AU523" s="8"/>
      <c r="AV523" s="8"/>
      <c r="AW523" s="8"/>
      <c r="AX523" s="8"/>
      <c r="AY523" s="8"/>
      <c r="AZ523" s="8"/>
      <c r="BA523" s="8"/>
    </row>
    <row r="524" spans="1:53" ht="15.75" customHeight="1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8"/>
      <c r="AF524" s="8"/>
      <c r="AG524" s="8"/>
      <c r="AH524" s="8"/>
      <c r="AI524" s="8"/>
      <c r="AJ524" s="8"/>
      <c r="AK524" s="8"/>
      <c r="AL524" s="8"/>
      <c r="AM524" s="8"/>
      <c r="AN524" s="8"/>
      <c r="AO524" s="8"/>
      <c r="AP524" s="8"/>
      <c r="AQ524" s="8"/>
      <c r="AR524" s="8"/>
      <c r="AS524" s="8"/>
      <c r="AT524" s="8"/>
      <c r="AU524" s="8"/>
      <c r="AV524" s="8"/>
      <c r="AW524" s="8"/>
      <c r="AX524" s="8"/>
      <c r="AY524" s="8"/>
      <c r="AZ524" s="8"/>
      <c r="BA524" s="8"/>
    </row>
    <row r="525" spans="1:53" ht="15.75" customHeight="1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8"/>
      <c r="AF525" s="8"/>
      <c r="AG525" s="8"/>
      <c r="AH525" s="8"/>
      <c r="AI525" s="8"/>
      <c r="AJ525" s="8"/>
      <c r="AK525" s="8"/>
      <c r="AL525" s="8"/>
      <c r="AM525" s="8"/>
      <c r="AN525" s="8"/>
      <c r="AO525" s="8"/>
      <c r="AP525" s="8"/>
      <c r="AQ525" s="8"/>
      <c r="AR525" s="8"/>
      <c r="AS525" s="8"/>
      <c r="AT525" s="8"/>
      <c r="AU525" s="8"/>
      <c r="AV525" s="8"/>
      <c r="AW525" s="8"/>
      <c r="AX525" s="8"/>
      <c r="AY525" s="8"/>
      <c r="AZ525" s="8"/>
      <c r="BA525" s="8"/>
    </row>
    <row r="526" spans="1:53" ht="15.75" customHeight="1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8"/>
      <c r="AF526" s="8"/>
      <c r="AG526" s="8"/>
      <c r="AH526" s="8"/>
      <c r="AI526" s="8"/>
      <c r="AJ526" s="8"/>
      <c r="AK526" s="8"/>
      <c r="AL526" s="8"/>
      <c r="AM526" s="8"/>
      <c r="AN526" s="8"/>
      <c r="AO526" s="8"/>
      <c r="AP526" s="8"/>
      <c r="AQ526" s="8"/>
      <c r="AR526" s="8"/>
      <c r="AS526" s="8"/>
      <c r="AT526" s="8"/>
      <c r="AU526" s="8"/>
      <c r="AV526" s="8"/>
      <c r="AW526" s="8"/>
      <c r="AX526" s="8"/>
      <c r="AY526" s="8"/>
      <c r="AZ526" s="8"/>
      <c r="BA526" s="8"/>
    </row>
    <row r="527" spans="1:53" ht="15.75" customHeight="1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8"/>
      <c r="AF527" s="8"/>
      <c r="AG527" s="8"/>
      <c r="AH527" s="8"/>
      <c r="AI527" s="8"/>
      <c r="AJ527" s="8"/>
      <c r="AK527" s="8"/>
      <c r="AL527" s="8"/>
      <c r="AM527" s="8"/>
      <c r="AN527" s="8"/>
      <c r="AO527" s="8"/>
      <c r="AP527" s="8"/>
      <c r="AQ527" s="8"/>
      <c r="AR527" s="8"/>
      <c r="AS527" s="8"/>
      <c r="AT527" s="8"/>
      <c r="AU527" s="8"/>
      <c r="AV527" s="8"/>
      <c r="AW527" s="8"/>
      <c r="AX527" s="8"/>
      <c r="AY527" s="8"/>
      <c r="AZ527" s="8"/>
      <c r="BA527" s="8"/>
    </row>
    <row r="528" spans="1:53" ht="15.75" customHeight="1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8"/>
      <c r="AF528" s="8"/>
      <c r="AG528" s="8"/>
      <c r="AH528" s="8"/>
      <c r="AI528" s="8"/>
      <c r="AJ528" s="8"/>
      <c r="AK528" s="8"/>
      <c r="AL528" s="8"/>
      <c r="AM528" s="8"/>
      <c r="AN528" s="8"/>
      <c r="AO528" s="8"/>
      <c r="AP528" s="8"/>
      <c r="AQ528" s="8"/>
      <c r="AR528" s="8"/>
      <c r="AS528" s="8"/>
      <c r="AT528" s="8"/>
      <c r="AU528" s="8"/>
      <c r="AV528" s="8"/>
      <c r="AW528" s="8"/>
      <c r="AX528" s="8"/>
      <c r="AY528" s="8"/>
      <c r="AZ528" s="8"/>
      <c r="BA528" s="8"/>
    </row>
    <row r="529" spans="1:53" ht="15.75" customHeight="1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8"/>
      <c r="AF529" s="8"/>
      <c r="AG529" s="8"/>
      <c r="AH529" s="8"/>
      <c r="AI529" s="8"/>
      <c r="AJ529" s="8"/>
      <c r="AK529" s="8"/>
      <c r="AL529" s="8"/>
      <c r="AM529" s="8"/>
      <c r="AN529" s="8"/>
      <c r="AO529" s="8"/>
      <c r="AP529" s="8"/>
      <c r="AQ529" s="8"/>
      <c r="AR529" s="8"/>
      <c r="AS529" s="8"/>
      <c r="AT529" s="8"/>
      <c r="AU529" s="8"/>
      <c r="AV529" s="8"/>
      <c r="AW529" s="8"/>
      <c r="AX529" s="8"/>
      <c r="AY529" s="8"/>
      <c r="AZ529" s="8"/>
      <c r="BA529" s="8"/>
    </row>
    <row r="530" spans="1:53" ht="15.75" customHeight="1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8"/>
      <c r="AF530" s="8"/>
      <c r="AG530" s="8"/>
      <c r="AH530" s="8"/>
      <c r="AI530" s="8"/>
      <c r="AJ530" s="8"/>
      <c r="AK530" s="8"/>
      <c r="AL530" s="8"/>
      <c r="AM530" s="8"/>
      <c r="AN530" s="8"/>
      <c r="AO530" s="8"/>
      <c r="AP530" s="8"/>
      <c r="AQ530" s="8"/>
      <c r="AR530" s="8"/>
      <c r="AS530" s="8"/>
      <c r="AT530" s="8"/>
      <c r="AU530" s="8"/>
      <c r="AV530" s="8"/>
      <c r="AW530" s="8"/>
      <c r="AX530" s="8"/>
      <c r="AY530" s="8"/>
      <c r="AZ530" s="8"/>
      <c r="BA530" s="8"/>
    </row>
    <row r="531" spans="1:53" ht="15.75" customHeight="1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8"/>
      <c r="AF531" s="8"/>
      <c r="AG531" s="8"/>
      <c r="AH531" s="8"/>
      <c r="AI531" s="8"/>
      <c r="AJ531" s="8"/>
      <c r="AK531" s="8"/>
      <c r="AL531" s="8"/>
      <c r="AM531" s="8"/>
      <c r="AN531" s="8"/>
      <c r="AO531" s="8"/>
      <c r="AP531" s="8"/>
      <c r="AQ531" s="8"/>
      <c r="AR531" s="8"/>
      <c r="AS531" s="8"/>
      <c r="AT531" s="8"/>
      <c r="AU531" s="8"/>
      <c r="AV531" s="8"/>
      <c r="AW531" s="8"/>
      <c r="AX531" s="8"/>
      <c r="AY531" s="8"/>
      <c r="AZ531" s="8"/>
      <c r="BA531" s="8"/>
    </row>
    <row r="532" spans="1:53" ht="15.75" customHeight="1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8"/>
      <c r="AF532" s="8"/>
      <c r="AG532" s="8"/>
      <c r="AH532" s="8"/>
      <c r="AI532" s="8"/>
      <c r="AJ532" s="8"/>
      <c r="AK532" s="8"/>
      <c r="AL532" s="8"/>
      <c r="AM532" s="8"/>
      <c r="AN532" s="8"/>
      <c r="AO532" s="8"/>
      <c r="AP532" s="8"/>
      <c r="AQ532" s="8"/>
      <c r="AR532" s="8"/>
      <c r="AS532" s="8"/>
      <c r="AT532" s="8"/>
      <c r="AU532" s="8"/>
      <c r="AV532" s="8"/>
      <c r="AW532" s="8"/>
      <c r="AX532" s="8"/>
      <c r="AY532" s="8"/>
      <c r="AZ532" s="8"/>
      <c r="BA532" s="8"/>
    </row>
    <row r="533" spans="1:53" ht="15.75" customHeight="1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8"/>
      <c r="AF533" s="8"/>
      <c r="AG533" s="8"/>
      <c r="AH533" s="8"/>
      <c r="AI533" s="8"/>
      <c r="AJ533" s="8"/>
      <c r="AK533" s="8"/>
      <c r="AL533" s="8"/>
      <c r="AM533" s="8"/>
      <c r="AN533" s="8"/>
      <c r="AO533" s="8"/>
      <c r="AP533" s="8"/>
      <c r="AQ533" s="8"/>
      <c r="AR533" s="8"/>
      <c r="AS533" s="8"/>
      <c r="AT533" s="8"/>
      <c r="AU533" s="8"/>
      <c r="AV533" s="8"/>
      <c r="AW533" s="8"/>
      <c r="AX533" s="8"/>
      <c r="AY533" s="8"/>
      <c r="AZ533" s="8"/>
      <c r="BA533" s="8"/>
    </row>
    <row r="534" spans="1:53" ht="15.75" customHeight="1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8"/>
      <c r="AF534" s="8"/>
      <c r="AG534" s="8"/>
      <c r="AH534" s="8"/>
      <c r="AI534" s="8"/>
      <c r="AJ534" s="8"/>
      <c r="AK534" s="8"/>
      <c r="AL534" s="8"/>
      <c r="AM534" s="8"/>
      <c r="AN534" s="8"/>
      <c r="AO534" s="8"/>
      <c r="AP534" s="8"/>
      <c r="AQ534" s="8"/>
      <c r="AR534" s="8"/>
      <c r="AS534" s="8"/>
      <c r="AT534" s="8"/>
      <c r="AU534" s="8"/>
      <c r="AV534" s="8"/>
      <c r="AW534" s="8"/>
      <c r="AX534" s="8"/>
      <c r="AY534" s="8"/>
      <c r="AZ534" s="8"/>
      <c r="BA534" s="8"/>
    </row>
    <row r="535" spans="1:53" ht="15.75" customHeight="1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8"/>
      <c r="AF535" s="8"/>
      <c r="AG535" s="8"/>
      <c r="AH535" s="8"/>
      <c r="AI535" s="8"/>
      <c r="AJ535" s="8"/>
      <c r="AK535" s="8"/>
      <c r="AL535" s="8"/>
      <c r="AM535" s="8"/>
      <c r="AN535" s="8"/>
      <c r="AO535" s="8"/>
      <c r="AP535" s="8"/>
      <c r="AQ535" s="8"/>
      <c r="AR535" s="8"/>
      <c r="AS535" s="8"/>
      <c r="AT535" s="8"/>
      <c r="AU535" s="8"/>
      <c r="AV535" s="8"/>
      <c r="AW535" s="8"/>
      <c r="AX535" s="8"/>
      <c r="AY535" s="8"/>
      <c r="AZ535" s="8"/>
      <c r="BA535" s="8"/>
    </row>
    <row r="536" spans="1:53" ht="15.75" customHeight="1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8"/>
      <c r="AF536" s="8"/>
      <c r="AG536" s="8"/>
      <c r="AH536" s="8"/>
      <c r="AI536" s="8"/>
      <c r="AJ536" s="8"/>
      <c r="AK536" s="8"/>
      <c r="AL536" s="8"/>
      <c r="AM536" s="8"/>
      <c r="AN536" s="8"/>
      <c r="AO536" s="8"/>
      <c r="AP536" s="8"/>
      <c r="AQ536" s="8"/>
      <c r="AR536" s="8"/>
      <c r="AS536" s="8"/>
      <c r="AT536" s="8"/>
      <c r="AU536" s="8"/>
      <c r="AV536" s="8"/>
      <c r="AW536" s="8"/>
      <c r="AX536" s="8"/>
      <c r="AY536" s="8"/>
      <c r="AZ536" s="8"/>
      <c r="BA536" s="8"/>
    </row>
    <row r="537" spans="1:53" ht="15.75" customHeight="1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  <c r="AH537" s="8"/>
      <c r="AI537" s="8"/>
      <c r="AJ537" s="8"/>
      <c r="AK537" s="8"/>
      <c r="AL537" s="8"/>
      <c r="AM537" s="8"/>
      <c r="AN537" s="8"/>
      <c r="AO537" s="8"/>
      <c r="AP537" s="8"/>
      <c r="AQ537" s="8"/>
      <c r="AR537" s="8"/>
      <c r="AS537" s="8"/>
      <c r="AT537" s="8"/>
      <c r="AU537" s="8"/>
      <c r="AV537" s="8"/>
      <c r="AW537" s="8"/>
      <c r="AX537" s="8"/>
      <c r="AY537" s="8"/>
      <c r="AZ537" s="8"/>
      <c r="BA537" s="8"/>
    </row>
    <row r="538" spans="1:53" ht="15.75" customHeight="1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8"/>
      <c r="AF538" s="8"/>
      <c r="AG538" s="8"/>
      <c r="AH538" s="8"/>
      <c r="AI538" s="8"/>
      <c r="AJ538" s="8"/>
      <c r="AK538" s="8"/>
      <c r="AL538" s="8"/>
      <c r="AM538" s="8"/>
      <c r="AN538" s="8"/>
      <c r="AO538" s="8"/>
      <c r="AP538" s="8"/>
      <c r="AQ538" s="8"/>
      <c r="AR538" s="8"/>
      <c r="AS538" s="8"/>
      <c r="AT538" s="8"/>
      <c r="AU538" s="8"/>
      <c r="AV538" s="8"/>
      <c r="AW538" s="8"/>
      <c r="AX538" s="8"/>
      <c r="AY538" s="8"/>
      <c r="AZ538" s="8"/>
      <c r="BA538" s="8"/>
    </row>
    <row r="539" spans="1:53" ht="15.75" customHeight="1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8"/>
      <c r="AF539" s="8"/>
      <c r="AG539" s="8"/>
      <c r="AH539" s="8"/>
      <c r="AI539" s="8"/>
      <c r="AJ539" s="8"/>
      <c r="AK539" s="8"/>
      <c r="AL539" s="8"/>
      <c r="AM539" s="8"/>
      <c r="AN539" s="8"/>
      <c r="AO539" s="8"/>
      <c r="AP539" s="8"/>
      <c r="AQ539" s="8"/>
      <c r="AR539" s="8"/>
      <c r="AS539" s="8"/>
      <c r="AT539" s="8"/>
      <c r="AU539" s="8"/>
      <c r="AV539" s="8"/>
      <c r="AW539" s="8"/>
      <c r="AX539" s="8"/>
      <c r="AY539" s="8"/>
      <c r="AZ539" s="8"/>
      <c r="BA539" s="8"/>
    </row>
    <row r="540" spans="1:53" ht="15.75" customHeight="1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8"/>
      <c r="AF540" s="8"/>
      <c r="AG540" s="8"/>
      <c r="AH540" s="8"/>
      <c r="AI540" s="8"/>
      <c r="AJ540" s="8"/>
      <c r="AK540" s="8"/>
      <c r="AL540" s="8"/>
      <c r="AM540" s="8"/>
      <c r="AN540" s="8"/>
      <c r="AO540" s="8"/>
      <c r="AP540" s="8"/>
      <c r="AQ540" s="8"/>
      <c r="AR540" s="8"/>
      <c r="AS540" s="8"/>
      <c r="AT540" s="8"/>
      <c r="AU540" s="8"/>
      <c r="AV540" s="8"/>
      <c r="AW540" s="8"/>
      <c r="AX540" s="8"/>
      <c r="AY540" s="8"/>
      <c r="AZ540" s="8"/>
      <c r="BA540" s="8"/>
    </row>
    <row r="541" spans="1:53" ht="15.75" customHeight="1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8"/>
      <c r="AF541" s="8"/>
      <c r="AG541" s="8"/>
      <c r="AH541" s="8"/>
      <c r="AI541" s="8"/>
      <c r="AJ541" s="8"/>
      <c r="AK541" s="8"/>
      <c r="AL541" s="8"/>
      <c r="AM541" s="8"/>
      <c r="AN541" s="8"/>
      <c r="AO541" s="8"/>
      <c r="AP541" s="8"/>
      <c r="AQ541" s="8"/>
      <c r="AR541" s="8"/>
      <c r="AS541" s="8"/>
      <c r="AT541" s="8"/>
      <c r="AU541" s="8"/>
      <c r="AV541" s="8"/>
      <c r="AW541" s="8"/>
      <c r="AX541" s="8"/>
      <c r="AY541" s="8"/>
      <c r="AZ541" s="8"/>
      <c r="BA541" s="8"/>
    </row>
    <row r="542" spans="1:53" ht="15.75" customHeight="1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8"/>
      <c r="AF542" s="8"/>
      <c r="AG542" s="8"/>
      <c r="AH542" s="8"/>
      <c r="AI542" s="8"/>
      <c r="AJ542" s="8"/>
      <c r="AK542" s="8"/>
      <c r="AL542" s="8"/>
      <c r="AM542" s="8"/>
      <c r="AN542" s="8"/>
      <c r="AO542" s="8"/>
      <c r="AP542" s="8"/>
      <c r="AQ542" s="8"/>
      <c r="AR542" s="8"/>
      <c r="AS542" s="8"/>
      <c r="AT542" s="8"/>
      <c r="AU542" s="8"/>
      <c r="AV542" s="8"/>
      <c r="AW542" s="8"/>
      <c r="AX542" s="8"/>
      <c r="AY542" s="8"/>
      <c r="AZ542" s="8"/>
      <c r="BA542" s="8"/>
    </row>
    <row r="543" spans="1:53" ht="15.75" customHeight="1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8"/>
      <c r="AF543" s="8"/>
      <c r="AG543" s="8"/>
      <c r="AH543" s="8"/>
      <c r="AI543" s="8"/>
      <c r="AJ543" s="8"/>
      <c r="AK543" s="8"/>
      <c r="AL543" s="8"/>
      <c r="AM543" s="8"/>
      <c r="AN543" s="8"/>
      <c r="AO543" s="8"/>
      <c r="AP543" s="8"/>
      <c r="AQ543" s="8"/>
      <c r="AR543" s="8"/>
      <c r="AS543" s="8"/>
      <c r="AT543" s="8"/>
      <c r="AU543" s="8"/>
      <c r="AV543" s="8"/>
      <c r="AW543" s="8"/>
      <c r="AX543" s="8"/>
      <c r="AY543" s="8"/>
      <c r="AZ543" s="8"/>
      <c r="BA543" s="8"/>
    </row>
    <row r="544" spans="1:53" ht="15.75" customHeight="1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  <c r="AH544" s="8"/>
      <c r="AI544" s="8"/>
      <c r="AJ544" s="8"/>
      <c r="AK544" s="8"/>
      <c r="AL544" s="8"/>
      <c r="AM544" s="8"/>
      <c r="AN544" s="8"/>
      <c r="AO544" s="8"/>
      <c r="AP544" s="8"/>
      <c r="AQ544" s="8"/>
      <c r="AR544" s="8"/>
      <c r="AS544" s="8"/>
      <c r="AT544" s="8"/>
      <c r="AU544" s="8"/>
      <c r="AV544" s="8"/>
      <c r="AW544" s="8"/>
      <c r="AX544" s="8"/>
      <c r="AY544" s="8"/>
      <c r="AZ544" s="8"/>
      <c r="BA544" s="8"/>
    </row>
    <row r="545" spans="1:53" ht="15.75" customHeight="1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8"/>
      <c r="AF545" s="8"/>
      <c r="AG545" s="8"/>
      <c r="AH545" s="8"/>
      <c r="AI545" s="8"/>
      <c r="AJ545" s="8"/>
      <c r="AK545" s="8"/>
      <c r="AL545" s="8"/>
      <c r="AM545" s="8"/>
      <c r="AN545" s="8"/>
      <c r="AO545" s="8"/>
      <c r="AP545" s="8"/>
      <c r="AQ545" s="8"/>
      <c r="AR545" s="8"/>
      <c r="AS545" s="8"/>
      <c r="AT545" s="8"/>
      <c r="AU545" s="8"/>
      <c r="AV545" s="8"/>
      <c r="AW545" s="8"/>
      <c r="AX545" s="8"/>
      <c r="AY545" s="8"/>
      <c r="AZ545" s="8"/>
      <c r="BA545" s="8"/>
    </row>
    <row r="546" spans="1:53" ht="15.75" customHeight="1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  <c r="AE546" s="8"/>
      <c r="AF546" s="8"/>
      <c r="AG546" s="8"/>
      <c r="AH546" s="8"/>
      <c r="AI546" s="8"/>
      <c r="AJ546" s="8"/>
      <c r="AK546" s="8"/>
      <c r="AL546" s="8"/>
      <c r="AM546" s="8"/>
      <c r="AN546" s="8"/>
      <c r="AO546" s="8"/>
      <c r="AP546" s="8"/>
      <c r="AQ546" s="8"/>
      <c r="AR546" s="8"/>
      <c r="AS546" s="8"/>
      <c r="AT546" s="8"/>
      <c r="AU546" s="8"/>
      <c r="AV546" s="8"/>
      <c r="AW546" s="8"/>
      <c r="AX546" s="8"/>
      <c r="AY546" s="8"/>
      <c r="AZ546" s="8"/>
      <c r="BA546" s="8"/>
    </row>
    <row r="547" spans="1:53" ht="15.75" customHeight="1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8"/>
      <c r="AF547" s="8"/>
      <c r="AG547" s="8"/>
      <c r="AH547" s="8"/>
      <c r="AI547" s="8"/>
      <c r="AJ547" s="8"/>
      <c r="AK547" s="8"/>
      <c r="AL547" s="8"/>
      <c r="AM547" s="8"/>
      <c r="AN547" s="8"/>
      <c r="AO547" s="8"/>
      <c r="AP547" s="8"/>
      <c r="AQ547" s="8"/>
      <c r="AR547" s="8"/>
      <c r="AS547" s="8"/>
      <c r="AT547" s="8"/>
      <c r="AU547" s="8"/>
      <c r="AV547" s="8"/>
      <c r="AW547" s="8"/>
      <c r="AX547" s="8"/>
      <c r="AY547" s="8"/>
      <c r="AZ547" s="8"/>
      <c r="BA547" s="8"/>
    </row>
    <row r="548" spans="1:53" ht="15.75" customHeight="1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8"/>
      <c r="AF548" s="8"/>
      <c r="AG548" s="8"/>
      <c r="AH548" s="8"/>
      <c r="AI548" s="8"/>
      <c r="AJ548" s="8"/>
      <c r="AK548" s="8"/>
      <c r="AL548" s="8"/>
      <c r="AM548" s="8"/>
      <c r="AN548" s="8"/>
      <c r="AO548" s="8"/>
      <c r="AP548" s="8"/>
      <c r="AQ548" s="8"/>
      <c r="AR548" s="8"/>
      <c r="AS548" s="8"/>
      <c r="AT548" s="8"/>
      <c r="AU548" s="8"/>
      <c r="AV548" s="8"/>
      <c r="AW548" s="8"/>
      <c r="AX548" s="8"/>
      <c r="AY548" s="8"/>
      <c r="AZ548" s="8"/>
      <c r="BA548" s="8"/>
    </row>
    <row r="549" spans="1:53" ht="15.75" customHeight="1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  <c r="AE549" s="8"/>
      <c r="AF549" s="8"/>
      <c r="AG549" s="8"/>
      <c r="AH549" s="8"/>
      <c r="AI549" s="8"/>
      <c r="AJ549" s="8"/>
      <c r="AK549" s="8"/>
      <c r="AL549" s="8"/>
      <c r="AM549" s="8"/>
      <c r="AN549" s="8"/>
      <c r="AO549" s="8"/>
      <c r="AP549" s="8"/>
      <c r="AQ549" s="8"/>
      <c r="AR549" s="8"/>
      <c r="AS549" s="8"/>
      <c r="AT549" s="8"/>
      <c r="AU549" s="8"/>
      <c r="AV549" s="8"/>
      <c r="AW549" s="8"/>
      <c r="AX549" s="8"/>
      <c r="AY549" s="8"/>
      <c r="AZ549" s="8"/>
      <c r="BA549" s="8"/>
    </row>
    <row r="550" spans="1:53" ht="15.75" customHeight="1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8"/>
      <c r="AF550" s="8"/>
      <c r="AG550" s="8"/>
      <c r="AH550" s="8"/>
      <c r="AI550" s="8"/>
      <c r="AJ550" s="8"/>
      <c r="AK550" s="8"/>
      <c r="AL550" s="8"/>
      <c r="AM550" s="8"/>
      <c r="AN550" s="8"/>
      <c r="AO550" s="8"/>
      <c r="AP550" s="8"/>
      <c r="AQ550" s="8"/>
      <c r="AR550" s="8"/>
      <c r="AS550" s="8"/>
      <c r="AT550" s="8"/>
      <c r="AU550" s="8"/>
      <c r="AV550" s="8"/>
      <c r="AW550" s="8"/>
      <c r="AX550" s="8"/>
      <c r="AY550" s="8"/>
      <c r="AZ550" s="8"/>
      <c r="BA550" s="8"/>
    </row>
    <row r="551" spans="1:53" ht="15.75" customHeight="1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8"/>
      <c r="AF551" s="8"/>
      <c r="AG551" s="8"/>
      <c r="AH551" s="8"/>
      <c r="AI551" s="8"/>
      <c r="AJ551" s="8"/>
      <c r="AK551" s="8"/>
      <c r="AL551" s="8"/>
      <c r="AM551" s="8"/>
      <c r="AN551" s="8"/>
      <c r="AO551" s="8"/>
      <c r="AP551" s="8"/>
      <c r="AQ551" s="8"/>
      <c r="AR551" s="8"/>
      <c r="AS551" s="8"/>
      <c r="AT551" s="8"/>
      <c r="AU551" s="8"/>
      <c r="AV551" s="8"/>
      <c r="AW551" s="8"/>
      <c r="AX551" s="8"/>
      <c r="AY551" s="8"/>
      <c r="AZ551" s="8"/>
      <c r="BA551" s="8"/>
    </row>
    <row r="552" spans="1:53" ht="15.75" customHeight="1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  <c r="AG552" s="8"/>
      <c r="AH552" s="8"/>
      <c r="AI552" s="8"/>
      <c r="AJ552" s="8"/>
      <c r="AK552" s="8"/>
      <c r="AL552" s="8"/>
      <c r="AM552" s="8"/>
      <c r="AN552" s="8"/>
      <c r="AO552" s="8"/>
      <c r="AP552" s="8"/>
      <c r="AQ552" s="8"/>
      <c r="AR552" s="8"/>
      <c r="AS552" s="8"/>
      <c r="AT552" s="8"/>
      <c r="AU552" s="8"/>
      <c r="AV552" s="8"/>
      <c r="AW552" s="8"/>
      <c r="AX552" s="8"/>
      <c r="AY552" s="8"/>
      <c r="AZ552" s="8"/>
      <c r="BA552" s="8"/>
    </row>
    <row r="553" spans="1:53" ht="15.75" customHeight="1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8"/>
      <c r="AF553" s="8"/>
      <c r="AG553" s="8"/>
      <c r="AH553" s="8"/>
      <c r="AI553" s="8"/>
      <c r="AJ553" s="8"/>
      <c r="AK553" s="8"/>
      <c r="AL553" s="8"/>
      <c r="AM553" s="8"/>
      <c r="AN553" s="8"/>
      <c r="AO553" s="8"/>
      <c r="AP553" s="8"/>
      <c r="AQ553" s="8"/>
      <c r="AR553" s="8"/>
      <c r="AS553" s="8"/>
      <c r="AT553" s="8"/>
      <c r="AU553" s="8"/>
      <c r="AV553" s="8"/>
      <c r="AW553" s="8"/>
      <c r="AX553" s="8"/>
      <c r="AY553" s="8"/>
      <c r="AZ553" s="8"/>
      <c r="BA553" s="8"/>
    </row>
    <row r="554" spans="1:53" ht="15.75" customHeight="1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8"/>
      <c r="AF554" s="8"/>
      <c r="AG554" s="8"/>
      <c r="AH554" s="8"/>
      <c r="AI554" s="8"/>
      <c r="AJ554" s="8"/>
      <c r="AK554" s="8"/>
      <c r="AL554" s="8"/>
      <c r="AM554" s="8"/>
      <c r="AN554" s="8"/>
      <c r="AO554" s="8"/>
      <c r="AP554" s="8"/>
      <c r="AQ554" s="8"/>
      <c r="AR554" s="8"/>
      <c r="AS554" s="8"/>
      <c r="AT554" s="8"/>
      <c r="AU554" s="8"/>
      <c r="AV554" s="8"/>
      <c r="AW554" s="8"/>
      <c r="AX554" s="8"/>
      <c r="AY554" s="8"/>
      <c r="AZ554" s="8"/>
      <c r="BA554" s="8"/>
    </row>
    <row r="555" spans="1:53" ht="15.75" customHeight="1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  <c r="AG555" s="8"/>
      <c r="AH555" s="8"/>
      <c r="AI555" s="8"/>
      <c r="AJ555" s="8"/>
      <c r="AK555" s="8"/>
      <c r="AL555" s="8"/>
      <c r="AM555" s="8"/>
      <c r="AN555" s="8"/>
      <c r="AO555" s="8"/>
      <c r="AP555" s="8"/>
      <c r="AQ555" s="8"/>
      <c r="AR555" s="8"/>
      <c r="AS555" s="8"/>
      <c r="AT555" s="8"/>
      <c r="AU555" s="8"/>
      <c r="AV555" s="8"/>
      <c r="AW555" s="8"/>
      <c r="AX555" s="8"/>
      <c r="AY555" s="8"/>
      <c r="AZ555" s="8"/>
      <c r="BA555" s="8"/>
    </row>
    <row r="556" spans="1:53" ht="15.75" customHeight="1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8"/>
      <c r="AF556" s="8"/>
      <c r="AG556" s="8"/>
      <c r="AH556" s="8"/>
      <c r="AI556" s="8"/>
      <c r="AJ556" s="8"/>
      <c r="AK556" s="8"/>
      <c r="AL556" s="8"/>
      <c r="AM556" s="8"/>
      <c r="AN556" s="8"/>
      <c r="AO556" s="8"/>
      <c r="AP556" s="8"/>
      <c r="AQ556" s="8"/>
      <c r="AR556" s="8"/>
      <c r="AS556" s="8"/>
      <c r="AT556" s="8"/>
      <c r="AU556" s="8"/>
      <c r="AV556" s="8"/>
      <c r="AW556" s="8"/>
      <c r="AX556" s="8"/>
      <c r="AY556" s="8"/>
      <c r="AZ556" s="8"/>
      <c r="BA556" s="8"/>
    </row>
    <row r="557" spans="1:53" ht="15.75" customHeight="1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  <c r="AE557" s="8"/>
      <c r="AF557" s="8"/>
      <c r="AG557" s="8"/>
      <c r="AH557" s="8"/>
      <c r="AI557" s="8"/>
      <c r="AJ557" s="8"/>
      <c r="AK557" s="8"/>
      <c r="AL557" s="8"/>
      <c r="AM557" s="8"/>
      <c r="AN557" s="8"/>
      <c r="AO557" s="8"/>
      <c r="AP557" s="8"/>
      <c r="AQ557" s="8"/>
      <c r="AR557" s="8"/>
      <c r="AS557" s="8"/>
      <c r="AT557" s="8"/>
      <c r="AU557" s="8"/>
      <c r="AV557" s="8"/>
      <c r="AW557" s="8"/>
      <c r="AX557" s="8"/>
      <c r="AY557" s="8"/>
      <c r="AZ557" s="8"/>
      <c r="BA557" s="8"/>
    </row>
    <row r="558" spans="1:53" ht="15.75" customHeight="1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  <c r="AE558" s="8"/>
      <c r="AF558" s="8"/>
      <c r="AG558" s="8"/>
      <c r="AH558" s="8"/>
      <c r="AI558" s="8"/>
      <c r="AJ558" s="8"/>
      <c r="AK558" s="8"/>
      <c r="AL558" s="8"/>
      <c r="AM558" s="8"/>
      <c r="AN558" s="8"/>
      <c r="AO558" s="8"/>
      <c r="AP558" s="8"/>
      <c r="AQ558" s="8"/>
      <c r="AR558" s="8"/>
      <c r="AS558" s="8"/>
      <c r="AT558" s="8"/>
      <c r="AU558" s="8"/>
      <c r="AV558" s="8"/>
      <c r="AW558" s="8"/>
      <c r="AX558" s="8"/>
      <c r="AY558" s="8"/>
      <c r="AZ558" s="8"/>
      <c r="BA558" s="8"/>
    </row>
    <row r="559" spans="1:53" ht="15.75" customHeight="1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  <c r="AE559" s="8"/>
      <c r="AF559" s="8"/>
      <c r="AG559" s="8"/>
      <c r="AH559" s="8"/>
      <c r="AI559" s="8"/>
      <c r="AJ559" s="8"/>
      <c r="AK559" s="8"/>
      <c r="AL559" s="8"/>
      <c r="AM559" s="8"/>
      <c r="AN559" s="8"/>
      <c r="AO559" s="8"/>
      <c r="AP559" s="8"/>
      <c r="AQ559" s="8"/>
      <c r="AR559" s="8"/>
      <c r="AS559" s="8"/>
      <c r="AT559" s="8"/>
      <c r="AU559" s="8"/>
      <c r="AV559" s="8"/>
      <c r="AW559" s="8"/>
      <c r="AX559" s="8"/>
      <c r="AY559" s="8"/>
      <c r="AZ559" s="8"/>
      <c r="BA559" s="8"/>
    </row>
    <row r="560" spans="1:53" ht="15.75" customHeight="1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  <c r="AE560" s="8"/>
      <c r="AF560" s="8"/>
      <c r="AG560" s="8"/>
      <c r="AH560" s="8"/>
      <c r="AI560" s="8"/>
      <c r="AJ560" s="8"/>
      <c r="AK560" s="8"/>
      <c r="AL560" s="8"/>
      <c r="AM560" s="8"/>
      <c r="AN560" s="8"/>
      <c r="AO560" s="8"/>
      <c r="AP560" s="8"/>
      <c r="AQ560" s="8"/>
      <c r="AR560" s="8"/>
      <c r="AS560" s="8"/>
      <c r="AT560" s="8"/>
      <c r="AU560" s="8"/>
      <c r="AV560" s="8"/>
      <c r="AW560" s="8"/>
      <c r="AX560" s="8"/>
      <c r="AY560" s="8"/>
      <c r="AZ560" s="8"/>
      <c r="BA560" s="8"/>
    </row>
    <row r="561" spans="1:53" ht="15.75" customHeight="1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  <c r="AE561" s="8"/>
      <c r="AF561" s="8"/>
      <c r="AG561" s="8"/>
      <c r="AH561" s="8"/>
      <c r="AI561" s="8"/>
      <c r="AJ561" s="8"/>
      <c r="AK561" s="8"/>
      <c r="AL561" s="8"/>
      <c r="AM561" s="8"/>
      <c r="AN561" s="8"/>
      <c r="AO561" s="8"/>
      <c r="AP561" s="8"/>
      <c r="AQ561" s="8"/>
      <c r="AR561" s="8"/>
      <c r="AS561" s="8"/>
      <c r="AT561" s="8"/>
      <c r="AU561" s="8"/>
      <c r="AV561" s="8"/>
      <c r="AW561" s="8"/>
      <c r="AX561" s="8"/>
      <c r="AY561" s="8"/>
      <c r="AZ561" s="8"/>
      <c r="BA561" s="8"/>
    </row>
    <row r="562" spans="1:53" ht="15.75" customHeight="1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  <c r="AE562" s="8"/>
      <c r="AF562" s="8"/>
      <c r="AG562" s="8"/>
      <c r="AH562" s="8"/>
      <c r="AI562" s="8"/>
      <c r="AJ562" s="8"/>
      <c r="AK562" s="8"/>
      <c r="AL562" s="8"/>
      <c r="AM562" s="8"/>
      <c r="AN562" s="8"/>
      <c r="AO562" s="8"/>
      <c r="AP562" s="8"/>
      <c r="AQ562" s="8"/>
      <c r="AR562" s="8"/>
      <c r="AS562" s="8"/>
      <c r="AT562" s="8"/>
      <c r="AU562" s="8"/>
      <c r="AV562" s="8"/>
      <c r="AW562" s="8"/>
      <c r="AX562" s="8"/>
      <c r="AY562" s="8"/>
      <c r="AZ562" s="8"/>
      <c r="BA562" s="8"/>
    </row>
    <row r="563" spans="1:53" ht="15.75" customHeight="1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  <c r="AE563" s="8"/>
      <c r="AF563" s="8"/>
      <c r="AG563" s="8"/>
      <c r="AH563" s="8"/>
      <c r="AI563" s="8"/>
      <c r="AJ563" s="8"/>
      <c r="AK563" s="8"/>
      <c r="AL563" s="8"/>
      <c r="AM563" s="8"/>
      <c r="AN563" s="8"/>
      <c r="AO563" s="8"/>
      <c r="AP563" s="8"/>
      <c r="AQ563" s="8"/>
      <c r="AR563" s="8"/>
      <c r="AS563" s="8"/>
      <c r="AT563" s="8"/>
      <c r="AU563" s="8"/>
      <c r="AV563" s="8"/>
      <c r="AW563" s="8"/>
      <c r="AX563" s="8"/>
      <c r="AY563" s="8"/>
      <c r="AZ563" s="8"/>
      <c r="BA563" s="8"/>
    </row>
    <row r="564" spans="1:53" ht="15.75" customHeight="1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  <c r="AE564" s="8"/>
      <c r="AF564" s="8"/>
      <c r="AG564" s="8"/>
      <c r="AH564" s="8"/>
      <c r="AI564" s="8"/>
      <c r="AJ564" s="8"/>
      <c r="AK564" s="8"/>
      <c r="AL564" s="8"/>
      <c r="AM564" s="8"/>
      <c r="AN564" s="8"/>
      <c r="AO564" s="8"/>
      <c r="AP564" s="8"/>
      <c r="AQ564" s="8"/>
      <c r="AR564" s="8"/>
      <c r="AS564" s="8"/>
      <c r="AT564" s="8"/>
      <c r="AU564" s="8"/>
      <c r="AV564" s="8"/>
      <c r="AW564" s="8"/>
      <c r="AX564" s="8"/>
      <c r="AY564" s="8"/>
      <c r="AZ564" s="8"/>
      <c r="BA564" s="8"/>
    </row>
    <row r="565" spans="1:53" ht="15.75" customHeight="1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  <c r="AE565" s="8"/>
      <c r="AF565" s="8"/>
      <c r="AG565" s="8"/>
      <c r="AH565" s="8"/>
      <c r="AI565" s="8"/>
      <c r="AJ565" s="8"/>
      <c r="AK565" s="8"/>
      <c r="AL565" s="8"/>
      <c r="AM565" s="8"/>
      <c r="AN565" s="8"/>
      <c r="AO565" s="8"/>
      <c r="AP565" s="8"/>
      <c r="AQ565" s="8"/>
      <c r="AR565" s="8"/>
      <c r="AS565" s="8"/>
      <c r="AT565" s="8"/>
      <c r="AU565" s="8"/>
      <c r="AV565" s="8"/>
      <c r="AW565" s="8"/>
      <c r="AX565" s="8"/>
      <c r="AY565" s="8"/>
      <c r="AZ565" s="8"/>
      <c r="BA565" s="8"/>
    </row>
    <row r="566" spans="1:53" ht="15.75" customHeight="1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  <c r="AE566" s="8"/>
      <c r="AF566" s="8"/>
      <c r="AG566" s="8"/>
      <c r="AH566" s="8"/>
      <c r="AI566" s="8"/>
      <c r="AJ566" s="8"/>
      <c r="AK566" s="8"/>
      <c r="AL566" s="8"/>
      <c r="AM566" s="8"/>
      <c r="AN566" s="8"/>
      <c r="AO566" s="8"/>
      <c r="AP566" s="8"/>
      <c r="AQ566" s="8"/>
      <c r="AR566" s="8"/>
      <c r="AS566" s="8"/>
      <c r="AT566" s="8"/>
      <c r="AU566" s="8"/>
      <c r="AV566" s="8"/>
      <c r="AW566" s="8"/>
      <c r="AX566" s="8"/>
      <c r="AY566" s="8"/>
      <c r="AZ566" s="8"/>
      <c r="BA566" s="8"/>
    </row>
    <row r="567" spans="1:53" ht="15.75" customHeight="1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  <c r="AE567" s="8"/>
      <c r="AF567" s="8"/>
      <c r="AG567" s="8"/>
      <c r="AH567" s="8"/>
      <c r="AI567" s="8"/>
      <c r="AJ567" s="8"/>
      <c r="AK567" s="8"/>
      <c r="AL567" s="8"/>
      <c r="AM567" s="8"/>
      <c r="AN567" s="8"/>
      <c r="AO567" s="8"/>
      <c r="AP567" s="8"/>
      <c r="AQ567" s="8"/>
      <c r="AR567" s="8"/>
      <c r="AS567" s="8"/>
      <c r="AT567" s="8"/>
      <c r="AU567" s="8"/>
      <c r="AV567" s="8"/>
      <c r="AW567" s="8"/>
      <c r="AX567" s="8"/>
      <c r="AY567" s="8"/>
      <c r="AZ567" s="8"/>
      <c r="BA567" s="8"/>
    </row>
    <row r="568" spans="1:53" ht="15.75" customHeight="1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  <c r="AE568" s="8"/>
      <c r="AF568" s="8"/>
      <c r="AG568" s="8"/>
      <c r="AH568" s="8"/>
      <c r="AI568" s="8"/>
      <c r="AJ568" s="8"/>
      <c r="AK568" s="8"/>
      <c r="AL568" s="8"/>
      <c r="AM568" s="8"/>
      <c r="AN568" s="8"/>
      <c r="AO568" s="8"/>
      <c r="AP568" s="8"/>
      <c r="AQ568" s="8"/>
      <c r="AR568" s="8"/>
      <c r="AS568" s="8"/>
      <c r="AT568" s="8"/>
      <c r="AU568" s="8"/>
      <c r="AV568" s="8"/>
      <c r="AW568" s="8"/>
      <c r="AX568" s="8"/>
      <c r="AY568" s="8"/>
      <c r="AZ568" s="8"/>
      <c r="BA568" s="8"/>
    </row>
    <row r="569" spans="1:53" ht="15.75" customHeight="1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  <c r="AE569" s="8"/>
      <c r="AF569" s="8"/>
      <c r="AG569" s="8"/>
      <c r="AH569" s="8"/>
      <c r="AI569" s="8"/>
      <c r="AJ569" s="8"/>
      <c r="AK569" s="8"/>
      <c r="AL569" s="8"/>
      <c r="AM569" s="8"/>
      <c r="AN569" s="8"/>
      <c r="AO569" s="8"/>
      <c r="AP569" s="8"/>
      <c r="AQ569" s="8"/>
      <c r="AR569" s="8"/>
      <c r="AS569" s="8"/>
      <c r="AT569" s="8"/>
      <c r="AU569" s="8"/>
      <c r="AV569" s="8"/>
      <c r="AW569" s="8"/>
      <c r="AX569" s="8"/>
      <c r="AY569" s="8"/>
      <c r="AZ569" s="8"/>
      <c r="BA569" s="8"/>
    </row>
    <row r="570" spans="1:53" ht="15.75" customHeight="1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  <c r="AE570" s="8"/>
      <c r="AF570" s="8"/>
      <c r="AG570" s="8"/>
      <c r="AH570" s="8"/>
      <c r="AI570" s="8"/>
      <c r="AJ570" s="8"/>
      <c r="AK570" s="8"/>
      <c r="AL570" s="8"/>
      <c r="AM570" s="8"/>
      <c r="AN570" s="8"/>
      <c r="AO570" s="8"/>
      <c r="AP570" s="8"/>
      <c r="AQ570" s="8"/>
      <c r="AR570" s="8"/>
      <c r="AS570" s="8"/>
      <c r="AT570" s="8"/>
      <c r="AU570" s="8"/>
      <c r="AV570" s="8"/>
      <c r="AW570" s="8"/>
      <c r="AX570" s="8"/>
      <c r="AY570" s="8"/>
      <c r="AZ570" s="8"/>
      <c r="BA570" s="8"/>
    </row>
    <row r="571" spans="1:53" ht="15.75" customHeight="1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  <c r="AE571" s="8"/>
      <c r="AF571" s="8"/>
      <c r="AG571" s="8"/>
      <c r="AH571" s="8"/>
      <c r="AI571" s="8"/>
      <c r="AJ571" s="8"/>
      <c r="AK571" s="8"/>
      <c r="AL571" s="8"/>
      <c r="AM571" s="8"/>
      <c r="AN571" s="8"/>
      <c r="AO571" s="8"/>
      <c r="AP571" s="8"/>
      <c r="AQ571" s="8"/>
      <c r="AR571" s="8"/>
      <c r="AS571" s="8"/>
      <c r="AT571" s="8"/>
      <c r="AU571" s="8"/>
      <c r="AV571" s="8"/>
      <c r="AW571" s="8"/>
      <c r="AX571" s="8"/>
      <c r="AY571" s="8"/>
      <c r="AZ571" s="8"/>
      <c r="BA571" s="8"/>
    </row>
    <row r="572" spans="1:53" ht="15.75" customHeight="1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  <c r="AE572" s="8"/>
      <c r="AF572" s="8"/>
      <c r="AG572" s="8"/>
      <c r="AH572" s="8"/>
      <c r="AI572" s="8"/>
      <c r="AJ572" s="8"/>
      <c r="AK572" s="8"/>
      <c r="AL572" s="8"/>
      <c r="AM572" s="8"/>
      <c r="AN572" s="8"/>
      <c r="AO572" s="8"/>
      <c r="AP572" s="8"/>
      <c r="AQ572" s="8"/>
      <c r="AR572" s="8"/>
      <c r="AS572" s="8"/>
      <c r="AT572" s="8"/>
      <c r="AU572" s="8"/>
      <c r="AV572" s="8"/>
      <c r="AW572" s="8"/>
      <c r="AX572" s="8"/>
      <c r="AY572" s="8"/>
      <c r="AZ572" s="8"/>
      <c r="BA572" s="8"/>
    </row>
    <row r="573" spans="1:53" ht="15.75" customHeight="1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  <c r="AE573" s="8"/>
      <c r="AF573" s="8"/>
      <c r="AG573" s="8"/>
      <c r="AH573" s="8"/>
      <c r="AI573" s="8"/>
      <c r="AJ573" s="8"/>
      <c r="AK573" s="8"/>
      <c r="AL573" s="8"/>
      <c r="AM573" s="8"/>
      <c r="AN573" s="8"/>
      <c r="AO573" s="8"/>
      <c r="AP573" s="8"/>
      <c r="AQ573" s="8"/>
      <c r="AR573" s="8"/>
      <c r="AS573" s="8"/>
      <c r="AT573" s="8"/>
      <c r="AU573" s="8"/>
      <c r="AV573" s="8"/>
      <c r="AW573" s="8"/>
      <c r="AX573" s="8"/>
      <c r="AY573" s="8"/>
      <c r="AZ573" s="8"/>
      <c r="BA573" s="8"/>
    </row>
    <row r="574" spans="1:53" ht="15.75" customHeight="1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  <c r="AE574" s="8"/>
      <c r="AF574" s="8"/>
      <c r="AG574" s="8"/>
      <c r="AH574" s="8"/>
      <c r="AI574" s="8"/>
      <c r="AJ574" s="8"/>
      <c r="AK574" s="8"/>
      <c r="AL574" s="8"/>
      <c r="AM574" s="8"/>
      <c r="AN574" s="8"/>
      <c r="AO574" s="8"/>
      <c r="AP574" s="8"/>
      <c r="AQ574" s="8"/>
      <c r="AR574" s="8"/>
      <c r="AS574" s="8"/>
      <c r="AT574" s="8"/>
      <c r="AU574" s="8"/>
      <c r="AV574" s="8"/>
      <c r="AW574" s="8"/>
      <c r="AX574" s="8"/>
      <c r="AY574" s="8"/>
      <c r="AZ574" s="8"/>
      <c r="BA574" s="8"/>
    </row>
    <row r="575" spans="1:53" ht="15.75" customHeight="1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  <c r="AE575" s="8"/>
      <c r="AF575" s="8"/>
      <c r="AG575" s="8"/>
      <c r="AH575" s="8"/>
      <c r="AI575" s="8"/>
      <c r="AJ575" s="8"/>
      <c r="AK575" s="8"/>
      <c r="AL575" s="8"/>
      <c r="AM575" s="8"/>
      <c r="AN575" s="8"/>
      <c r="AO575" s="8"/>
      <c r="AP575" s="8"/>
      <c r="AQ575" s="8"/>
      <c r="AR575" s="8"/>
      <c r="AS575" s="8"/>
      <c r="AT575" s="8"/>
      <c r="AU575" s="8"/>
      <c r="AV575" s="8"/>
      <c r="AW575" s="8"/>
      <c r="AX575" s="8"/>
      <c r="AY575" s="8"/>
      <c r="AZ575" s="8"/>
      <c r="BA575" s="8"/>
    </row>
    <row r="576" spans="1:53" ht="15.75" customHeight="1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  <c r="AE576" s="8"/>
      <c r="AF576" s="8"/>
      <c r="AG576" s="8"/>
      <c r="AH576" s="8"/>
      <c r="AI576" s="8"/>
      <c r="AJ576" s="8"/>
      <c r="AK576" s="8"/>
      <c r="AL576" s="8"/>
      <c r="AM576" s="8"/>
      <c r="AN576" s="8"/>
      <c r="AO576" s="8"/>
      <c r="AP576" s="8"/>
      <c r="AQ576" s="8"/>
      <c r="AR576" s="8"/>
      <c r="AS576" s="8"/>
      <c r="AT576" s="8"/>
      <c r="AU576" s="8"/>
      <c r="AV576" s="8"/>
      <c r="AW576" s="8"/>
      <c r="AX576" s="8"/>
      <c r="AY576" s="8"/>
      <c r="AZ576" s="8"/>
      <c r="BA576" s="8"/>
    </row>
    <row r="577" spans="1:53" ht="15.75" customHeight="1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  <c r="AE577" s="8"/>
      <c r="AF577" s="8"/>
      <c r="AG577" s="8"/>
      <c r="AH577" s="8"/>
      <c r="AI577" s="8"/>
      <c r="AJ577" s="8"/>
      <c r="AK577" s="8"/>
      <c r="AL577" s="8"/>
      <c r="AM577" s="8"/>
      <c r="AN577" s="8"/>
      <c r="AO577" s="8"/>
      <c r="AP577" s="8"/>
      <c r="AQ577" s="8"/>
      <c r="AR577" s="8"/>
      <c r="AS577" s="8"/>
      <c r="AT577" s="8"/>
      <c r="AU577" s="8"/>
      <c r="AV577" s="8"/>
      <c r="AW577" s="8"/>
      <c r="AX577" s="8"/>
      <c r="AY577" s="8"/>
      <c r="AZ577" s="8"/>
      <c r="BA577" s="8"/>
    </row>
    <row r="578" spans="1:53" ht="15.75" customHeight="1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  <c r="AE578" s="8"/>
      <c r="AF578" s="8"/>
      <c r="AG578" s="8"/>
      <c r="AH578" s="8"/>
      <c r="AI578" s="8"/>
      <c r="AJ578" s="8"/>
      <c r="AK578" s="8"/>
      <c r="AL578" s="8"/>
      <c r="AM578" s="8"/>
      <c r="AN578" s="8"/>
      <c r="AO578" s="8"/>
      <c r="AP578" s="8"/>
      <c r="AQ578" s="8"/>
      <c r="AR578" s="8"/>
      <c r="AS578" s="8"/>
      <c r="AT578" s="8"/>
      <c r="AU578" s="8"/>
      <c r="AV578" s="8"/>
      <c r="AW578" s="8"/>
      <c r="AX578" s="8"/>
      <c r="AY578" s="8"/>
      <c r="AZ578" s="8"/>
      <c r="BA578" s="8"/>
    </row>
    <row r="579" spans="1:53" ht="15.75" customHeight="1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  <c r="AE579" s="8"/>
      <c r="AF579" s="8"/>
      <c r="AG579" s="8"/>
      <c r="AH579" s="8"/>
      <c r="AI579" s="8"/>
      <c r="AJ579" s="8"/>
      <c r="AK579" s="8"/>
      <c r="AL579" s="8"/>
      <c r="AM579" s="8"/>
      <c r="AN579" s="8"/>
      <c r="AO579" s="8"/>
      <c r="AP579" s="8"/>
      <c r="AQ579" s="8"/>
      <c r="AR579" s="8"/>
      <c r="AS579" s="8"/>
      <c r="AT579" s="8"/>
      <c r="AU579" s="8"/>
      <c r="AV579" s="8"/>
      <c r="AW579" s="8"/>
      <c r="AX579" s="8"/>
      <c r="AY579" s="8"/>
      <c r="AZ579" s="8"/>
      <c r="BA579" s="8"/>
    </row>
    <row r="580" spans="1:53" ht="15.75" customHeight="1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  <c r="AE580" s="8"/>
      <c r="AF580" s="8"/>
      <c r="AG580" s="8"/>
      <c r="AH580" s="8"/>
      <c r="AI580" s="8"/>
      <c r="AJ580" s="8"/>
      <c r="AK580" s="8"/>
      <c r="AL580" s="8"/>
      <c r="AM580" s="8"/>
      <c r="AN580" s="8"/>
      <c r="AO580" s="8"/>
      <c r="AP580" s="8"/>
      <c r="AQ580" s="8"/>
      <c r="AR580" s="8"/>
      <c r="AS580" s="8"/>
      <c r="AT580" s="8"/>
      <c r="AU580" s="8"/>
      <c r="AV580" s="8"/>
      <c r="AW580" s="8"/>
      <c r="AX580" s="8"/>
      <c r="AY580" s="8"/>
      <c r="AZ580" s="8"/>
      <c r="BA580" s="8"/>
    </row>
    <row r="581" spans="1:53" ht="15.75" customHeight="1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  <c r="AE581" s="8"/>
      <c r="AF581" s="8"/>
      <c r="AG581" s="8"/>
      <c r="AH581" s="8"/>
      <c r="AI581" s="8"/>
      <c r="AJ581" s="8"/>
      <c r="AK581" s="8"/>
      <c r="AL581" s="8"/>
      <c r="AM581" s="8"/>
      <c r="AN581" s="8"/>
      <c r="AO581" s="8"/>
      <c r="AP581" s="8"/>
      <c r="AQ581" s="8"/>
      <c r="AR581" s="8"/>
      <c r="AS581" s="8"/>
      <c r="AT581" s="8"/>
      <c r="AU581" s="8"/>
      <c r="AV581" s="8"/>
      <c r="AW581" s="8"/>
      <c r="AX581" s="8"/>
      <c r="AY581" s="8"/>
      <c r="AZ581" s="8"/>
      <c r="BA581" s="8"/>
    </row>
    <row r="582" spans="1:53" ht="15.75" customHeight="1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  <c r="AE582" s="8"/>
      <c r="AF582" s="8"/>
      <c r="AG582" s="8"/>
      <c r="AH582" s="8"/>
      <c r="AI582" s="8"/>
      <c r="AJ582" s="8"/>
      <c r="AK582" s="8"/>
      <c r="AL582" s="8"/>
      <c r="AM582" s="8"/>
      <c r="AN582" s="8"/>
      <c r="AO582" s="8"/>
      <c r="AP582" s="8"/>
      <c r="AQ582" s="8"/>
      <c r="AR582" s="8"/>
      <c r="AS582" s="8"/>
      <c r="AT582" s="8"/>
      <c r="AU582" s="8"/>
      <c r="AV582" s="8"/>
      <c r="AW582" s="8"/>
      <c r="AX582" s="8"/>
      <c r="AY582" s="8"/>
      <c r="AZ582" s="8"/>
      <c r="BA582" s="8"/>
    </row>
    <row r="583" spans="1:53" ht="15.75" customHeight="1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  <c r="AE583" s="8"/>
      <c r="AF583" s="8"/>
      <c r="AG583" s="8"/>
      <c r="AH583" s="8"/>
      <c r="AI583" s="8"/>
      <c r="AJ583" s="8"/>
      <c r="AK583" s="8"/>
      <c r="AL583" s="8"/>
      <c r="AM583" s="8"/>
      <c r="AN583" s="8"/>
      <c r="AO583" s="8"/>
      <c r="AP583" s="8"/>
      <c r="AQ583" s="8"/>
      <c r="AR583" s="8"/>
      <c r="AS583" s="8"/>
      <c r="AT583" s="8"/>
      <c r="AU583" s="8"/>
      <c r="AV583" s="8"/>
      <c r="AW583" s="8"/>
      <c r="AX583" s="8"/>
      <c r="AY583" s="8"/>
      <c r="AZ583" s="8"/>
      <c r="BA583" s="8"/>
    </row>
    <row r="584" spans="1:53" ht="15.75" customHeight="1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  <c r="AE584" s="8"/>
      <c r="AF584" s="8"/>
      <c r="AG584" s="8"/>
      <c r="AH584" s="8"/>
      <c r="AI584" s="8"/>
      <c r="AJ584" s="8"/>
      <c r="AK584" s="8"/>
      <c r="AL584" s="8"/>
      <c r="AM584" s="8"/>
      <c r="AN584" s="8"/>
      <c r="AO584" s="8"/>
      <c r="AP584" s="8"/>
      <c r="AQ584" s="8"/>
      <c r="AR584" s="8"/>
      <c r="AS584" s="8"/>
      <c r="AT584" s="8"/>
      <c r="AU584" s="8"/>
      <c r="AV584" s="8"/>
      <c r="AW584" s="8"/>
      <c r="AX584" s="8"/>
      <c r="AY584" s="8"/>
      <c r="AZ584" s="8"/>
      <c r="BA584" s="8"/>
    </row>
    <row r="585" spans="1:53" ht="15.75" customHeight="1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  <c r="AE585" s="8"/>
      <c r="AF585" s="8"/>
      <c r="AG585" s="8"/>
      <c r="AH585" s="8"/>
      <c r="AI585" s="8"/>
      <c r="AJ585" s="8"/>
      <c r="AK585" s="8"/>
      <c r="AL585" s="8"/>
      <c r="AM585" s="8"/>
      <c r="AN585" s="8"/>
      <c r="AO585" s="8"/>
      <c r="AP585" s="8"/>
      <c r="AQ585" s="8"/>
      <c r="AR585" s="8"/>
      <c r="AS585" s="8"/>
      <c r="AT585" s="8"/>
      <c r="AU585" s="8"/>
      <c r="AV585" s="8"/>
      <c r="AW585" s="8"/>
      <c r="AX585" s="8"/>
      <c r="AY585" s="8"/>
      <c r="AZ585" s="8"/>
      <c r="BA585" s="8"/>
    </row>
    <row r="586" spans="1:53" ht="15.75" customHeight="1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  <c r="AE586" s="8"/>
      <c r="AF586" s="8"/>
      <c r="AG586" s="8"/>
      <c r="AH586" s="8"/>
      <c r="AI586" s="8"/>
      <c r="AJ586" s="8"/>
      <c r="AK586" s="8"/>
      <c r="AL586" s="8"/>
      <c r="AM586" s="8"/>
      <c r="AN586" s="8"/>
      <c r="AO586" s="8"/>
      <c r="AP586" s="8"/>
      <c r="AQ586" s="8"/>
      <c r="AR586" s="8"/>
      <c r="AS586" s="8"/>
      <c r="AT586" s="8"/>
      <c r="AU586" s="8"/>
      <c r="AV586" s="8"/>
      <c r="AW586" s="8"/>
      <c r="AX586" s="8"/>
      <c r="AY586" s="8"/>
      <c r="AZ586" s="8"/>
      <c r="BA586" s="8"/>
    </row>
    <row r="587" spans="1:53" ht="15.75" customHeight="1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  <c r="AE587" s="8"/>
      <c r="AF587" s="8"/>
      <c r="AG587" s="8"/>
      <c r="AH587" s="8"/>
      <c r="AI587" s="8"/>
      <c r="AJ587" s="8"/>
      <c r="AK587" s="8"/>
      <c r="AL587" s="8"/>
      <c r="AM587" s="8"/>
      <c r="AN587" s="8"/>
      <c r="AO587" s="8"/>
      <c r="AP587" s="8"/>
      <c r="AQ587" s="8"/>
      <c r="AR587" s="8"/>
      <c r="AS587" s="8"/>
      <c r="AT587" s="8"/>
      <c r="AU587" s="8"/>
      <c r="AV587" s="8"/>
      <c r="AW587" s="8"/>
      <c r="AX587" s="8"/>
      <c r="AY587" s="8"/>
      <c r="AZ587" s="8"/>
      <c r="BA587" s="8"/>
    </row>
    <row r="588" spans="1:53" ht="15.75" customHeight="1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  <c r="AE588" s="8"/>
      <c r="AF588" s="8"/>
      <c r="AG588" s="8"/>
      <c r="AH588" s="8"/>
      <c r="AI588" s="8"/>
      <c r="AJ588" s="8"/>
      <c r="AK588" s="8"/>
      <c r="AL588" s="8"/>
      <c r="AM588" s="8"/>
      <c r="AN588" s="8"/>
      <c r="AO588" s="8"/>
      <c r="AP588" s="8"/>
      <c r="AQ588" s="8"/>
      <c r="AR588" s="8"/>
      <c r="AS588" s="8"/>
      <c r="AT588" s="8"/>
      <c r="AU588" s="8"/>
      <c r="AV588" s="8"/>
      <c r="AW588" s="8"/>
      <c r="AX588" s="8"/>
      <c r="AY588" s="8"/>
      <c r="AZ588" s="8"/>
      <c r="BA588" s="8"/>
    </row>
    <row r="589" spans="1:53" ht="15.75" customHeight="1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  <c r="AE589" s="8"/>
      <c r="AF589" s="8"/>
      <c r="AG589" s="8"/>
      <c r="AH589" s="8"/>
      <c r="AI589" s="8"/>
      <c r="AJ589" s="8"/>
      <c r="AK589" s="8"/>
      <c r="AL589" s="8"/>
      <c r="AM589" s="8"/>
      <c r="AN589" s="8"/>
      <c r="AO589" s="8"/>
      <c r="AP589" s="8"/>
      <c r="AQ589" s="8"/>
      <c r="AR589" s="8"/>
      <c r="AS589" s="8"/>
      <c r="AT589" s="8"/>
      <c r="AU589" s="8"/>
      <c r="AV589" s="8"/>
      <c r="AW589" s="8"/>
      <c r="AX589" s="8"/>
      <c r="AY589" s="8"/>
      <c r="AZ589" s="8"/>
      <c r="BA589" s="8"/>
    </row>
    <row r="590" spans="1:53" ht="15.75" customHeight="1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  <c r="AE590" s="8"/>
      <c r="AF590" s="8"/>
      <c r="AG590" s="8"/>
      <c r="AH590" s="8"/>
      <c r="AI590" s="8"/>
      <c r="AJ590" s="8"/>
      <c r="AK590" s="8"/>
      <c r="AL590" s="8"/>
      <c r="AM590" s="8"/>
      <c r="AN590" s="8"/>
      <c r="AO590" s="8"/>
      <c r="AP590" s="8"/>
      <c r="AQ590" s="8"/>
      <c r="AR590" s="8"/>
      <c r="AS590" s="8"/>
      <c r="AT590" s="8"/>
      <c r="AU590" s="8"/>
      <c r="AV590" s="8"/>
      <c r="AW590" s="8"/>
      <c r="AX590" s="8"/>
      <c r="AY590" s="8"/>
      <c r="AZ590" s="8"/>
      <c r="BA590" s="8"/>
    </row>
    <row r="591" spans="1:53" ht="15.75" customHeight="1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  <c r="AE591" s="8"/>
      <c r="AF591" s="8"/>
      <c r="AG591" s="8"/>
      <c r="AH591" s="8"/>
      <c r="AI591" s="8"/>
      <c r="AJ591" s="8"/>
      <c r="AK591" s="8"/>
      <c r="AL591" s="8"/>
      <c r="AM591" s="8"/>
      <c r="AN591" s="8"/>
      <c r="AO591" s="8"/>
      <c r="AP591" s="8"/>
      <c r="AQ591" s="8"/>
      <c r="AR591" s="8"/>
      <c r="AS591" s="8"/>
      <c r="AT591" s="8"/>
      <c r="AU591" s="8"/>
      <c r="AV591" s="8"/>
      <c r="AW591" s="8"/>
      <c r="AX591" s="8"/>
      <c r="AY591" s="8"/>
      <c r="AZ591" s="8"/>
      <c r="BA591" s="8"/>
    </row>
    <row r="592" spans="1:53" ht="15.75" customHeight="1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  <c r="AE592" s="8"/>
      <c r="AF592" s="8"/>
      <c r="AG592" s="8"/>
      <c r="AH592" s="8"/>
      <c r="AI592" s="8"/>
      <c r="AJ592" s="8"/>
      <c r="AK592" s="8"/>
      <c r="AL592" s="8"/>
      <c r="AM592" s="8"/>
      <c r="AN592" s="8"/>
      <c r="AO592" s="8"/>
      <c r="AP592" s="8"/>
      <c r="AQ592" s="8"/>
      <c r="AR592" s="8"/>
      <c r="AS592" s="8"/>
      <c r="AT592" s="8"/>
      <c r="AU592" s="8"/>
      <c r="AV592" s="8"/>
      <c r="AW592" s="8"/>
      <c r="AX592" s="8"/>
      <c r="AY592" s="8"/>
      <c r="AZ592" s="8"/>
      <c r="BA592" s="8"/>
    </row>
    <row r="593" spans="1:53" ht="15.75" customHeight="1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  <c r="AE593" s="8"/>
      <c r="AF593" s="8"/>
      <c r="AG593" s="8"/>
      <c r="AH593" s="8"/>
      <c r="AI593" s="8"/>
      <c r="AJ593" s="8"/>
      <c r="AK593" s="8"/>
      <c r="AL593" s="8"/>
      <c r="AM593" s="8"/>
      <c r="AN593" s="8"/>
      <c r="AO593" s="8"/>
      <c r="AP593" s="8"/>
      <c r="AQ593" s="8"/>
      <c r="AR593" s="8"/>
      <c r="AS593" s="8"/>
      <c r="AT593" s="8"/>
      <c r="AU593" s="8"/>
      <c r="AV593" s="8"/>
      <c r="AW593" s="8"/>
      <c r="AX593" s="8"/>
      <c r="AY593" s="8"/>
      <c r="AZ593" s="8"/>
      <c r="BA593" s="8"/>
    </row>
    <row r="594" spans="1:53" ht="15.75" customHeight="1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  <c r="AE594" s="8"/>
      <c r="AF594" s="8"/>
      <c r="AG594" s="8"/>
      <c r="AH594" s="8"/>
      <c r="AI594" s="8"/>
      <c r="AJ594" s="8"/>
      <c r="AK594" s="8"/>
      <c r="AL594" s="8"/>
      <c r="AM594" s="8"/>
      <c r="AN594" s="8"/>
      <c r="AO594" s="8"/>
      <c r="AP594" s="8"/>
      <c r="AQ594" s="8"/>
      <c r="AR594" s="8"/>
      <c r="AS594" s="8"/>
      <c r="AT594" s="8"/>
      <c r="AU594" s="8"/>
      <c r="AV594" s="8"/>
      <c r="AW594" s="8"/>
      <c r="AX594" s="8"/>
      <c r="AY594" s="8"/>
      <c r="AZ594" s="8"/>
      <c r="BA594" s="8"/>
    </row>
    <row r="595" spans="1:53" ht="15.75" customHeight="1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  <c r="AE595" s="8"/>
      <c r="AF595" s="8"/>
      <c r="AG595" s="8"/>
      <c r="AH595" s="8"/>
      <c r="AI595" s="8"/>
      <c r="AJ595" s="8"/>
      <c r="AK595" s="8"/>
      <c r="AL595" s="8"/>
      <c r="AM595" s="8"/>
      <c r="AN595" s="8"/>
      <c r="AO595" s="8"/>
      <c r="AP595" s="8"/>
      <c r="AQ595" s="8"/>
      <c r="AR595" s="8"/>
      <c r="AS595" s="8"/>
      <c r="AT595" s="8"/>
      <c r="AU595" s="8"/>
      <c r="AV595" s="8"/>
      <c r="AW595" s="8"/>
      <c r="AX595" s="8"/>
      <c r="AY595" s="8"/>
      <c r="AZ595" s="8"/>
      <c r="BA595" s="8"/>
    </row>
    <row r="596" spans="1:53" ht="15.75" customHeight="1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  <c r="AE596" s="8"/>
      <c r="AF596" s="8"/>
      <c r="AG596" s="8"/>
      <c r="AH596" s="8"/>
      <c r="AI596" s="8"/>
      <c r="AJ596" s="8"/>
      <c r="AK596" s="8"/>
      <c r="AL596" s="8"/>
      <c r="AM596" s="8"/>
      <c r="AN596" s="8"/>
      <c r="AO596" s="8"/>
      <c r="AP596" s="8"/>
      <c r="AQ596" s="8"/>
      <c r="AR596" s="8"/>
      <c r="AS596" s="8"/>
      <c r="AT596" s="8"/>
      <c r="AU596" s="8"/>
      <c r="AV596" s="8"/>
      <c r="AW596" s="8"/>
      <c r="AX596" s="8"/>
      <c r="AY596" s="8"/>
      <c r="AZ596" s="8"/>
      <c r="BA596" s="8"/>
    </row>
    <row r="597" spans="1:53" ht="15.75" customHeight="1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  <c r="AE597" s="8"/>
      <c r="AF597" s="8"/>
      <c r="AG597" s="8"/>
      <c r="AH597" s="8"/>
      <c r="AI597" s="8"/>
      <c r="AJ597" s="8"/>
      <c r="AK597" s="8"/>
      <c r="AL597" s="8"/>
      <c r="AM597" s="8"/>
      <c r="AN597" s="8"/>
      <c r="AO597" s="8"/>
      <c r="AP597" s="8"/>
      <c r="AQ597" s="8"/>
      <c r="AR597" s="8"/>
      <c r="AS597" s="8"/>
      <c r="AT597" s="8"/>
      <c r="AU597" s="8"/>
      <c r="AV597" s="8"/>
      <c r="AW597" s="8"/>
      <c r="AX597" s="8"/>
      <c r="AY597" s="8"/>
      <c r="AZ597" s="8"/>
      <c r="BA597" s="8"/>
    </row>
    <row r="598" spans="1:53" ht="15.75" customHeight="1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  <c r="AE598" s="8"/>
      <c r="AF598" s="8"/>
      <c r="AG598" s="8"/>
      <c r="AH598" s="8"/>
      <c r="AI598" s="8"/>
      <c r="AJ598" s="8"/>
      <c r="AK598" s="8"/>
      <c r="AL598" s="8"/>
      <c r="AM598" s="8"/>
      <c r="AN598" s="8"/>
      <c r="AO598" s="8"/>
      <c r="AP598" s="8"/>
      <c r="AQ598" s="8"/>
      <c r="AR598" s="8"/>
      <c r="AS598" s="8"/>
      <c r="AT598" s="8"/>
      <c r="AU598" s="8"/>
      <c r="AV598" s="8"/>
      <c r="AW598" s="8"/>
      <c r="AX598" s="8"/>
      <c r="AY598" s="8"/>
      <c r="AZ598" s="8"/>
      <c r="BA598" s="8"/>
    </row>
    <row r="599" spans="1:53" ht="15.75" customHeight="1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  <c r="AE599" s="8"/>
      <c r="AF599" s="8"/>
      <c r="AG599" s="8"/>
      <c r="AH599" s="8"/>
      <c r="AI599" s="8"/>
      <c r="AJ599" s="8"/>
      <c r="AK599" s="8"/>
      <c r="AL599" s="8"/>
      <c r="AM599" s="8"/>
      <c r="AN599" s="8"/>
      <c r="AO599" s="8"/>
      <c r="AP599" s="8"/>
      <c r="AQ599" s="8"/>
      <c r="AR599" s="8"/>
      <c r="AS599" s="8"/>
      <c r="AT599" s="8"/>
      <c r="AU599" s="8"/>
      <c r="AV599" s="8"/>
      <c r="AW599" s="8"/>
      <c r="AX599" s="8"/>
      <c r="AY599" s="8"/>
      <c r="AZ599" s="8"/>
      <c r="BA599" s="8"/>
    </row>
    <row r="600" spans="1:53" ht="15.75" customHeight="1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  <c r="AE600" s="8"/>
      <c r="AF600" s="8"/>
      <c r="AG600" s="8"/>
      <c r="AH600" s="8"/>
      <c r="AI600" s="8"/>
      <c r="AJ600" s="8"/>
      <c r="AK600" s="8"/>
      <c r="AL600" s="8"/>
      <c r="AM600" s="8"/>
      <c r="AN600" s="8"/>
      <c r="AO600" s="8"/>
      <c r="AP600" s="8"/>
      <c r="AQ600" s="8"/>
      <c r="AR600" s="8"/>
      <c r="AS600" s="8"/>
      <c r="AT600" s="8"/>
      <c r="AU600" s="8"/>
      <c r="AV600" s="8"/>
      <c r="AW600" s="8"/>
      <c r="AX600" s="8"/>
      <c r="AY600" s="8"/>
      <c r="AZ600" s="8"/>
      <c r="BA600" s="8"/>
    </row>
    <row r="601" spans="1:53" ht="15.75" customHeight="1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  <c r="AE601" s="8"/>
      <c r="AF601" s="8"/>
      <c r="AG601" s="8"/>
      <c r="AH601" s="8"/>
      <c r="AI601" s="8"/>
      <c r="AJ601" s="8"/>
      <c r="AK601" s="8"/>
      <c r="AL601" s="8"/>
      <c r="AM601" s="8"/>
      <c r="AN601" s="8"/>
      <c r="AO601" s="8"/>
      <c r="AP601" s="8"/>
      <c r="AQ601" s="8"/>
      <c r="AR601" s="8"/>
      <c r="AS601" s="8"/>
      <c r="AT601" s="8"/>
      <c r="AU601" s="8"/>
      <c r="AV601" s="8"/>
      <c r="AW601" s="8"/>
      <c r="AX601" s="8"/>
      <c r="AY601" s="8"/>
      <c r="AZ601" s="8"/>
      <c r="BA601" s="8"/>
    </row>
    <row r="602" spans="1:53" ht="15.75" customHeight="1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  <c r="AE602" s="8"/>
      <c r="AF602" s="8"/>
      <c r="AG602" s="8"/>
      <c r="AH602" s="8"/>
      <c r="AI602" s="8"/>
      <c r="AJ602" s="8"/>
      <c r="AK602" s="8"/>
      <c r="AL602" s="8"/>
      <c r="AM602" s="8"/>
      <c r="AN602" s="8"/>
      <c r="AO602" s="8"/>
      <c r="AP602" s="8"/>
      <c r="AQ602" s="8"/>
      <c r="AR602" s="8"/>
      <c r="AS602" s="8"/>
      <c r="AT602" s="8"/>
      <c r="AU602" s="8"/>
      <c r="AV602" s="8"/>
      <c r="AW602" s="8"/>
      <c r="AX602" s="8"/>
      <c r="AY602" s="8"/>
      <c r="AZ602" s="8"/>
      <c r="BA602" s="8"/>
    </row>
    <row r="603" spans="1:53" ht="15.75" customHeight="1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  <c r="AE603" s="8"/>
      <c r="AF603" s="8"/>
      <c r="AG603" s="8"/>
      <c r="AH603" s="8"/>
      <c r="AI603" s="8"/>
      <c r="AJ603" s="8"/>
      <c r="AK603" s="8"/>
      <c r="AL603" s="8"/>
      <c r="AM603" s="8"/>
      <c r="AN603" s="8"/>
      <c r="AO603" s="8"/>
      <c r="AP603" s="8"/>
      <c r="AQ603" s="8"/>
      <c r="AR603" s="8"/>
      <c r="AS603" s="8"/>
      <c r="AT603" s="8"/>
      <c r="AU603" s="8"/>
      <c r="AV603" s="8"/>
      <c r="AW603" s="8"/>
      <c r="AX603" s="8"/>
      <c r="AY603" s="8"/>
      <c r="AZ603" s="8"/>
      <c r="BA603" s="8"/>
    </row>
    <row r="604" spans="1:53" ht="15.75" customHeight="1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  <c r="AE604" s="8"/>
      <c r="AF604" s="8"/>
      <c r="AG604" s="8"/>
      <c r="AH604" s="8"/>
      <c r="AI604" s="8"/>
      <c r="AJ604" s="8"/>
      <c r="AK604" s="8"/>
      <c r="AL604" s="8"/>
      <c r="AM604" s="8"/>
      <c r="AN604" s="8"/>
      <c r="AO604" s="8"/>
      <c r="AP604" s="8"/>
      <c r="AQ604" s="8"/>
      <c r="AR604" s="8"/>
      <c r="AS604" s="8"/>
      <c r="AT604" s="8"/>
      <c r="AU604" s="8"/>
      <c r="AV604" s="8"/>
      <c r="AW604" s="8"/>
      <c r="AX604" s="8"/>
      <c r="AY604" s="8"/>
      <c r="AZ604" s="8"/>
      <c r="BA604" s="8"/>
    </row>
    <row r="605" spans="1:53" ht="15.75" customHeight="1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  <c r="AE605" s="8"/>
      <c r="AF605" s="8"/>
      <c r="AG605" s="8"/>
      <c r="AH605" s="8"/>
      <c r="AI605" s="8"/>
      <c r="AJ605" s="8"/>
      <c r="AK605" s="8"/>
      <c r="AL605" s="8"/>
      <c r="AM605" s="8"/>
      <c r="AN605" s="8"/>
      <c r="AO605" s="8"/>
      <c r="AP605" s="8"/>
      <c r="AQ605" s="8"/>
      <c r="AR605" s="8"/>
      <c r="AS605" s="8"/>
      <c r="AT605" s="8"/>
      <c r="AU605" s="8"/>
      <c r="AV605" s="8"/>
      <c r="AW605" s="8"/>
      <c r="AX605" s="8"/>
      <c r="AY605" s="8"/>
      <c r="AZ605" s="8"/>
      <c r="BA605" s="8"/>
    </row>
    <row r="606" spans="1:53" ht="15.75" customHeight="1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  <c r="AE606" s="8"/>
      <c r="AF606" s="8"/>
      <c r="AG606" s="8"/>
      <c r="AH606" s="8"/>
      <c r="AI606" s="8"/>
      <c r="AJ606" s="8"/>
      <c r="AK606" s="8"/>
      <c r="AL606" s="8"/>
      <c r="AM606" s="8"/>
      <c r="AN606" s="8"/>
      <c r="AO606" s="8"/>
      <c r="AP606" s="8"/>
      <c r="AQ606" s="8"/>
      <c r="AR606" s="8"/>
      <c r="AS606" s="8"/>
      <c r="AT606" s="8"/>
      <c r="AU606" s="8"/>
      <c r="AV606" s="8"/>
      <c r="AW606" s="8"/>
      <c r="AX606" s="8"/>
      <c r="AY606" s="8"/>
      <c r="AZ606" s="8"/>
      <c r="BA606" s="8"/>
    </row>
    <row r="607" spans="1:53" ht="15.75" customHeight="1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  <c r="AE607" s="8"/>
      <c r="AF607" s="8"/>
      <c r="AG607" s="8"/>
      <c r="AH607" s="8"/>
      <c r="AI607" s="8"/>
      <c r="AJ607" s="8"/>
      <c r="AK607" s="8"/>
      <c r="AL607" s="8"/>
      <c r="AM607" s="8"/>
      <c r="AN607" s="8"/>
      <c r="AO607" s="8"/>
      <c r="AP607" s="8"/>
      <c r="AQ607" s="8"/>
      <c r="AR607" s="8"/>
      <c r="AS607" s="8"/>
      <c r="AT607" s="8"/>
      <c r="AU607" s="8"/>
      <c r="AV607" s="8"/>
      <c r="AW607" s="8"/>
      <c r="AX607" s="8"/>
      <c r="AY607" s="8"/>
      <c r="AZ607" s="8"/>
      <c r="BA607" s="8"/>
    </row>
    <row r="608" spans="1:53" ht="15.75" customHeight="1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  <c r="AE608" s="8"/>
      <c r="AF608" s="8"/>
      <c r="AG608" s="8"/>
      <c r="AH608" s="8"/>
      <c r="AI608" s="8"/>
      <c r="AJ608" s="8"/>
      <c r="AK608" s="8"/>
      <c r="AL608" s="8"/>
      <c r="AM608" s="8"/>
      <c r="AN608" s="8"/>
      <c r="AO608" s="8"/>
      <c r="AP608" s="8"/>
      <c r="AQ608" s="8"/>
      <c r="AR608" s="8"/>
      <c r="AS608" s="8"/>
      <c r="AT608" s="8"/>
      <c r="AU608" s="8"/>
      <c r="AV608" s="8"/>
      <c r="AW608" s="8"/>
      <c r="AX608" s="8"/>
      <c r="AY608" s="8"/>
      <c r="AZ608" s="8"/>
      <c r="BA608" s="8"/>
    </row>
    <row r="609" spans="1:53" ht="15.75" customHeight="1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  <c r="AE609" s="8"/>
      <c r="AF609" s="8"/>
      <c r="AG609" s="8"/>
      <c r="AH609" s="8"/>
      <c r="AI609" s="8"/>
      <c r="AJ609" s="8"/>
      <c r="AK609" s="8"/>
      <c r="AL609" s="8"/>
      <c r="AM609" s="8"/>
      <c r="AN609" s="8"/>
      <c r="AO609" s="8"/>
      <c r="AP609" s="8"/>
      <c r="AQ609" s="8"/>
      <c r="AR609" s="8"/>
      <c r="AS609" s="8"/>
      <c r="AT609" s="8"/>
      <c r="AU609" s="8"/>
      <c r="AV609" s="8"/>
      <c r="AW609" s="8"/>
      <c r="AX609" s="8"/>
      <c r="AY609" s="8"/>
      <c r="AZ609" s="8"/>
      <c r="BA609" s="8"/>
    </row>
    <row r="610" spans="1:53" ht="15.75" customHeight="1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  <c r="AE610" s="8"/>
      <c r="AF610" s="8"/>
      <c r="AG610" s="8"/>
      <c r="AH610" s="8"/>
      <c r="AI610" s="8"/>
      <c r="AJ610" s="8"/>
      <c r="AK610" s="8"/>
      <c r="AL610" s="8"/>
      <c r="AM610" s="8"/>
      <c r="AN610" s="8"/>
      <c r="AO610" s="8"/>
      <c r="AP610" s="8"/>
      <c r="AQ610" s="8"/>
      <c r="AR610" s="8"/>
      <c r="AS610" s="8"/>
      <c r="AT610" s="8"/>
      <c r="AU610" s="8"/>
      <c r="AV610" s="8"/>
      <c r="AW610" s="8"/>
      <c r="AX610" s="8"/>
      <c r="AY610" s="8"/>
      <c r="AZ610" s="8"/>
      <c r="BA610" s="8"/>
    </row>
    <row r="611" spans="1:53" ht="15.75" customHeight="1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  <c r="AE611" s="8"/>
      <c r="AF611" s="8"/>
      <c r="AG611" s="8"/>
      <c r="AH611" s="8"/>
      <c r="AI611" s="8"/>
      <c r="AJ611" s="8"/>
      <c r="AK611" s="8"/>
      <c r="AL611" s="8"/>
      <c r="AM611" s="8"/>
      <c r="AN611" s="8"/>
      <c r="AO611" s="8"/>
      <c r="AP611" s="8"/>
      <c r="AQ611" s="8"/>
      <c r="AR611" s="8"/>
      <c r="AS611" s="8"/>
      <c r="AT611" s="8"/>
      <c r="AU611" s="8"/>
      <c r="AV611" s="8"/>
      <c r="AW611" s="8"/>
      <c r="AX611" s="8"/>
      <c r="AY611" s="8"/>
      <c r="AZ611" s="8"/>
      <c r="BA611" s="8"/>
    </row>
    <row r="612" spans="1:53" ht="15.75" customHeight="1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  <c r="AE612" s="8"/>
      <c r="AF612" s="8"/>
      <c r="AG612" s="8"/>
      <c r="AH612" s="8"/>
      <c r="AI612" s="8"/>
      <c r="AJ612" s="8"/>
      <c r="AK612" s="8"/>
      <c r="AL612" s="8"/>
      <c r="AM612" s="8"/>
      <c r="AN612" s="8"/>
      <c r="AO612" s="8"/>
      <c r="AP612" s="8"/>
      <c r="AQ612" s="8"/>
      <c r="AR612" s="8"/>
      <c r="AS612" s="8"/>
      <c r="AT612" s="8"/>
      <c r="AU612" s="8"/>
      <c r="AV612" s="8"/>
      <c r="AW612" s="8"/>
      <c r="AX612" s="8"/>
      <c r="AY612" s="8"/>
      <c r="AZ612" s="8"/>
      <c r="BA612" s="8"/>
    </row>
    <row r="613" spans="1:53" ht="15.75" customHeight="1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  <c r="AE613" s="8"/>
      <c r="AF613" s="8"/>
      <c r="AG613" s="8"/>
      <c r="AH613" s="8"/>
      <c r="AI613" s="8"/>
      <c r="AJ613" s="8"/>
      <c r="AK613" s="8"/>
      <c r="AL613" s="8"/>
      <c r="AM613" s="8"/>
      <c r="AN613" s="8"/>
      <c r="AO613" s="8"/>
      <c r="AP613" s="8"/>
      <c r="AQ613" s="8"/>
      <c r="AR613" s="8"/>
      <c r="AS613" s="8"/>
      <c r="AT613" s="8"/>
      <c r="AU613" s="8"/>
      <c r="AV613" s="8"/>
      <c r="AW613" s="8"/>
      <c r="AX613" s="8"/>
      <c r="AY613" s="8"/>
      <c r="AZ613" s="8"/>
      <c r="BA613" s="8"/>
    </row>
    <row r="614" spans="1:53" ht="15.75" customHeight="1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  <c r="AE614" s="8"/>
      <c r="AF614" s="8"/>
      <c r="AG614" s="8"/>
      <c r="AH614" s="8"/>
      <c r="AI614" s="8"/>
      <c r="AJ614" s="8"/>
      <c r="AK614" s="8"/>
      <c r="AL614" s="8"/>
      <c r="AM614" s="8"/>
      <c r="AN614" s="8"/>
      <c r="AO614" s="8"/>
      <c r="AP614" s="8"/>
      <c r="AQ614" s="8"/>
      <c r="AR614" s="8"/>
      <c r="AS614" s="8"/>
      <c r="AT614" s="8"/>
      <c r="AU614" s="8"/>
      <c r="AV614" s="8"/>
      <c r="AW614" s="8"/>
      <c r="AX614" s="8"/>
      <c r="AY614" s="8"/>
      <c r="AZ614" s="8"/>
      <c r="BA614" s="8"/>
    </row>
    <row r="615" spans="1:53" ht="15.75" customHeight="1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  <c r="AE615" s="8"/>
      <c r="AF615" s="8"/>
      <c r="AG615" s="8"/>
      <c r="AH615" s="8"/>
      <c r="AI615" s="8"/>
      <c r="AJ615" s="8"/>
      <c r="AK615" s="8"/>
      <c r="AL615" s="8"/>
      <c r="AM615" s="8"/>
      <c r="AN615" s="8"/>
      <c r="AO615" s="8"/>
      <c r="AP615" s="8"/>
      <c r="AQ615" s="8"/>
      <c r="AR615" s="8"/>
      <c r="AS615" s="8"/>
      <c r="AT615" s="8"/>
      <c r="AU615" s="8"/>
      <c r="AV615" s="8"/>
      <c r="AW615" s="8"/>
      <c r="AX615" s="8"/>
      <c r="AY615" s="8"/>
      <c r="AZ615" s="8"/>
      <c r="BA615" s="8"/>
    </row>
    <row r="616" spans="1:53" ht="15.75" customHeight="1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  <c r="AD616" s="8"/>
      <c r="AE616" s="8"/>
      <c r="AF616" s="8"/>
      <c r="AG616" s="8"/>
      <c r="AH616" s="8"/>
      <c r="AI616" s="8"/>
      <c r="AJ616" s="8"/>
      <c r="AK616" s="8"/>
      <c r="AL616" s="8"/>
      <c r="AM616" s="8"/>
      <c r="AN616" s="8"/>
      <c r="AO616" s="8"/>
      <c r="AP616" s="8"/>
      <c r="AQ616" s="8"/>
      <c r="AR616" s="8"/>
      <c r="AS616" s="8"/>
      <c r="AT616" s="8"/>
      <c r="AU616" s="8"/>
      <c r="AV616" s="8"/>
      <c r="AW616" s="8"/>
      <c r="AX616" s="8"/>
      <c r="AY616" s="8"/>
      <c r="AZ616" s="8"/>
      <c r="BA616" s="8"/>
    </row>
    <row r="617" spans="1:53" ht="15.75" customHeight="1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  <c r="AE617" s="8"/>
      <c r="AF617" s="8"/>
      <c r="AG617" s="8"/>
      <c r="AH617" s="8"/>
      <c r="AI617" s="8"/>
      <c r="AJ617" s="8"/>
      <c r="AK617" s="8"/>
      <c r="AL617" s="8"/>
      <c r="AM617" s="8"/>
      <c r="AN617" s="8"/>
      <c r="AO617" s="8"/>
      <c r="AP617" s="8"/>
      <c r="AQ617" s="8"/>
      <c r="AR617" s="8"/>
      <c r="AS617" s="8"/>
      <c r="AT617" s="8"/>
      <c r="AU617" s="8"/>
      <c r="AV617" s="8"/>
      <c r="AW617" s="8"/>
      <c r="AX617" s="8"/>
      <c r="AY617" s="8"/>
      <c r="AZ617" s="8"/>
      <c r="BA617" s="8"/>
    </row>
    <row r="618" spans="1:53" ht="15.75" customHeight="1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  <c r="AE618" s="8"/>
      <c r="AF618" s="8"/>
      <c r="AG618" s="8"/>
      <c r="AH618" s="8"/>
      <c r="AI618" s="8"/>
      <c r="AJ618" s="8"/>
      <c r="AK618" s="8"/>
      <c r="AL618" s="8"/>
      <c r="AM618" s="8"/>
      <c r="AN618" s="8"/>
      <c r="AO618" s="8"/>
      <c r="AP618" s="8"/>
      <c r="AQ618" s="8"/>
      <c r="AR618" s="8"/>
      <c r="AS618" s="8"/>
      <c r="AT618" s="8"/>
      <c r="AU618" s="8"/>
      <c r="AV618" s="8"/>
      <c r="AW618" s="8"/>
      <c r="AX618" s="8"/>
      <c r="AY618" s="8"/>
      <c r="AZ618" s="8"/>
      <c r="BA618" s="8"/>
    </row>
    <row r="619" spans="1:53" ht="15.75" customHeight="1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  <c r="AE619" s="8"/>
      <c r="AF619" s="8"/>
      <c r="AG619" s="8"/>
      <c r="AH619" s="8"/>
      <c r="AI619" s="8"/>
      <c r="AJ619" s="8"/>
      <c r="AK619" s="8"/>
      <c r="AL619" s="8"/>
      <c r="AM619" s="8"/>
      <c r="AN619" s="8"/>
      <c r="AO619" s="8"/>
      <c r="AP619" s="8"/>
      <c r="AQ619" s="8"/>
      <c r="AR619" s="8"/>
      <c r="AS619" s="8"/>
      <c r="AT619" s="8"/>
      <c r="AU619" s="8"/>
      <c r="AV619" s="8"/>
      <c r="AW619" s="8"/>
      <c r="AX619" s="8"/>
      <c r="AY619" s="8"/>
      <c r="AZ619" s="8"/>
      <c r="BA619" s="8"/>
    </row>
    <row r="620" spans="1:53" ht="15.75" customHeight="1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  <c r="AE620" s="8"/>
      <c r="AF620" s="8"/>
      <c r="AG620" s="8"/>
      <c r="AH620" s="8"/>
      <c r="AI620" s="8"/>
      <c r="AJ620" s="8"/>
      <c r="AK620" s="8"/>
      <c r="AL620" s="8"/>
      <c r="AM620" s="8"/>
      <c r="AN620" s="8"/>
      <c r="AO620" s="8"/>
      <c r="AP620" s="8"/>
      <c r="AQ620" s="8"/>
      <c r="AR620" s="8"/>
      <c r="AS620" s="8"/>
      <c r="AT620" s="8"/>
      <c r="AU620" s="8"/>
      <c r="AV620" s="8"/>
      <c r="AW620" s="8"/>
      <c r="AX620" s="8"/>
      <c r="AY620" s="8"/>
      <c r="AZ620" s="8"/>
      <c r="BA620" s="8"/>
    </row>
    <row r="621" spans="1:53" ht="15.75" customHeight="1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  <c r="AD621" s="8"/>
      <c r="AE621" s="8"/>
      <c r="AF621" s="8"/>
      <c r="AG621" s="8"/>
      <c r="AH621" s="8"/>
      <c r="AI621" s="8"/>
      <c r="AJ621" s="8"/>
      <c r="AK621" s="8"/>
      <c r="AL621" s="8"/>
      <c r="AM621" s="8"/>
      <c r="AN621" s="8"/>
      <c r="AO621" s="8"/>
      <c r="AP621" s="8"/>
      <c r="AQ621" s="8"/>
      <c r="AR621" s="8"/>
      <c r="AS621" s="8"/>
      <c r="AT621" s="8"/>
      <c r="AU621" s="8"/>
      <c r="AV621" s="8"/>
      <c r="AW621" s="8"/>
      <c r="AX621" s="8"/>
      <c r="AY621" s="8"/>
      <c r="AZ621" s="8"/>
      <c r="BA621" s="8"/>
    </row>
    <row r="622" spans="1:53" ht="15.75" customHeight="1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  <c r="AD622" s="8"/>
      <c r="AE622" s="8"/>
      <c r="AF622" s="8"/>
      <c r="AG622" s="8"/>
      <c r="AH622" s="8"/>
      <c r="AI622" s="8"/>
      <c r="AJ622" s="8"/>
      <c r="AK622" s="8"/>
      <c r="AL622" s="8"/>
      <c r="AM622" s="8"/>
      <c r="AN622" s="8"/>
      <c r="AO622" s="8"/>
      <c r="AP622" s="8"/>
      <c r="AQ622" s="8"/>
      <c r="AR622" s="8"/>
      <c r="AS622" s="8"/>
      <c r="AT622" s="8"/>
      <c r="AU622" s="8"/>
      <c r="AV622" s="8"/>
      <c r="AW622" s="8"/>
      <c r="AX622" s="8"/>
      <c r="AY622" s="8"/>
      <c r="AZ622" s="8"/>
      <c r="BA622" s="8"/>
    </row>
    <row r="623" spans="1:53" ht="15.75" customHeight="1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  <c r="AE623" s="8"/>
      <c r="AF623" s="8"/>
      <c r="AG623" s="8"/>
      <c r="AH623" s="8"/>
      <c r="AI623" s="8"/>
      <c r="AJ623" s="8"/>
      <c r="AK623" s="8"/>
      <c r="AL623" s="8"/>
      <c r="AM623" s="8"/>
      <c r="AN623" s="8"/>
      <c r="AO623" s="8"/>
      <c r="AP623" s="8"/>
      <c r="AQ623" s="8"/>
      <c r="AR623" s="8"/>
      <c r="AS623" s="8"/>
      <c r="AT623" s="8"/>
      <c r="AU623" s="8"/>
      <c r="AV623" s="8"/>
      <c r="AW623" s="8"/>
      <c r="AX623" s="8"/>
      <c r="AY623" s="8"/>
      <c r="AZ623" s="8"/>
      <c r="BA623" s="8"/>
    </row>
    <row r="624" spans="1:53" ht="15.75" customHeight="1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  <c r="AE624" s="8"/>
      <c r="AF624" s="8"/>
      <c r="AG624" s="8"/>
      <c r="AH624" s="8"/>
      <c r="AI624" s="8"/>
      <c r="AJ624" s="8"/>
      <c r="AK624" s="8"/>
      <c r="AL624" s="8"/>
      <c r="AM624" s="8"/>
      <c r="AN624" s="8"/>
      <c r="AO624" s="8"/>
      <c r="AP624" s="8"/>
      <c r="AQ624" s="8"/>
      <c r="AR624" s="8"/>
      <c r="AS624" s="8"/>
      <c r="AT624" s="8"/>
      <c r="AU624" s="8"/>
      <c r="AV624" s="8"/>
      <c r="AW624" s="8"/>
      <c r="AX624" s="8"/>
      <c r="AY624" s="8"/>
      <c r="AZ624" s="8"/>
      <c r="BA624" s="8"/>
    </row>
    <row r="625" spans="1:53" ht="15.75" customHeight="1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  <c r="AE625" s="8"/>
      <c r="AF625" s="8"/>
      <c r="AG625" s="8"/>
      <c r="AH625" s="8"/>
      <c r="AI625" s="8"/>
      <c r="AJ625" s="8"/>
      <c r="AK625" s="8"/>
      <c r="AL625" s="8"/>
      <c r="AM625" s="8"/>
      <c r="AN625" s="8"/>
      <c r="AO625" s="8"/>
      <c r="AP625" s="8"/>
      <c r="AQ625" s="8"/>
      <c r="AR625" s="8"/>
      <c r="AS625" s="8"/>
      <c r="AT625" s="8"/>
      <c r="AU625" s="8"/>
      <c r="AV625" s="8"/>
      <c r="AW625" s="8"/>
      <c r="AX625" s="8"/>
      <c r="AY625" s="8"/>
      <c r="AZ625" s="8"/>
      <c r="BA625" s="8"/>
    </row>
    <row r="626" spans="1:53" ht="15.75" customHeight="1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  <c r="AE626" s="8"/>
      <c r="AF626" s="8"/>
      <c r="AG626" s="8"/>
      <c r="AH626" s="8"/>
      <c r="AI626" s="8"/>
      <c r="AJ626" s="8"/>
      <c r="AK626" s="8"/>
      <c r="AL626" s="8"/>
      <c r="AM626" s="8"/>
      <c r="AN626" s="8"/>
      <c r="AO626" s="8"/>
      <c r="AP626" s="8"/>
      <c r="AQ626" s="8"/>
      <c r="AR626" s="8"/>
      <c r="AS626" s="8"/>
      <c r="AT626" s="8"/>
      <c r="AU626" s="8"/>
      <c r="AV626" s="8"/>
      <c r="AW626" s="8"/>
      <c r="AX626" s="8"/>
      <c r="AY626" s="8"/>
      <c r="AZ626" s="8"/>
      <c r="BA626" s="8"/>
    </row>
    <row r="627" spans="1:53" ht="15.75" customHeight="1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  <c r="AE627" s="8"/>
      <c r="AF627" s="8"/>
      <c r="AG627" s="8"/>
      <c r="AH627" s="8"/>
      <c r="AI627" s="8"/>
      <c r="AJ627" s="8"/>
      <c r="AK627" s="8"/>
      <c r="AL627" s="8"/>
      <c r="AM627" s="8"/>
      <c r="AN627" s="8"/>
      <c r="AO627" s="8"/>
      <c r="AP627" s="8"/>
      <c r="AQ627" s="8"/>
      <c r="AR627" s="8"/>
      <c r="AS627" s="8"/>
      <c r="AT627" s="8"/>
      <c r="AU627" s="8"/>
      <c r="AV627" s="8"/>
      <c r="AW627" s="8"/>
      <c r="AX627" s="8"/>
      <c r="AY627" s="8"/>
      <c r="AZ627" s="8"/>
      <c r="BA627" s="8"/>
    </row>
    <row r="628" spans="1:53" ht="15.75" customHeight="1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  <c r="AE628" s="8"/>
      <c r="AF628" s="8"/>
      <c r="AG628" s="8"/>
      <c r="AH628" s="8"/>
      <c r="AI628" s="8"/>
      <c r="AJ628" s="8"/>
      <c r="AK628" s="8"/>
      <c r="AL628" s="8"/>
      <c r="AM628" s="8"/>
      <c r="AN628" s="8"/>
      <c r="AO628" s="8"/>
      <c r="AP628" s="8"/>
      <c r="AQ628" s="8"/>
      <c r="AR628" s="8"/>
      <c r="AS628" s="8"/>
      <c r="AT628" s="8"/>
      <c r="AU628" s="8"/>
      <c r="AV628" s="8"/>
      <c r="AW628" s="8"/>
      <c r="AX628" s="8"/>
      <c r="AY628" s="8"/>
      <c r="AZ628" s="8"/>
      <c r="BA628" s="8"/>
    </row>
    <row r="629" spans="1:53" ht="15.75" customHeight="1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  <c r="AE629" s="8"/>
      <c r="AF629" s="8"/>
      <c r="AG629" s="8"/>
      <c r="AH629" s="8"/>
      <c r="AI629" s="8"/>
      <c r="AJ629" s="8"/>
      <c r="AK629" s="8"/>
      <c r="AL629" s="8"/>
      <c r="AM629" s="8"/>
      <c r="AN629" s="8"/>
      <c r="AO629" s="8"/>
      <c r="AP629" s="8"/>
      <c r="AQ629" s="8"/>
      <c r="AR629" s="8"/>
      <c r="AS629" s="8"/>
      <c r="AT629" s="8"/>
      <c r="AU629" s="8"/>
      <c r="AV629" s="8"/>
      <c r="AW629" s="8"/>
      <c r="AX629" s="8"/>
      <c r="AY629" s="8"/>
      <c r="AZ629" s="8"/>
      <c r="BA629" s="8"/>
    </row>
    <row r="630" spans="1:53" ht="15.75" customHeight="1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  <c r="AE630" s="8"/>
      <c r="AF630" s="8"/>
      <c r="AG630" s="8"/>
      <c r="AH630" s="8"/>
      <c r="AI630" s="8"/>
      <c r="AJ630" s="8"/>
      <c r="AK630" s="8"/>
      <c r="AL630" s="8"/>
      <c r="AM630" s="8"/>
      <c r="AN630" s="8"/>
      <c r="AO630" s="8"/>
      <c r="AP630" s="8"/>
      <c r="AQ630" s="8"/>
      <c r="AR630" s="8"/>
      <c r="AS630" s="8"/>
      <c r="AT630" s="8"/>
      <c r="AU630" s="8"/>
      <c r="AV630" s="8"/>
      <c r="AW630" s="8"/>
      <c r="AX630" s="8"/>
      <c r="AY630" s="8"/>
      <c r="AZ630" s="8"/>
      <c r="BA630" s="8"/>
    </row>
    <row r="631" spans="1:53" ht="15.75" customHeight="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  <c r="AE631" s="8"/>
      <c r="AF631" s="8"/>
      <c r="AG631" s="8"/>
      <c r="AH631" s="8"/>
      <c r="AI631" s="8"/>
      <c r="AJ631" s="8"/>
      <c r="AK631" s="8"/>
      <c r="AL631" s="8"/>
      <c r="AM631" s="8"/>
      <c r="AN631" s="8"/>
      <c r="AO631" s="8"/>
      <c r="AP631" s="8"/>
      <c r="AQ631" s="8"/>
      <c r="AR631" s="8"/>
      <c r="AS631" s="8"/>
      <c r="AT631" s="8"/>
      <c r="AU631" s="8"/>
      <c r="AV631" s="8"/>
      <c r="AW631" s="8"/>
      <c r="AX631" s="8"/>
      <c r="AY631" s="8"/>
      <c r="AZ631" s="8"/>
      <c r="BA631" s="8"/>
    </row>
    <row r="632" spans="1:53" ht="15.75" customHeight="1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  <c r="AD632" s="8"/>
      <c r="AE632" s="8"/>
      <c r="AF632" s="8"/>
      <c r="AG632" s="8"/>
      <c r="AH632" s="8"/>
      <c r="AI632" s="8"/>
      <c r="AJ632" s="8"/>
      <c r="AK632" s="8"/>
      <c r="AL632" s="8"/>
      <c r="AM632" s="8"/>
      <c r="AN632" s="8"/>
      <c r="AO632" s="8"/>
      <c r="AP632" s="8"/>
      <c r="AQ632" s="8"/>
      <c r="AR632" s="8"/>
      <c r="AS632" s="8"/>
      <c r="AT632" s="8"/>
      <c r="AU632" s="8"/>
      <c r="AV632" s="8"/>
      <c r="AW632" s="8"/>
      <c r="AX632" s="8"/>
      <c r="AY632" s="8"/>
      <c r="AZ632" s="8"/>
      <c r="BA632" s="8"/>
    </row>
    <row r="633" spans="1:53" ht="15.75" customHeight="1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  <c r="AE633" s="8"/>
      <c r="AF633" s="8"/>
      <c r="AG633" s="8"/>
      <c r="AH633" s="8"/>
      <c r="AI633" s="8"/>
      <c r="AJ633" s="8"/>
      <c r="AK633" s="8"/>
      <c r="AL633" s="8"/>
      <c r="AM633" s="8"/>
      <c r="AN633" s="8"/>
      <c r="AO633" s="8"/>
      <c r="AP633" s="8"/>
      <c r="AQ633" s="8"/>
      <c r="AR633" s="8"/>
      <c r="AS633" s="8"/>
      <c r="AT633" s="8"/>
      <c r="AU633" s="8"/>
      <c r="AV633" s="8"/>
      <c r="AW633" s="8"/>
      <c r="AX633" s="8"/>
      <c r="AY633" s="8"/>
      <c r="AZ633" s="8"/>
      <c r="BA633" s="8"/>
    </row>
    <row r="634" spans="1:53" ht="15.75" customHeight="1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  <c r="AD634" s="8"/>
      <c r="AE634" s="8"/>
      <c r="AF634" s="8"/>
      <c r="AG634" s="8"/>
      <c r="AH634" s="8"/>
      <c r="AI634" s="8"/>
      <c r="AJ634" s="8"/>
      <c r="AK634" s="8"/>
      <c r="AL634" s="8"/>
      <c r="AM634" s="8"/>
      <c r="AN634" s="8"/>
      <c r="AO634" s="8"/>
      <c r="AP634" s="8"/>
      <c r="AQ634" s="8"/>
      <c r="AR634" s="8"/>
      <c r="AS634" s="8"/>
      <c r="AT634" s="8"/>
      <c r="AU634" s="8"/>
      <c r="AV634" s="8"/>
      <c r="AW634" s="8"/>
      <c r="AX634" s="8"/>
      <c r="AY634" s="8"/>
      <c r="AZ634" s="8"/>
      <c r="BA634" s="8"/>
    </row>
    <row r="635" spans="1:53" ht="15.75" customHeight="1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  <c r="AD635" s="8"/>
      <c r="AE635" s="8"/>
      <c r="AF635" s="8"/>
      <c r="AG635" s="8"/>
      <c r="AH635" s="8"/>
      <c r="AI635" s="8"/>
      <c r="AJ635" s="8"/>
      <c r="AK635" s="8"/>
      <c r="AL635" s="8"/>
      <c r="AM635" s="8"/>
      <c r="AN635" s="8"/>
      <c r="AO635" s="8"/>
      <c r="AP635" s="8"/>
      <c r="AQ635" s="8"/>
      <c r="AR635" s="8"/>
      <c r="AS635" s="8"/>
      <c r="AT635" s="8"/>
      <c r="AU635" s="8"/>
      <c r="AV635" s="8"/>
      <c r="AW635" s="8"/>
      <c r="AX635" s="8"/>
      <c r="AY635" s="8"/>
      <c r="AZ635" s="8"/>
      <c r="BA635" s="8"/>
    </row>
    <row r="636" spans="1:53" ht="15.75" customHeight="1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  <c r="AE636" s="8"/>
      <c r="AF636" s="8"/>
      <c r="AG636" s="8"/>
      <c r="AH636" s="8"/>
      <c r="AI636" s="8"/>
      <c r="AJ636" s="8"/>
      <c r="AK636" s="8"/>
      <c r="AL636" s="8"/>
      <c r="AM636" s="8"/>
      <c r="AN636" s="8"/>
      <c r="AO636" s="8"/>
      <c r="AP636" s="8"/>
      <c r="AQ636" s="8"/>
      <c r="AR636" s="8"/>
      <c r="AS636" s="8"/>
      <c r="AT636" s="8"/>
      <c r="AU636" s="8"/>
      <c r="AV636" s="8"/>
      <c r="AW636" s="8"/>
      <c r="AX636" s="8"/>
      <c r="AY636" s="8"/>
      <c r="AZ636" s="8"/>
      <c r="BA636" s="8"/>
    </row>
    <row r="637" spans="1:53" ht="15.75" customHeight="1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  <c r="AE637" s="8"/>
      <c r="AF637" s="8"/>
      <c r="AG637" s="8"/>
      <c r="AH637" s="8"/>
      <c r="AI637" s="8"/>
      <c r="AJ637" s="8"/>
      <c r="AK637" s="8"/>
      <c r="AL637" s="8"/>
      <c r="AM637" s="8"/>
      <c r="AN637" s="8"/>
      <c r="AO637" s="8"/>
      <c r="AP637" s="8"/>
      <c r="AQ637" s="8"/>
      <c r="AR637" s="8"/>
      <c r="AS637" s="8"/>
      <c r="AT637" s="8"/>
      <c r="AU637" s="8"/>
      <c r="AV637" s="8"/>
      <c r="AW637" s="8"/>
      <c r="AX637" s="8"/>
      <c r="AY637" s="8"/>
      <c r="AZ637" s="8"/>
      <c r="BA637" s="8"/>
    </row>
    <row r="638" spans="1:53" ht="15.75" customHeight="1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  <c r="AE638" s="8"/>
      <c r="AF638" s="8"/>
      <c r="AG638" s="8"/>
      <c r="AH638" s="8"/>
      <c r="AI638" s="8"/>
      <c r="AJ638" s="8"/>
      <c r="AK638" s="8"/>
      <c r="AL638" s="8"/>
      <c r="AM638" s="8"/>
      <c r="AN638" s="8"/>
      <c r="AO638" s="8"/>
      <c r="AP638" s="8"/>
      <c r="AQ638" s="8"/>
      <c r="AR638" s="8"/>
      <c r="AS638" s="8"/>
      <c r="AT638" s="8"/>
      <c r="AU638" s="8"/>
      <c r="AV638" s="8"/>
      <c r="AW638" s="8"/>
      <c r="AX638" s="8"/>
      <c r="AY638" s="8"/>
      <c r="AZ638" s="8"/>
      <c r="BA638" s="8"/>
    </row>
    <row r="639" spans="1:53" ht="15.75" customHeight="1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  <c r="AE639" s="8"/>
      <c r="AF639" s="8"/>
      <c r="AG639" s="8"/>
      <c r="AH639" s="8"/>
      <c r="AI639" s="8"/>
      <c r="AJ639" s="8"/>
      <c r="AK639" s="8"/>
      <c r="AL639" s="8"/>
      <c r="AM639" s="8"/>
      <c r="AN639" s="8"/>
      <c r="AO639" s="8"/>
      <c r="AP639" s="8"/>
      <c r="AQ639" s="8"/>
      <c r="AR639" s="8"/>
      <c r="AS639" s="8"/>
      <c r="AT639" s="8"/>
      <c r="AU639" s="8"/>
      <c r="AV639" s="8"/>
      <c r="AW639" s="8"/>
      <c r="AX639" s="8"/>
      <c r="AY639" s="8"/>
      <c r="AZ639" s="8"/>
      <c r="BA639" s="8"/>
    </row>
    <row r="640" spans="1:53" ht="15.75" customHeight="1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  <c r="AE640" s="8"/>
      <c r="AF640" s="8"/>
      <c r="AG640" s="8"/>
      <c r="AH640" s="8"/>
      <c r="AI640" s="8"/>
      <c r="AJ640" s="8"/>
      <c r="AK640" s="8"/>
      <c r="AL640" s="8"/>
      <c r="AM640" s="8"/>
      <c r="AN640" s="8"/>
      <c r="AO640" s="8"/>
      <c r="AP640" s="8"/>
      <c r="AQ640" s="8"/>
      <c r="AR640" s="8"/>
      <c r="AS640" s="8"/>
      <c r="AT640" s="8"/>
      <c r="AU640" s="8"/>
      <c r="AV640" s="8"/>
      <c r="AW640" s="8"/>
      <c r="AX640" s="8"/>
      <c r="AY640" s="8"/>
      <c r="AZ640" s="8"/>
      <c r="BA640" s="8"/>
    </row>
    <row r="641" spans="1:53" ht="15.75" customHeight="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  <c r="AE641" s="8"/>
      <c r="AF641" s="8"/>
      <c r="AG641" s="8"/>
      <c r="AH641" s="8"/>
      <c r="AI641" s="8"/>
      <c r="AJ641" s="8"/>
      <c r="AK641" s="8"/>
      <c r="AL641" s="8"/>
      <c r="AM641" s="8"/>
      <c r="AN641" s="8"/>
      <c r="AO641" s="8"/>
      <c r="AP641" s="8"/>
      <c r="AQ641" s="8"/>
      <c r="AR641" s="8"/>
      <c r="AS641" s="8"/>
      <c r="AT641" s="8"/>
      <c r="AU641" s="8"/>
      <c r="AV641" s="8"/>
      <c r="AW641" s="8"/>
      <c r="AX641" s="8"/>
      <c r="AY641" s="8"/>
      <c r="AZ641" s="8"/>
      <c r="BA641" s="8"/>
    </row>
    <row r="642" spans="1:53" ht="15.75" customHeight="1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  <c r="AE642" s="8"/>
      <c r="AF642" s="8"/>
      <c r="AG642" s="8"/>
      <c r="AH642" s="8"/>
      <c r="AI642" s="8"/>
      <c r="AJ642" s="8"/>
      <c r="AK642" s="8"/>
      <c r="AL642" s="8"/>
      <c r="AM642" s="8"/>
      <c r="AN642" s="8"/>
      <c r="AO642" s="8"/>
      <c r="AP642" s="8"/>
      <c r="AQ642" s="8"/>
      <c r="AR642" s="8"/>
      <c r="AS642" s="8"/>
      <c r="AT642" s="8"/>
      <c r="AU642" s="8"/>
      <c r="AV642" s="8"/>
      <c r="AW642" s="8"/>
      <c r="AX642" s="8"/>
      <c r="AY642" s="8"/>
      <c r="AZ642" s="8"/>
      <c r="BA642" s="8"/>
    </row>
    <row r="643" spans="1:53" ht="15.75" customHeight="1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  <c r="AE643" s="8"/>
      <c r="AF643" s="8"/>
      <c r="AG643" s="8"/>
      <c r="AH643" s="8"/>
      <c r="AI643" s="8"/>
      <c r="AJ643" s="8"/>
      <c r="AK643" s="8"/>
      <c r="AL643" s="8"/>
      <c r="AM643" s="8"/>
      <c r="AN643" s="8"/>
      <c r="AO643" s="8"/>
      <c r="AP643" s="8"/>
      <c r="AQ643" s="8"/>
      <c r="AR643" s="8"/>
      <c r="AS643" s="8"/>
      <c r="AT643" s="8"/>
      <c r="AU643" s="8"/>
      <c r="AV643" s="8"/>
      <c r="AW643" s="8"/>
      <c r="AX643" s="8"/>
      <c r="AY643" s="8"/>
      <c r="AZ643" s="8"/>
      <c r="BA643" s="8"/>
    </row>
    <row r="644" spans="1:53" ht="15.75" customHeight="1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  <c r="AE644" s="8"/>
      <c r="AF644" s="8"/>
      <c r="AG644" s="8"/>
      <c r="AH644" s="8"/>
      <c r="AI644" s="8"/>
      <c r="AJ644" s="8"/>
      <c r="AK644" s="8"/>
      <c r="AL644" s="8"/>
      <c r="AM644" s="8"/>
      <c r="AN644" s="8"/>
      <c r="AO644" s="8"/>
      <c r="AP644" s="8"/>
      <c r="AQ644" s="8"/>
      <c r="AR644" s="8"/>
      <c r="AS644" s="8"/>
      <c r="AT644" s="8"/>
      <c r="AU644" s="8"/>
      <c r="AV644" s="8"/>
      <c r="AW644" s="8"/>
      <c r="AX644" s="8"/>
      <c r="AY644" s="8"/>
      <c r="AZ644" s="8"/>
      <c r="BA644" s="8"/>
    </row>
    <row r="645" spans="1:53" ht="15.75" customHeight="1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  <c r="AE645" s="8"/>
      <c r="AF645" s="8"/>
      <c r="AG645" s="8"/>
      <c r="AH645" s="8"/>
      <c r="AI645" s="8"/>
      <c r="AJ645" s="8"/>
      <c r="AK645" s="8"/>
      <c r="AL645" s="8"/>
      <c r="AM645" s="8"/>
      <c r="AN645" s="8"/>
      <c r="AO645" s="8"/>
      <c r="AP645" s="8"/>
      <c r="AQ645" s="8"/>
      <c r="AR645" s="8"/>
      <c r="AS645" s="8"/>
      <c r="AT645" s="8"/>
      <c r="AU645" s="8"/>
      <c r="AV645" s="8"/>
      <c r="AW645" s="8"/>
      <c r="AX645" s="8"/>
      <c r="AY645" s="8"/>
      <c r="AZ645" s="8"/>
      <c r="BA645" s="8"/>
    </row>
    <row r="646" spans="1:53" ht="15.75" customHeight="1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  <c r="AE646" s="8"/>
      <c r="AF646" s="8"/>
      <c r="AG646" s="8"/>
      <c r="AH646" s="8"/>
      <c r="AI646" s="8"/>
      <c r="AJ646" s="8"/>
      <c r="AK646" s="8"/>
      <c r="AL646" s="8"/>
      <c r="AM646" s="8"/>
      <c r="AN646" s="8"/>
      <c r="AO646" s="8"/>
      <c r="AP646" s="8"/>
      <c r="AQ646" s="8"/>
      <c r="AR646" s="8"/>
      <c r="AS646" s="8"/>
      <c r="AT646" s="8"/>
      <c r="AU646" s="8"/>
      <c r="AV646" s="8"/>
      <c r="AW646" s="8"/>
      <c r="AX646" s="8"/>
      <c r="AY646" s="8"/>
      <c r="AZ646" s="8"/>
      <c r="BA646" s="8"/>
    </row>
    <row r="647" spans="1:53" ht="15.75" customHeight="1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  <c r="AE647" s="8"/>
      <c r="AF647" s="8"/>
      <c r="AG647" s="8"/>
      <c r="AH647" s="8"/>
      <c r="AI647" s="8"/>
      <c r="AJ647" s="8"/>
      <c r="AK647" s="8"/>
      <c r="AL647" s="8"/>
      <c r="AM647" s="8"/>
      <c r="AN647" s="8"/>
      <c r="AO647" s="8"/>
      <c r="AP647" s="8"/>
      <c r="AQ647" s="8"/>
      <c r="AR647" s="8"/>
      <c r="AS647" s="8"/>
      <c r="AT647" s="8"/>
      <c r="AU647" s="8"/>
      <c r="AV647" s="8"/>
      <c r="AW647" s="8"/>
      <c r="AX647" s="8"/>
      <c r="AY647" s="8"/>
      <c r="AZ647" s="8"/>
      <c r="BA647" s="8"/>
    </row>
    <row r="648" spans="1:53" ht="15.75" customHeight="1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  <c r="AE648" s="8"/>
      <c r="AF648" s="8"/>
      <c r="AG648" s="8"/>
      <c r="AH648" s="8"/>
      <c r="AI648" s="8"/>
      <c r="AJ648" s="8"/>
      <c r="AK648" s="8"/>
      <c r="AL648" s="8"/>
      <c r="AM648" s="8"/>
      <c r="AN648" s="8"/>
      <c r="AO648" s="8"/>
      <c r="AP648" s="8"/>
      <c r="AQ648" s="8"/>
      <c r="AR648" s="8"/>
      <c r="AS648" s="8"/>
      <c r="AT648" s="8"/>
      <c r="AU648" s="8"/>
      <c r="AV648" s="8"/>
      <c r="AW648" s="8"/>
      <c r="AX648" s="8"/>
      <c r="AY648" s="8"/>
      <c r="AZ648" s="8"/>
      <c r="BA648" s="8"/>
    </row>
    <row r="649" spans="1:53" ht="15.75" customHeight="1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  <c r="AE649" s="8"/>
      <c r="AF649" s="8"/>
      <c r="AG649" s="8"/>
      <c r="AH649" s="8"/>
      <c r="AI649" s="8"/>
      <c r="AJ649" s="8"/>
      <c r="AK649" s="8"/>
      <c r="AL649" s="8"/>
      <c r="AM649" s="8"/>
      <c r="AN649" s="8"/>
      <c r="AO649" s="8"/>
      <c r="AP649" s="8"/>
      <c r="AQ649" s="8"/>
      <c r="AR649" s="8"/>
      <c r="AS649" s="8"/>
      <c r="AT649" s="8"/>
      <c r="AU649" s="8"/>
      <c r="AV649" s="8"/>
      <c r="AW649" s="8"/>
      <c r="AX649" s="8"/>
      <c r="AY649" s="8"/>
      <c r="AZ649" s="8"/>
      <c r="BA649" s="8"/>
    </row>
    <row r="650" spans="1:53" ht="15.75" customHeight="1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  <c r="AE650" s="8"/>
      <c r="AF650" s="8"/>
      <c r="AG650" s="8"/>
      <c r="AH650" s="8"/>
      <c r="AI650" s="8"/>
      <c r="AJ650" s="8"/>
      <c r="AK650" s="8"/>
      <c r="AL650" s="8"/>
      <c r="AM650" s="8"/>
      <c r="AN650" s="8"/>
      <c r="AO650" s="8"/>
      <c r="AP650" s="8"/>
      <c r="AQ650" s="8"/>
      <c r="AR650" s="8"/>
      <c r="AS650" s="8"/>
      <c r="AT650" s="8"/>
      <c r="AU650" s="8"/>
      <c r="AV650" s="8"/>
      <c r="AW650" s="8"/>
      <c r="AX650" s="8"/>
      <c r="AY650" s="8"/>
      <c r="AZ650" s="8"/>
      <c r="BA650" s="8"/>
    </row>
    <row r="651" spans="1:53" ht="15.75" customHeight="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  <c r="AE651" s="8"/>
      <c r="AF651" s="8"/>
      <c r="AG651" s="8"/>
      <c r="AH651" s="8"/>
      <c r="AI651" s="8"/>
      <c r="AJ651" s="8"/>
      <c r="AK651" s="8"/>
      <c r="AL651" s="8"/>
      <c r="AM651" s="8"/>
      <c r="AN651" s="8"/>
      <c r="AO651" s="8"/>
      <c r="AP651" s="8"/>
      <c r="AQ651" s="8"/>
      <c r="AR651" s="8"/>
      <c r="AS651" s="8"/>
      <c r="AT651" s="8"/>
      <c r="AU651" s="8"/>
      <c r="AV651" s="8"/>
      <c r="AW651" s="8"/>
      <c r="AX651" s="8"/>
      <c r="AY651" s="8"/>
      <c r="AZ651" s="8"/>
      <c r="BA651" s="8"/>
    </row>
    <row r="652" spans="1:53" ht="15.75" customHeight="1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  <c r="AE652" s="8"/>
      <c r="AF652" s="8"/>
      <c r="AG652" s="8"/>
      <c r="AH652" s="8"/>
      <c r="AI652" s="8"/>
      <c r="AJ652" s="8"/>
      <c r="AK652" s="8"/>
      <c r="AL652" s="8"/>
      <c r="AM652" s="8"/>
      <c r="AN652" s="8"/>
      <c r="AO652" s="8"/>
      <c r="AP652" s="8"/>
      <c r="AQ652" s="8"/>
      <c r="AR652" s="8"/>
      <c r="AS652" s="8"/>
      <c r="AT652" s="8"/>
      <c r="AU652" s="8"/>
      <c r="AV652" s="8"/>
      <c r="AW652" s="8"/>
      <c r="AX652" s="8"/>
      <c r="AY652" s="8"/>
      <c r="AZ652" s="8"/>
      <c r="BA652" s="8"/>
    </row>
    <row r="653" spans="1:53" ht="15.75" customHeight="1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  <c r="AE653" s="8"/>
      <c r="AF653" s="8"/>
      <c r="AG653" s="8"/>
      <c r="AH653" s="8"/>
      <c r="AI653" s="8"/>
      <c r="AJ653" s="8"/>
      <c r="AK653" s="8"/>
      <c r="AL653" s="8"/>
      <c r="AM653" s="8"/>
      <c r="AN653" s="8"/>
      <c r="AO653" s="8"/>
      <c r="AP653" s="8"/>
      <c r="AQ653" s="8"/>
      <c r="AR653" s="8"/>
      <c r="AS653" s="8"/>
      <c r="AT653" s="8"/>
      <c r="AU653" s="8"/>
      <c r="AV653" s="8"/>
      <c r="AW653" s="8"/>
      <c r="AX653" s="8"/>
      <c r="AY653" s="8"/>
      <c r="AZ653" s="8"/>
      <c r="BA653" s="8"/>
    </row>
    <row r="654" spans="1:53" ht="15.75" customHeight="1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  <c r="AD654" s="8"/>
      <c r="AE654" s="8"/>
      <c r="AF654" s="8"/>
      <c r="AG654" s="8"/>
      <c r="AH654" s="8"/>
      <c r="AI654" s="8"/>
      <c r="AJ654" s="8"/>
      <c r="AK654" s="8"/>
      <c r="AL654" s="8"/>
      <c r="AM654" s="8"/>
      <c r="AN654" s="8"/>
      <c r="AO654" s="8"/>
      <c r="AP654" s="8"/>
      <c r="AQ654" s="8"/>
      <c r="AR654" s="8"/>
      <c r="AS654" s="8"/>
      <c r="AT654" s="8"/>
      <c r="AU654" s="8"/>
      <c r="AV654" s="8"/>
      <c r="AW654" s="8"/>
      <c r="AX654" s="8"/>
      <c r="AY654" s="8"/>
      <c r="AZ654" s="8"/>
      <c r="BA654" s="8"/>
    </row>
    <row r="655" spans="1:53" ht="15.75" customHeight="1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  <c r="AD655" s="8"/>
      <c r="AE655" s="8"/>
      <c r="AF655" s="8"/>
      <c r="AG655" s="8"/>
      <c r="AH655" s="8"/>
      <c r="AI655" s="8"/>
      <c r="AJ655" s="8"/>
      <c r="AK655" s="8"/>
      <c r="AL655" s="8"/>
      <c r="AM655" s="8"/>
      <c r="AN655" s="8"/>
      <c r="AO655" s="8"/>
      <c r="AP655" s="8"/>
      <c r="AQ655" s="8"/>
      <c r="AR655" s="8"/>
      <c r="AS655" s="8"/>
      <c r="AT655" s="8"/>
      <c r="AU655" s="8"/>
      <c r="AV655" s="8"/>
      <c r="AW655" s="8"/>
      <c r="AX655" s="8"/>
      <c r="AY655" s="8"/>
      <c r="AZ655" s="8"/>
      <c r="BA655" s="8"/>
    </row>
    <row r="656" spans="1:53" ht="15.75" customHeight="1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  <c r="AE656" s="8"/>
      <c r="AF656" s="8"/>
      <c r="AG656" s="8"/>
      <c r="AH656" s="8"/>
      <c r="AI656" s="8"/>
      <c r="AJ656" s="8"/>
      <c r="AK656" s="8"/>
      <c r="AL656" s="8"/>
      <c r="AM656" s="8"/>
      <c r="AN656" s="8"/>
      <c r="AO656" s="8"/>
      <c r="AP656" s="8"/>
      <c r="AQ656" s="8"/>
      <c r="AR656" s="8"/>
      <c r="AS656" s="8"/>
      <c r="AT656" s="8"/>
      <c r="AU656" s="8"/>
      <c r="AV656" s="8"/>
      <c r="AW656" s="8"/>
      <c r="AX656" s="8"/>
      <c r="AY656" s="8"/>
      <c r="AZ656" s="8"/>
      <c r="BA656" s="8"/>
    </row>
    <row r="657" spans="1:53" ht="15.75" customHeight="1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  <c r="AD657" s="8"/>
      <c r="AE657" s="8"/>
      <c r="AF657" s="8"/>
      <c r="AG657" s="8"/>
      <c r="AH657" s="8"/>
      <c r="AI657" s="8"/>
      <c r="AJ657" s="8"/>
      <c r="AK657" s="8"/>
      <c r="AL657" s="8"/>
      <c r="AM657" s="8"/>
      <c r="AN657" s="8"/>
      <c r="AO657" s="8"/>
      <c r="AP657" s="8"/>
      <c r="AQ657" s="8"/>
      <c r="AR657" s="8"/>
      <c r="AS657" s="8"/>
      <c r="AT657" s="8"/>
      <c r="AU657" s="8"/>
      <c r="AV657" s="8"/>
      <c r="AW657" s="8"/>
      <c r="AX657" s="8"/>
      <c r="AY657" s="8"/>
      <c r="AZ657" s="8"/>
      <c r="BA657" s="8"/>
    </row>
    <row r="658" spans="1:53" ht="15.75" customHeight="1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  <c r="AE658" s="8"/>
      <c r="AF658" s="8"/>
      <c r="AG658" s="8"/>
      <c r="AH658" s="8"/>
      <c r="AI658" s="8"/>
      <c r="AJ658" s="8"/>
      <c r="AK658" s="8"/>
      <c r="AL658" s="8"/>
      <c r="AM658" s="8"/>
      <c r="AN658" s="8"/>
      <c r="AO658" s="8"/>
      <c r="AP658" s="8"/>
      <c r="AQ658" s="8"/>
      <c r="AR658" s="8"/>
      <c r="AS658" s="8"/>
      <c r="AT658" s="8"/>
      <c r="AU658" s="8"/>
      <c r="AV658" s="8"/>
      <c r="AW658" s="8"/>
      <c r="AX658" s="8"/>
      <c r="AY658" s="8"/>
      <c r="AZ658" s="8"/>
      <c r="BA658" s="8"/>
    </row>
    <row r="659" spans="1:53" ht="15.75" customHeight="1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  <c r="AE659" s="8"/>
      <c r="AF659" s="8"/>
      <c r="AG659" s="8"/>
      <c r="AH659" s="8"/>
      <c r="AI659" s="8"/>
      <c r="AJ659" s="8"/>
      <c r="AK659" s="8"/>
      <c r="AL659" s="8"/>
      <c r="AM659" s="8"/>
      <c r="AN659" s="8"/>
      <c r="AO659" s="8"/>
      <c r="AP659" s="8"/>
      <c r="AQ659" s="8"/>
      <c r="AR659" s="8"/>
      <c r="AS659" s="8"/>
      <c r="AT659" s="8"/>
      <c r="AU659" s="8"/>
      <c r="AV659" s="8"/>
      <c r="AW659" s="8"/>
      <c r="AX659" s="8"/>
      <c r="AY659" s="8"/>
      <c r="AZ659" s="8"/>
      <c r="BA659" s="8"/>
    </row>
    <row r="660" spans="1:53" ht="15.75" customHeight="1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  <c r="AE660" s="8"/>
      <c r="AF660" s="8"/>
      <c r="AG660" s="8"/>
      <c r="AH660" s="8"/>
      <c r="AI660" s="8"/>
      <c r="AJ660" s="8"/>
      <c r="AK660" s="8"/>
      <c r="AL660" s="8"/>
      <c r="AM660" s="8"/>
      <c r="AN660" s="8"/>
      <c r="AO660" s="8"/>
      <c r="AP660" s="8"/>
      <c r="AQ660" s="8"/>
      <c r="AR660" s="8"/>
      <c r="AS660" s="8"/>
      <c r="AT660" s="8"/>
      <c r="AU660" s="8"/>
      <c r="AV660" s="8"/>
      <c r="AW660" s="8"/>
      <c r="AX660" s="8"/>
      <c r="AY660" s="8"/>
      <c r="AZ660" s="8"/>
      <c r="BA660" s="8"/>
    </row>
    <row r="661" spans="1:53" ht="15.75" customHeight="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  <c r="AE661" s="8"/>
      <c r="AF661" s="8"/>
      <c r="AG661" s="8"/>
      <c r="AH661" s="8"/>
      <c r="AI661" s="8"/>
      <c r="AJ661" s="8"/>
      <c r="AK661" s="8"/>
      <c r="AL661" s="8"/>
      <c r="AM661" s="8"/>
      <c r="AN661" s="8"/>
      <c r="AO661" s="8"/>
      <c r="AP661" s="8"/>
      <c r="AQ661" s="8"/>
      <c r="AR661" s="8"/>
      <c r="AS661" s="8"/>
      <c r="AT661" s="8"/>
      <c r="AU661" s="8"/>
      <c r="AV661" s="8"/>
      <c r="AW661" s="8"/>
      <c r="AX661" s="8"/>
      <c r="AY661" s="8"/>
      <c r="AZ661" s="8"/>
      <c r="BA661" s="8"/>
    </row>
    <row r="662" spans="1:53" ht="15.75" customHeight="1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  <c r="AE662" s="8"/>
      <c r="AF662" s="8"/>
      <c r="AG662" s="8"/>
      <c r="AH662" s="8"/>
      <c r="AI662" s="8"/>
      <c r="AJ662" s="8"/>
      <c r="AK662" s="8"/>
      <c r="AL662" s="8"/>
      <c r="AM662" s="8"/>
      <c r="AN662" s="8"/>
      <c r="AO662" s="8"/>
      <c r="AP662" s="8"/>
      <c r="AQ662" s="8"/>
      <c r="AR662" s="8"/>
      <c r="AS662" s="8"/>
      <c r="AT662" s="8"/>
      <c r="AU662" s="8"/>
      <c r="AV662" s="8"/>
      <c r="AW662" s="8"/>
      <c r="AX662" s="8"/>
      <c r="AY662" s="8"/>
      <c r="AZ662" s="8"/>
      <c r="BA662" s="8"/>
    </row>
    <row r="663" spans="1:53" ht="15.75" customHeight="1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  <c r="AE663" s="8"/>
      <c r="AF663" s="8"/>
      <c r="AG663" s="8"/>
      <c r="AH663" s="8"/>
      <c r="AI663" s="8"/>
      <c r="AJ663" s="8"/>
      <c r="AK663" s="8"/>
      <c r="AL663" s="8"/>
      <c r="AM663" s="8"/>
      <c r="AN663" s="8"/>
      <c r="AO663" s="8"/>
      <c r="AP663" s="8"/>
      <c r="AQ663" s="8"/>
      <c r="AR663" s="8"/>
      <c r="AS663" s="8"/>
      <c r="AT663" s="8"/>
      <c r="AU663" s="8"/>
      <c r="AV663" s="8"/>
      <c r="AW663" s="8"/>
      <c r="AX663" s="8"/>
      <c r="AY663" s="8"/>
      <c r="AZ663" s="8"/>
      <c r="BA663" s="8"/>
    </row>
    <row r="664" spans="1:53" ht="15.75" customHeight="1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  <c r="AD664" s="8"/>
      <c r="AE664" s="8"/>
      <c r="AF664" s="8"/>
      <c r="AG664" s="8"/>
      <c r="AH664" s="8"/>
      <c r="AI664" s="8"/>
      <c r="AJ664" s="8"/>
      <c r="AK664" s="8"/>
      <c r="AL664" s="8"/>
      <c r="AM664" s="8"/>
      <c r="AN664" s="8"/>
      <c r="AO664" s="8"/>
      <c r="AP664" s="8"/>
      <c r="AQ664" s="8"/>
      <c r="AR664" s="8"/>
      <c r="AS664" s="8"/>
      <c r="AT664" s="8"/>
      <c r="AU664" s="8"/>
      <c r="AV664" s="8"/>
      <c r="AW664" s="8"/>
      <c r="AX664" s="8"/>
      <c r="AY664" s="8"/>
      <c r="AZ664" s="8"/>
      <c r="BA664" s="8"/>
    </row>
    <row r="665" spans="1:53" ht="15.75" customHeight="1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  <c r="AD665" s="8"/>
      <c r="AE665" s="8"/>
      <c r="AF665" s="8"/>
      <c r="AG665" s="8"/>
      <c r="AH665" s="8"/>
      <c r="AI665" s="8"/>
      <c r="AJ665" s="8"/>
      <c r="AK665" s="8"/>
      <c r="AL665" s="8"/>
      <c r="AM665" s="8"/>
      <c r="AN665" s="8"/>
      <c r="AO665" s="8"/>
      <c r="AP665" s="8"/>
      <c r="AQ665" s="8"/>
      <c r="AR665" s="8"/>
      <c r="AS665" s="8"/>
      <c r="AT665" s="8"/>
      <c r="AU665" s="8"/>
      <c r="AV665" s="8"/>
      <c r="AW665" s="8"/>
      <c r="AX665" s="8"/>
      <c r="AY665" s="8"/>
      <c r="AZ665" s="8"/>
      <c r="BA665" s="8"/>
    </row>
    <row r="666" spans="1:53" ht="15.75" customHeight="1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  <c r="AD666" s="8"/>
      <c r="AE666" s="8"/>
      <c r="AF666" s="8"/>
      <c r="AG666" s="8"/>
      <c r="AH666" s="8"/>
      <c r="AI666" s="8"/>
      <c r="AJ666" s="8"/>
      <c r="AK666" s="8"/>
      <c r="AL666" s="8"/>
      <c r="AM666" s="8"/>
      <c r="AN666" s="8"/>
      <c r="AO666" s="8"/>
      <c r="AP666" s="8"/>
      <c r="AQ666" s="8"/>
      <c r="AR666" s="8"/>
      <c r="AS666" s="8"/>
      <c r="AT666" s="8"/>
      <c r="AU666" s="8"/>
      <c r="AV666" s="8"/>
      <c r="AW666" s="8"/>
      <c r="AX666" s="8"/>
      <c r="AY666" s="8"/>
      <c r="AZ666" s="8"/>
      <c r="BA666" s="8"/>
    </row>
    <row r="667" spans="1:53" ht="15.75" customHeight="1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  <c r="AD667" s="8"/>
      <c r="AE667" s="8"/>
      <c r="AF667" s="8"/>
      <c r="AG667" s="8"/>
      <c r="AH667" s="8"/>
      <c r="AI667" s="8"/>
      <c r="AJ667" s="8"/>
      <c r="AK667" s="8"/>
      <c r="AL667" s="8"/>
      <c r="AM667" s="8"/>
      <c r="AN667" s="8"/>
      <c r="AO667" s="8"/>
      <c r="AP667" s="8"/>
      <c r="AQ667" s="8"/>
      <c r="AR667" s="8"/>
      <c r="AS667" s="8"/>
      <c r="AT667" s="8"/>
      <c r="AU667" s="8"/>
      <c r="AV667" s="8"/>
      <c r="AW667" s="8"/>
      <c r="AX667" s="8"/>
      <c r="AY667" s="8"/>
      <c r="AZ667" s="8"/>
      <c r="BA667" s="8"/>
    </row>
    <row r="668" spans="1:53" ht="15.75" customHeight="1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  <c r="AD668" s="8"/>
      <c r="AE668" s="8"/>
      <c r="AF668" s="8"/>
      <c r="AG668" s="8"/>
      <c r="AH668" s="8"/>
      <c r="AI668" s="8"/>
      <c r="AJ668" s="8"/>
      <c r="AK668" s="8"/>
      <c r="AL668" s="8"/>
      <c r="AM668" s="8"/>
      <c r="AN668" s="8"/>
      <c r="AO668" s="8"/>
      <c r="AP668" s="8"/>
      <c r="AQ668" s="8"/>
      <c r="AR668" s="8"/>
      <c r="AS668" s="8"/>
      <c r="AT668" s="8"/>
      <c r="AU668" s="8"/>
      <c r="AV668" s="8"/>
      <c r="AW668" s="8"/>
      <c r="AX668" s="8"/>
      <c r="AY668" s="8"/>
      <c r="AZ668" s="8"/>
      <c r="BA668" s="8"/>
    </row>
    <row r="669" spans="1:53" ht="15.75" customHeight="1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  <c r="AE669" s="8"/>
      <c r="AF669" s="8"/>
      <c r="AG669" s="8"/>
      <c r="AH669" s="8"/>
      <c r="AI669" s="8"/>
      <c r="AJ669" s="8"/>
      <c r="AK669" s="8"/>
      <c r="AL669" s="8"/>
      <c r="AM669" s="8"/>
      <c r="AN669" s="8"/>
      <c r="AO669" s="8"/>
      <c r="AP669" s="8"/>
      <c r="AQ669" s="8"/>
      <c r="AR669" s="8"/>
      <c r="AS669" s="8"/>
      <c r="AT669" s="8"/>
      <c r="AU669" s="8"/>
      <c r="AV669" s="8"/>
      <c r="AW669" s="8"/>
      <c r="AX669" s="8"/>
      <c r="AY669" s="8"/>
      <c r="AZ669" s="8"/>
      <c r="BA669" s="8"/>
    </row>
    <row r="670" spans="1:53" ht="15.75" customHeight="1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  <c r="AD670" s="8"/>
      <c r="AE670" s="8"/>
      <c r="AF670" s="8"/>
      <c r="AG670" s="8"/>
      <c r="AH670" s="8"/>
      <c r="AI670" s="8"/>
      <c r="AJ670" s="8"/>
      <c r="AK670" s="8"/>
      <c r="AL670" s="8"/>
      <c r="AM670" s="8"/>
      <c r="AN670" s="8"/>
      <c r="AO670" s="8"/>
      <c r="AP670" s="8"/>
      <c r="AQ670" s="8"/>
      <c r="AR670" s="8"/>
      <c r="AS670" s="8"/>
      <c r="AT670" s="8"/>
      <c r="AU670" s="8"/>
      <c r="AV670" s="8"/>
      <c r="AW670" s="8"/>
      <c r="AX670" s="8"/>
      <c r="AY670" s="8"/>
      <c r="AZ670" s="8"/>
      <c r="BA670" s="8"/>
    </row>
    <row r="671" spans="1:53" ht="15.75" customHeight="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  <c r="AD671" s="8"/>
      <c r="AE671" s="8"/>
      <c r="AF671" s="8"/>
      <c r="AG671" s="8"/>
      <c r="AH671" s="8"/>
      <c r="AI671" s="8"/>
      <c r="AJ671" s="8"/>
      <c r="AK671" s="8"/>
      <c r="AL671" s="8"/>
      <c r="AM671" s="8"/>
      <c r="AN671" s="8"/>
      <c r="AO671" s="8"/>
      <c r="AP671" s="8"/>
      <c r="AQ671" s="8"/>
      <c r="AR671" s="8"/>
      <c r="AS671" s="8"/>
      <c r="AT671" s="8"/>
      <c r="AU671" s="8"/>
      <c r="AV671" s="8"/>
      <c r="AW671" s="8"/>
      <c r="AX671" s="8"/>
      <c r="AY671" s="8"/>
      <c r="AZ671" s="8"/>
      <c r="BA671" s="8"/>
    </row>
    <row r="672" spans="1:53" ht="15.75" customHeight="1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  <c r="AD672" s="8"/>
      <c r="AE672" s="8"/>
      <c r="AF672" s="8"/>
      <c r="AG672" s="8"/>
      <c r="AH672" s="8"/>
      <c r="AI672" s="8"/>
      <c r="AJ672" s="8"/>
      <c r="AK672" s="8"/>
      <c r="AL672" s="8"/>
      <c r="AM672" s="8"/>
      <c r="AN672" s="8"/>
      <c r="AO672" s="8"/>
      <c r="AP672" s="8"/>
      <c r="AQ672" s="8"/>
      <c r="AR672" s="8"/>
      <c r="AS672" s="8"/>
      <c r="AT672" s="8"/>
      <c r="AU672" s="8"/>
      <c r="AV672" s="8"/>
      <c r="AW672" s="8"/>
      <c r="AX672" s="8"/>
      <c r="AY672" s="8"/>
      <c r="AZ672" s="8"/>
      <c r="BA672" s="8"/>
    </row>
    <row r="673" spans="1:53" ht="15.75" customHeight="1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  <c r="AD673" s="8"/>
      <c r="AE673" s="8"/>
      <c r="AF673" s="8"/>
      <c r="AG673" s="8"/>
      <c r="AH673" s="8"/>
      <c r="AI673" s="8"/>
      <c r="AJ673" s="8"/>
      <c r="AK673" s="8"/>
      <c r="AL673" s="8"/>
      <c r="AM673" s="8"/>
      <c r="AN673" s="8"/>
      <c r="AO673" s="8"/>
      <c r="AP673" s="8"/>
      <c r="AQ673" s="8"/>
      <c r="AR673" s="8"/>
      <c r="AS673" s="8"/>
      <c r="AT673" s="8"/>
      <c r="AU673" s="8"/>
      <c r="AV673" s="8"/>
      <c r="AW673" s="8"/>
      <c r="AX673" s="8"/>
      <c r="AY673" s="8"/>
      <c r="AZ673" s="8"/>
      <c r="BA673" s="8"/>
    </row>
    <row r="674" spans="1:53" ht="15.75" customHeight="1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  <c r="AE674" s="8"/>
      <c r="AF674" s="8"/>
      <c r="AG674" s="8"/>
      <c r="AH674" s="8"/>
      <c r="AI674" s="8"/>
      <c r="AJ674" s="8"/>
      <c r="AK674" s="8"/>
      <c r="AL674" s="8"/>
      <c r="AM674" s="8"/>
      <c r="AN674" s="8"/>
      <c r="AO674" s="8"/>
      <c r="AP674" s="8"/>
      <c r="AQ674" s="8"/>
      <c r="AR674" s="8"/>
      <c r="AS674" s="8"/>
      <c r="AT674" s="8"/>
      <c r="AU674" s="8"/>
      <c r="AV674" s="8"/>
      <c r="AW674" s="8"/>
      <c r="AX674" s="8"/>
      <c r="AY674" s="8"/>
      <c r="AZ674" s="8"/>
      <c r="BA674" s="8"/>
    </row>
    <row r="675" spans="1:53" ht="15.75" customHeight="1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  <c r="AD675" s="8"/>
      <c r="AE675" s="8"/>
      <c r="AF675" s="8"/>
      <c r="AG675" s="8"/>
      <c r="AH675" s="8"/>
      <c r="AI675" s="8"/>
      <c r="AJ675" s="8"/>
      <c r="AK675" s="8"/>
      <c r="AL675" s="8"/>
      <c r="AM675" s="8"/>
      <c r="AN675" s="8"/>
      <c r="AO675" s="8"/>
      <c r="AP675" s="8"/>
      <c r="AQ675" s="8"/>
      <c r="AR675" s="8"/>
      <c r="AS675" s="8"/>
      <c r="AT675" s="8"/>
      <c r="AU675" s="8"/>
      <c r="AV675" s="8"/>
      <c r="AW675" s="8"/>
      <c r="AX675" s="8"/>
      <c r="AY675" s="8"/>
      <c r="AZ675" s="8"/>
      <c r="BA675" s="8"/>
    </row>
    <row r="676" spans="1:53" ht="15.75" customHeight="1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  <c r="AD676" s="8"/>
      <c r="AE676" s="8"/>
      <c r="AF676" s="8"/>
      <c r="AG676" s="8"/>
      <c r="AH676" s="8"/>
      <c r="AI676" s="8"/>
      <c r="AJ676" s="8"/>
      <c r="AK676" s="8"/>
      <c r="AL676" s="8"/>
      <c r="AM676" s="8"/>
      <c r="AN676" s="8"/>
      <c r="AO676" s="8"/>
      <c r="AP676" s="8"/>
      <c r="AQ676" s="8"/>
      <c r="AR676" s="8"/>
      <c r="AS676" s="8"/>
      <c r="AT676" s="8"/>
      <c r="AU676" s="8"/>
      <c r="AV676" s="8"/>
      <c r="AW676" s="8"/>
      <c r="AX676" s="8"/>
      <c r="AY676" s="8"/>
      <c r="AZ676" s="8"/>
      <c r="BA676" s="8"/>
    </row>
    <row r="677" spans="1:53" ht="15.75" customHeight="1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  <c r="AE677" s="8"/>
      <c r="AF677" s="8"/>
      <c r="AG677" s="8"/>
      <c r="AH677" s="8"/>
      <c r="AI677" s="8"/>
      <c r="AJ677" s="8"/>
      <c r="AK677" s="8"/>
      <c r="AL677" s="8"/>
      <c r="AM677" s="8"/>
      <c r="AN677" s="8"/>
      <c r="AO677" s="8"/>
      <c r="AP677" s="8"/>
      <c r="AQ677" s="8"/>
      <c r="AR677" s="8"/>
      <c r="AS677" s="8"/>
      <c r="AT677" s="8"/>
      <c r="AU677" s="8"/>
      <c r="AV677" s="8"/>
      <c r="AW677" s="8"/>
      <c r="AX677" s="8"/>
      <c r="AY677" s="8"/>
      <c r="AZ677" s="8"/>
      <c r="BA677" s="8"/>
    </row>
    <row r="678" spans="1:53" ht="15.75" customHeight="1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  <c r="AE678" s="8"/>
      <c r="AF678" s="8"/>
      <c r="AG678" s="8"/>
      <c r="AH678" s="8"/>
      <c r="AI678" s="8"/>
      <c r="AJ678" s="8"/>
      <c r="AK678" s="8"/>
      <c r="AL678" s="8"/>
      <c r="AM678" s="8"/>
      <c r="AN678" s="8"/>
      <c r="AO678" s="8"/>
      <c r="AP678" s="8"/>
      <c r="AQ678" s="8"/>
      <c r="AR678" s="8"/>
      <c r="AS678" s="8"/>
      <c r="AT678" s="8"/>
      <c r="AU678" s="8"/>
      <c r="AV678" s="8"/>
      <c r="AW678" s="8"/>
      <c r="AX678" s="8"/>
      <c r="AY678" s="8"/>
      <c r="AZ678" s="8"/>
      <c r="BA678" s="8"/>
    </row>
    <row r="679" spans="1:53" ht="15.75" customHeight="1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  <c r="AD679" s="8"/>
      <c r="AE679" s="8"/>
      <c r="AF679" s="8"/>
      <c r="AG679" s="8"/>
      <c r="AH679" s="8"/>
      <c r="AI679" s="8"/>
      <c r="AJ679" s="8"/>
      <c r="AK679" s="8"/>
      <c r="AL679" s="8"/>
      <c r="AM679" s="8"/>
      <c r="AN679" s="8"/>
      <c r="AO679" s="8"/>
      <c r="AP679" s="8"/>
      <c r="AQ679" s="8"/>
      <c r="AR679" s="8"/>
      <c r="AS679" s="8"/>
      <c r="AT679" s="8"/>
      <c r="AU679" s="8"/>
      <c r="AV679" s="8"/>
      <c r="AW679" s="8"/>
      <c r="AX679" s="8"/>
      <c r="AY679" s="8"/>
      <c r="AZ679" s="8"/>
      <c r="BA679" s="8"/>
    </row>
    <row r="680" spans="1:53" ht="15.75" customHeight="1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  <c r="AE680" s="8"/>
      <c r="AF680" s="8"/>
      <c r="AG680" s="8"/>
      <c r="AH680" s="8"/>
      <c r="AI680" s="8"/>
      <c r="AJ680" s="8"/>
      <c r="AK680" s="8"/>
      <c r="AL680" s="8"/>
      <c r="AM680" s="8"/>
      <c r="AN680" s="8"/>
      <c r="AO680" s="8"/>
      <c r="AP680" s="8"/>
      <c r="AQ680" s="8"/>
      <c r="AR680" s="8"/>
      <c r="AS680" s="8"/>
      <c r="AT680" s="8"/>
      <c r="AU680" s="8"/>
      <c r="AV680" s="8"/>
      <c r="AW680" s="8"/>
      <c r="AX680" s="8"/>
      <c r="AY680" s="8"/>
      <c r="AZ680" s="8"/>
      <c r="BA680" s="8"/>
    </row>
    <row r="681" spans="1:53" ht="15.75" customHeight="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  <c r="AD681" s="8"/>
      <c r="AE681" s="8"/>
      <c r="AF681" s="8"/>
      <c r="AG681" s="8"/>
      <c r="AH681" s="8"/>
      <c r="AI681" s="8"/>
      <c r="AJ681" s="8"/>
      <c r="AK681" s="8"/>
      <c r="AL681" s="8"/>
      <c r="AM681" s="8"/>
      <c r="AN681" s="8"/>
      <c r="AO681" s="8"/>
      <c r="AP681" s="8"/>
      <c r="AQ681" s="8"/>
      <c r="AR681" s="8"/>
      <c r="AS681" s="8"/>
      <c r="AT681" s="8"/>
      <c r="AU681" s="8"/>
      <c r="AV681" s="8"/>
      <c r="AW681" s="8"/>
      <c r="AX681" s="8"/>
      <c r="AY681" s="8"/>
      <c r="AZ681" s="8"/>
      <c r="BA681" s="8"/>
    </row>
    <row r="682" spans="1:53" ht="15.75" customHeight="1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8"/>
      <c r="AD682" s="8"/>
      <c r="AE682" s="8"/>
      <c r="AF682" s="8"/>
      <c r="AG682" s="8"/>
      <c r="AH682" s="8"/>
      <c r="AI682" s="8"/>
      <c r="AJ682" s="8"/>
      <c r="AK682" s="8"/>
      <c r="AL682" s="8"/>
      <c r="AM682" s="8"/>
      <c r="AN682" s="8"/>
      <c r="AO682" s="8"/>
      <c r="AP682" s="8"/>
      <c r="AQ682" s="8"/>
      <c r="AR682" s="8"/>
      <c r="AS682" s="8"/>
      <c r="AT682" s="8"/>
      <c r="AU682" s="8"/>
      <c r="AV682" s="8"/>
      <c r="AW682" s="8"/>
      <c r="AX682" s="8"/>
      <c r="AY682" s="8"/>
      <c r="AZ682" s="8"/>
      <c r="BA682" s="8"/>
    </row>
    <row r="683" spans="1:53" ht="15.75" customHeight="1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  <c r="AD683" s="8"/>
      <c r="AE683" s="8"/>
      <c r="AF683" s="8"/>
      <c r="AG683" s="8"/>
      <c r="AH683" s="8"/>
      <c r="AI683" s="8"/>
      <c r="AJ683" s="8"/>
      <c r="AK683" s="8"/>
      <c r="AL683" s="8"/>
      <c r="AM683" s="8"/>
      <c r="AN683" s="8"/>
      <c r="AO683" s="8"/>
      <c r="AP683" s="8"/>
      <c r="AQ683" s="8"/>
      <c r="AR683" s="8"/>
      <c r="AS683" s="8"/>
      <c r="AT683" s="8"/>
      <c r="AU683" s="8"/>
      <c r="AV683" s="8"/>
      <c r="AW683" s="8"/>
      <c r="AX683" s="8"/>
      <c r="AY683" s="8"/>
      <c r="AZ683" s="8"/>
      <c r="BA683" s="8"/>
    </row>
    <row r="684" spans="1:53" ht="15.75" customHeight="1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  <c r="AD684" s="8"/>
      <c r="AE684" s="8"/>
      <c r="AF684" s="8"/>
      <c r="AG684" s="8"/>
      <c r="AH684" s="8"/>
      <c r="AI684" s="8"/>
      <c r="AJ684" s="8"/>
      <c r="AK684" s="8"/>
      <c r="AL684" s="8"/>
      <c r="AM684" s="8"/>
      <c r="AN684" s="8"/>
      <c r="AO684" s="8"/>
      <c r="AP684" s="8"/>
      <c r="AQ684" s="8"/>
      <c r="AR684" s="8"/>
      <c r="AS684" s="8"/>
      <c r="AT684" s="8"/>
      <c r="AU684" s="8"/>
      <c r="AV684" s="8"/>
      <c r="AW684" s="8"/>
      <c r="AX684" s="8"/>
      <c r="AY684" s="8"/>
      <c r="AZ684" s="8"/>
      <c r="BA684" s="8"/>
    </row>
    <row r="685" spans="1:53" ht="15.75" customHeight="1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  <c r="AD685" s="8"/>
      <c r="AE685" s="8"/>
      <c r="AF685" s="8"/>
      <c r="AG685" s="8"/>
      <c r="AH685" s="8"/>
      <c r="AI685" s="8"/>
      <c r="AJ685" s="8"/>
      <c r="AK685" s="8"/>
      <c r="AL685" s="8"/>
      <c r="AM685" s="8"/>
      <c r="AN685" s="8"/>
      <c r="AO685" s="8"/>
      <c r="AP685" s="8"/>
      <c r="AQ685" s="8"/>
      <c r="AR685" s="8"/>
      <c r="AS685" s="8"/>
      <c r="AT685" s="8"/>
      <c r="AU685" s="8"/>
      <c r="AV685" s="8"/>
      <c r="AW685" s="8"/>
      <c r="AX685" s="8"/>
      <c r="AY685" s="8"/>
      <c r="AZ685" s="8"/>
      <c r="BA685" s="8"/>
    </row>
    <row r="686" spans="1:53" ht="15.75" customHeight="1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  <c r="AD686" s="8"/>
      <c r="AE686" s="8"/>
      <c r="AF686" s="8"/>
      <c r="AG686" s="8"/>
      <c r="AH686" s="8"/>
      <c r="AI686" s="8"/>
      <c r="AJ686" s="8"/>
      <c r="AK686" s="8"/>
      <c r="AL686" s="8"/>
      <c r="AM686" s="8"/>
      <c r="AN686" s="8"/>
      <c r="AO686" s="8"/>
      <c r="AP686" s="8"/>
      <c r="AQ686" s="8"/>
      <c r="AR686" s="8"/>
      <c r="AS686" s="8"/>
      <c r="AT686" s="8"/>
      <c r="AU686" s="8"/>
      <c r="AV686" s="8"/>
      <c r="AW686" s="8"/>
      <c r="AX686" s="8"/>
      <c r="AY686" s="8"/>
      <c r="AZ686" s="8"/>
      <c r="BA686" s="8"/>
    </row>
    <row r="687" spans="1:53" ht="15.75" customHeight="1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  <c r="AD687" s="8"/>
      <c r="AE687" s="8"/>
      <c r="AF687" s="8"/>
      <c r="AG687" s="8"/>
      <c r="AH687" s="8"/>
      <c r="AI687" s="8"/>
      <c r="AJ687" s="8"/>
      <c r="AK687" s="8"/>
      <c r="AL687" s="8"/>
      <c r="AM687" s="8"/>
      <c r="AN687" s="8"/>
      <c r="AO687" s="8"/>
      <c r="AP687" s="8"/>
      <c r="AQ687" s="8"/>
      <c r="AR687" s="8"/>
      <c r="AS687" s="8"/>
      <c r="AT687" s="8"/>
      <c r="AU687" s="8"/>
      <c r="AV687" s="8"/>
      <c r="AW687" s="8"/>
      <c r="AX687" s="8"/>
      <c r="AY687" s="8"/>
      <c r="AZ687" s="8"/>
      <c r="BA687" s="8"/>
    </row>
    <row r="688" spans="1:53" ht="15.75" customHeight="1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  <c r="AC688" s="8"/>
      <c r="AD688" s="8"/>
      <c r="AE688" s="8"/>
      <c r="AF688" s="8"/>
      <c r="AG688" s="8"/>
      <c r="AH688" s="8"/>
      <c r="AI688" s="8"/>
      <c r="AJ688" s="8"/>
      <c r="AK688" s="8"/>
      <c r="AL688" s="8"/>
      <c r="AM688" s="8"/>
      <c r="AN688" s="8"/>
      <c r="AO688" s="8"/>
      <c r="AP688" s="8"/>
      <c r="AQ688" s="8"/>
      <c r="AR688" s="8"/>
      <c r="AS688" s="8"/>
      <c r="AT688" s="8"/>
      <c r="AU688" s="8"/>
      <c r="AV688" s="8"/>
      <c r="AW688" s="8"/>
      <c r="AX688" s="8"/>
      <c r="AY688" s="8"/>
      <c r="AZ688" s="8"/>
      <c r="BA688" s="8"/>
    </row>
    <row r="689" spans="1:53" ht="15.75" customHeight="1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  <c r="AC689" s="8"/>
      <c r="AD689" s="8"/>
      <c r="AE689" s="8"/>
      <c r="AF689" s="8"/>
      <c r="AG689" s="8"/>
      <c r="AH689" s="8"/>
      <c r="AI689" s="8"/>
      <c r="AJ689" s="8"/>
      <c r="AK689" s="8"/>
      <c r="AL689" s="8"/>
      <c r="AM689" s="8"/>
      <c r="AN689" s="8"/>
      <c r="AO689" s="8"/>
      <c r="AP689" s="8"/>
      <c r="AQ689" s="8"/>
      <c r="AR689" s="8"/>
      <c r="AS689" s="8"/>
      <c r="AT689" s="8"/>
      <c r="AU689" s="8"/>
      <c r="AV689" s="8"/>
      <c r="AW689" s="8"/>
      <c r="AX689" s="8"/>
      <c r="AY689" s="8"/>
      <c r="AZ689" s="8"/>
      <c r="BA689" s="8"/>
    </row>
    <row r="690" spans="1:53" ht="15.75" customHeight="1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  <c r="AC690" s="8"/>
      <c r="AD690" s="8"/>
      <c r="AE690" s="8"/>
      <c r="AF690" s="8"/>
      <c r="AG690" s="8"/>
      <c r="AH690" s="8"/>
      <c r="AI690" s="8"/>
      <c r="AJ690" s="8"/>
      <c r="AK690" s="8"/>
      <c r="AL690" s="8"/>
      <c r="AM690" s="8"/>
      <c r="AN690" s="8"/>
      <c r="AO690" s="8"/>
      <c r="AP690" s="8"/>
      <c r="AQ690" s="8"/>
      <c r="AR690" s="8"/>
      <c r="AS690" s="8"/>
      <c r="AT690" s="8"/>
      <c r="AU690" s="8"/>
      <c r="AV690" s="8"/>
      <c r="AW690" s="8"/>
      <c r="AX690" s="8"/>
      <c r="AY690" s="8"/>
      <c r="AZ690" s="8"/>
      <c r="BA690" s="8"/>
    </row>
    <row r="691" spans="1:53" ht="15.75" customHeight="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  <c r="AC691" s="8"/>
      <c r="AD691" s="8"/>
      <c r="AE691" s="8"/>
      <c r="AF691" s="8"/>
      <c r="AG691" s="8"/>
      <c r="AH691" s="8"/>
      <c r="AI691" s="8"/>
      <c r="AJ691" s="8"/>
      <c r="AK691" s="8"/>
      <c r="AL691" s="8"/>
      <c r="AM691" s="8"/>
      <c r="AN691" s="8"/>
      <c r="AO691" s="8"/>
      <c r="AP691" s="8"/>
      <c r="AQ691" s="8"/>
      <c r="AR691" s="8"/>
      <c r="AS691" s="8"/>
      <c r="AT691" s="8"/>
      <c r="AU691" s="8"/>
      <c r="AV691" s="8"/>
      <c r="AW691" s="8"/>
      <c r="AX691" s="8"/>
      <c r="AY691" s="8"/>
      <c r="AZ691" s="8"/>
      <c r="BA691" s="8"/>
    </row>
    <row r="692" spans="1:53" ht="15.75" customHeight="1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  <c r="AC692" s="8"/>
      <c r="AD692" s="8"/>
      <c r="AE692" s="8"/>
      <c r="AF692" s="8"/>
      <c r="AG692" s="8"/>
      <c r="AH692" s="8"/>
      <c r="AI692" s="8"/>
      <c r="AJ692" s="8"/>
      <c r="AK692" s="8"/>
      <c r="AL692" s="8"/>
      <c r="AM692" s="8"/>
      <c r="AN692" s="8"/>
      <c r="AO692" s="8"/>
      <c r="AP692" s="8"/>
      <c r="AQ692" s="8"/>
      <c r="AR692" s="8"/>
      <c r="AS692" s="8"/>
      <c r="AT692" s="8"/>
      <c r="AU692" s="8"/>
      <c r="AV692" s="8"/>
      <c r="AW692" s="8"/>
      <c r="AX692" s="8"/>
      <c r="AY692" s="8"/>
      <c r="AZ692" s="8"/>
      <c r="BA692" s="8"/>
    </row>
    <row r="693" spans="1:53" ht="15.75" customHeight="1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  <c r="AC693" s="8"/>
      <c r="AD693" s="8"/>
      <c r="AE693" s="8"/>
      <c r="AF693" s="8"/>
      <c r="AG693" s="8"/>
      <c r="AH693" s="8"/>
      <c r="AI693" s="8"/>
      <c r="AJ693" s="8"/>
      <c r="AK693" s="8"/>
      <c r="AL693" s="8"/>
      <c r="AM693" s="8"/>
      <c r="AN693" s="8"/>
      <c r="AO693" s="8"/>
      <c r="AP693" s="8"/>
      <c r="AQ693" s="8"/>
      <c r="AR693" s="8"/>
      <c r="AS693" s="8"/>
      <c r="AT693" s="8"/>
      <c r="AU693" s="8"/>
      <c r="AV693" s="8"/>
      <c r="AW693" s="8"/>
      <c r="AX693" s="8"/>
      <c r="AY693" s="8"/>
      <c r="AZ693" s="8"/>
      <c r="BA693" s="8"/>
    </row>
    <row r="694" spans="1:53" ht="15.75" customHeight="1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  <c r="AC694" s="8"/>
      <c r="AD694" s="8"/>
      <c r="AE694" s="8"/>
      <c r="AF694" s="8"/>
      <c r="AG694" s="8"/>
      <c r="AH694" s="8"/>
      <c r="AI694" s="8"/>
      <c r="AJ694" s="8"/>
      <c r="AK694" s="8"/>
      <c r="AL694" s="8"/>
      <c r="AM694" s="8"/>
      <c r="AN694" s="8"/>
      <c r="AO694" s="8"/>
      <c r="AP694" s="8"/>
      <c r="AQ694" s="8"/>
      <c r="AR694" s="8"/>
      <c r="AS694" s="8"/>
      <c r="AT694" s="8"/>
      <c r="AU694" s="8"/>
      <c r="AV694" s="8"/>
      <c r="AW694" s="8"/>
      <c r="AX694" s="8"/>
      <c r="AY694" s="8"/>
      <c r="AZ694" s="8"/>
      <c r="BA694" s="8"/>
    </row>
    <row r="695" spans="1:53" ht="15.75" customHeight="1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  <c r="AB695" s="8"/>
      <c r="AC695" s="8"/>
      <c r="AD695" s="8"/>
      <c r="AE695" s="8"/>
      <c r="AF695" s="8"/>
      <c r="AG695" s="8"/>
      <c r="AH695" s="8"/>
      <c r="AI695" s="8"/>
      <c r="AJ695" s="8"/>
      <c r="AK695" s="8"/>
      <c r="AL695" s="8"/>
      <c r="AM695" s="8"/>
      <c r="AN695" s="8"/>
      <c r="AO695" s="8"/>
      <c r="AP695" s="8"/>
      <c r="AQ695" s="8"/>
      <c r="AR695" s="8"/>
      <c r="AS695" s="8"/>
      <c r="AT695" s="8"/>
      <c r="AU695" s="8"/>
      <c r="AV695" s="8"/>
      <c r="AW695" s="8"/>
      <c r="AX695" s="8"/>
      <c r="AY695" s="8"/>
      <c r="AZ695" s="8"/>
      <c r="BA695" s="8"/>
    </row>
    <row r="696" spans="1:53" ht="15.75" customHeight="1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8"/>
      <c r="AC696" s="8"/>
      <c r="AD696" s="8"/>
      <c r="AE696" s="8"/>
      <c r="AF696" s="8"/>
      <c r="AG696" s="8"/>
      <c r="AH696" s="8"/>
      <c r="AI696" s="8"/>
      <c r="AJ696" s="8"/>
      <c r="AK696" s="8"/>
      <c r="AL696" s="8"/>
      <c r="AM696" s="8"/>
      <c r="AN696" s="8"/>
      <c r="AO696" s="8"/>
      <c r="AP696" s="8"/>
      <c r="AQ696" s="8"/>
      <c r="AR696" s="8"/>
      <c r="AS696" s="8"/>
      <c r="AT696" s="8"/>
      <c r="AU696" s="8"/>
      <c r="AV696" s="8"/>
      <c r="AW696" s="8"/>
      <c r="AX696" s="8"/>
      <c r="AY696" s="8"/>
      <c r="AZ696" s="8"/>
      <c r="BA696" s="8"/>
    </row>
    <row r="697" spans="1:53" ht="15.75" customHeight="1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8"/>
      <c r="AC697" s="8"/>
      <c r="AD697" s="8"/>
      <c r="AE697" s="8"/>
      <c r="AF697" s="8"/>
      <c r="AG697" s="8"/>
      <c r="AH697" s="8"/>
      <c r="AI697" s="8"/>
      <c r="AJ697" s="8"/>
      <c r="AK697" s="8"/>
      <c r="AL697" s="8"/>
      <c r="AM697" s="8"/>
      <c r="AN697" s="8"/>
      <c r="AO697" s="8"/>
      <c r="AP697" s="8"/>
      <c r="AQ697" s="8"/>
      <c r="AR697" s="8"/>
      <c r="AS697" s="8"/>
      <c r="AT697" s="8"/>
      <c r="AU697" s="8"/>
      <c r="AV697" s="8"/>
      <c r="AW697" s="8"/>
      <c r="AX697" s="8"/>
      <c r="AY697" s="8"/>
      <c r="AZ697" s="8"/>
      <c r="BA697" s="8"/>
    </row>
    <row r="698" spans="1:53" ht="15.75" customHeight="1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  <c r="AB698" s="8"/>
      <c r="AC698" s="8"/>
      <c r="AD698" s="8"/>
      <c r="AE698" s="8"/>
      <c r="AF698" s="8"/>
      <c r="AG698" s="8"/>
      <c r="AH698" s="8"/>
      <c r="AI698" s="8"/>
      <c r="AJ698" s="8"/>
      <c r="AK698" s="8"/>
      <c r="AL698" s="8"/>
      <c r="AM698" s="8"/>
      <c r="AN698" s="8"/>
      <c r="AO698" s="8"/>
      <c r="AP698" s="8"/>
      <c r="AQ698" s="8"/>
      <c r="AR698" s="8"/>
      <c r="AS698" s="8"/>
      <c r="AT698" s="8"/>
      <c r="AU698" s="8"/>
      <c r="AV698" s="8"/>
      <c r="AW698" s="8"/>
      <c r="AX698" s="8"/>
      <c r="AY698" s="8"/>
      <c r="AZ698" s="8"/>
      <c r="BA698" s="8"/>
    </row>
    <row r="699" spans="1:53" ht="15.75" customHeight="1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  <c r="AB699" s="8"/>
      <c r="AC699" s="8"/>
      <c r="AD699" s="8"/>
      <c r="AE699" s="8"/>
      <c r="AF699" s="8"/>
      <c r="AG699" s="8"/>
      <c r="AH699" s="8"/>
      <c r="AI699" s="8"/>
      <c r="AJ699" s="8"/>
      <c r="AK699" s="8"/>
      <c r="AL699" s="8"/>
      <c r="AM699" s="8"/>
      <c r="AN699" s="8"/>
      <c r="AO699" s="8"/>
      <c r="AP699" s="8"/>
      <c r="AQ699" s="8"/>
      <c r="AR699" s="8"/>
      <c r="AS699" s="8"/>
      <c r="AT699" s="8"/>
      <c r="AU699" s="8"/>
      <c r="AV699" s="8"/>
      <c r="AW699" s="8"/>
      <c r="AX699" s="8"/>
      <c r="AY699" s="8"/>
      <c r="AZ699" s="8"/>
      <c r="BA699" s="8"/>
    </row>
    <row r="700" spans="1:53" ht="15.75" customHeight="1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8"/>
      <c r="AC700" s="8"/>
      <c r="AD700" s="8"/>
      <c r="AE700" s="8"/>
      <c r="AF700" s="8"/>
      <c r="AG700" s="8"/>
      <c r="AH700" s="8"/>
      <c r="AI700" s="8"/>
      <c r="AJ700" s="8"/>
      <c r="AK700" s="8"/>
      <c r="AL700" s="8"/>
      <c r="AM700" s="8"/>
      <c r="AN700" s="8"/>
      <c r="AO700" s="8"/>
      <c r="AP700" s="8"/>
      <c r="AQ700" s="8"/>
      <c r="AR700" s="8"/>
      <c r="AS700" s="8"/>
      <c r="AT700" s="8"/>
      <c r="AU700" s="8"/>
      <c r="AV700" s="8"/>
      <c r="AW700" s="8"/>
      <c r="AX700" s="8"/>
      <c r="AY700" s="8"/>
      <c r="AZ700" s="8"/>
      <c r="BA700" s="8"/>
    </row>
    <row r="701" spans="1:53" ht="15.75" customHeight="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8"/>
      <c r="AC701" s="8"/>
      <c r="AD701" s="8"/>
      <c r="AE701" s="8"/>
      <c r="AF701" s="8"/>
      <c r="AG701" s="8"/>
      <c r="AH701" s="8"/>
      <c r="AI701" s="8"/>
      <c r="AJ701" s="8"/>
      <c r="AK701" s="8"/>
      <c r="AL701" s="8"/>
      <c r="AM701" s="8"/>
      <c r="AN701" s="8"/>
      <c r="AO701" s="8"/>
      <c r="AP701" s="8"/>
      <c r="AQ701" s="8"/>
      <c r="AR701" s="8"/>
      <c r="AS701" s="8"/>
      <c r="AT701" s="8"/>
      <c r="AU701" s="8"/>
      <c r="AV701" s="8"/>
      <c r="AW701" s="8"/>
      <c r="AX701" s="8"/>
      <c r="AY701" s="8"/>
      <c r="AZ701" s="8"/>
      <c r="BA701" s="8"/>
    </row>
    <row r="702" spans="1:53" ht="15.75" customHeight="1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  <c r="AB702" s="8"/>
      <c r="AC702" s="8"/>
      <c r="AD702" s="8"/>
      <c r="AE702" s="8"/>
      <c r="AF702" s="8"/>
      <c r="AG702" s="8"/>
      <c r="AH702" s="8"/>
      <c r="AI702" s="8"/>
      <c r="AJ702" s="8"/>
      <c r="AK702" s="8"/>
      <c r="AL702" s="8"/>
      <c r="AM702" s="8"/>
      <c r="AN702" s="8"/>
      <c r="AO702" s="8"/>
      <c r="AP702" s="8"/>
      <c r="AQ702" s="8"/>
      <c r="AR702" s="8"/>
      <c r="AS702" s="8"/>
      <c r="AT702" s="8"/>
      <c r="AU702" s="8"/>
      <c r="AV702" s="8"/>
      <c r="AW702" s="8"/>
      <c r="AX702" s="8"/>
      <c r="AY702" s="8"/>
      <c r="AZ702" s="8"/>
      <c r="BA702" s="8"/>
    </row>
    <row r="703" spans="1:53" ht="15.75" customHeight="1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  <c r="AB703" s="8"/>
      <c r="AC703" s="8"/>
      <c r="AD703" s="8"/>
      <c r="AE703" s="8"/>
      <c r="AF703" s="8"/>
      <c r="AG703" s="8"/>
      <c r="AH703" s="8"/>
      <c r="AI703" s="8"/>
      <c r="AJ703" s="8"/>
      <c r="AK703" s="8"/>
      <c r="AL703" s="8"/>
      <c r="AM703" s="8"/>
      <c r="AN703" s="8"/>
      <c r="AO703" s="8"/>
      <c r="AP703" s="8"/>
      <c r="AQ703" s="8"/>
      <c r="AR703" s="8"/>
      <c r="AS703" s="8"/>
      <c r="AT703" s="8"/>
      <c r="AU703" s="8"/>
      <c r="AV703" s="8"/>
      <c r="AW703" s="8"/>
      <c r="AX703" s="8"/>
      <c r="AY703" s="8"/>
      <c r="AZ703" s="8"/>
      <c r="BA703" s="8"/>
    </row>
    <row r="704" spans="1:53" ht="15.75" customHeight="1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8"/>
      <c r="AC704" s="8"/>
      <c r="AD704" s="8"/>
      <c r="AE704" s="8"/>
      <c r="AF704" s="8"/>
      <c r="AG704" s="8"/>
      <c r="AH704" s="8"/>
      <c r="AI704" s="8"/>
      <c r="AJ704" s="8"/>
      <c r="AK704" s="8"/>
      <c r="AL704" s="8"/>
      <c r="AM704" s="8"/>
      <c r="AN704" s="8"/>
      <c r="AO704" s="8"/>
      <c r="AP704" s="8"/>
      <c r="AQ704" s="8"/>
      <c r="AR704" s="8"/>
      <c r="AS704" s="8"/>
      <c r="AT704" s="8"/>
      <c r="AU704" s="8"/>
      <c r="AV704" s="8"/>
      <c r="AW704" s="8"/>
      <c r="AX704" s="8"/>
      <c r="AY704" s="8"/>
      <c r="AZ704" s="8"/>
      <c r="BA704" s="8"/>
    </row>
    <row r="705" spans="1:53" ht="15.75" customHeight="1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8"/>
      <c r="AC705" s="8"/>
      <c r="AD705" s="8"/>
      <c r="AE705" s="8"/>
      <c r="AF705" s="8"/>
      <c r="AG705" s="8"/>
      <c r="AH705" s="8"/>
      <c r="AI705" s="8"/>
      <c r="AJ705" s="8"/>
      <c r="AK705" s="8"/>
      <c r="AL705" s="8"/>
      <c r="AM705" s="8"/>
      <c r="AN705" s="8"/>
      <c r="AO705" s="8"/>
      <c r="AP705" s="8"/>
      <c r="AQ705" s="8"/>
      <c r="AR705" s="8"/>
      <c r="AS705" s="8"/>
      <c r="AT705" s="8"/>
      <c r="AU705" s="8"/>
      <c r="AV705" s="8"/>
      <c r="AW705" s="8"/>
      <c r="AX705" s="8"/>
      <c r="AY705" s="8"/>
      <c r="AZ705" s="8"/>
      <c r="BA705" s="8"/>
    </row>
    <row r="706" spans="1:53" ht="15.75" customHeight="1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  <c r="AB706" s="8"/>
      <c r="AC706" s="8"/>
      <c r="AD706" s="8"/>
      <c r="AE706" s="8"/>
      <c r="AF706" s="8"/>
      <c r="AG706" s="8"/>
      <c r="AH706" s="8"/>
      <c r="AI706" s="8"/>
      <c r="AJ706" s="8"/>
      <c r="AK706" s="8"/>
      <c r="AL706" s="8"/>
      <c r="AM706" s="8"/>
      <c r="AN706" s="8"/>
      <c r="AO706" s="8"/>
      <c r="AP706" s="8"/>
      <c r="AQ706" s="8"/>
      <c r="AR706" s="8"/>
      <c r="AS706" s="8"/>
      <c r="AT706" s="8"/>
      <c r="AU706" s="8"/>
      <c r="AV706" s="8"/>
      <c r="AW706" s="8"/>
      <c r="AX706" s="8"/>
      <c r="AY706" s="8"/>
      <c r="AZ706" s="8"/>
      <c r="BA706" s="8"/>
    </row>
    <row r="707" spans="1:53" ht="15.75" customHeight="1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  <c r="AB707" s="8"/>
      <c r="AC707" s="8"/>
      <c r="AD707" s="8"/>
      <c r="AE707" s="8"/>
      <c r="AF707" s="8"/>
      <c r="AG707" s="8"/>
      <c r="AH707" s="8"/>
      <c r="AI707" s="8"/>
      <c r="AJ707" s="8"/>
      <c r="AK707" s="8"/>
      <c r="AL707" s="8"/>
      <c r="AM707" s="8"/>
      <c r="AN707" s="8"/>
      <c r="AO707" s="8"/>
      <c r="AP707" s="8"/>
      <c r="AQ707" s="8"/>
      <c r="AR707" s="8"/>
      <c r="AS707" s="8"/>
      <c r="AT707" s="8"/>
      <c r="AU707" s="8"/>
      <c r="AV707" s="8"/>
      <c r="AW707" s="8"/>
      <c r="AX707" s="8"/>
      <c r="AY707" s="8"/>
      <c r="AZ707" s="8"/>
      <c r="BA707" s="8"/>
    </row>
    <row r="708" spans="1:53" ht="15.75" customHeight="1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  <c r="AB708" s="8"/>
      <c r="AC708" s="8"/>
      <c r="AD708" s="8"/>
      <c r="AE708" s="8"/>
      <c r="AF708" s="8"/>
      <c r="AG708" s="8"/>
      <c r="AH708" s="8"/>
      <c r="AI708" s="8"/>
      <c r="AJ708" s="8"/>
      <c r="AK708" s="8"/>
      <c r="AL708" s="8"/>
      <c r="AM708" s="8"/>
      <c r="AN708" s="8"/>
      <c r="AO708" s="8"/>
      <c r="AP708" s="8"/>
      <c r="AQ708" s="8"/>
      <c r="AR708" s="8"/>
      <c r="AS708" s="8"/>
      <c r="AT708" s="8"/>
      <c r="AU708" s="8"/>
      <c r="AV708" s="8"/>
      <c r="AW708" s="8"/>
      <c r="AX708" s="8"/>
      <c r="AY708" s="8"/>
      <c r="AZ708" s="8"/>
      <c r="BA708" s="8"/>
    </row>
    <row r="709" spans="1:53" ht="15.75" customHeight="1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8"/>
      <c r="AC709" s="8"/>
      <c r="AD709" s="8"/>
      <c r="AE709" s="8"/>
      <c r="AF709" s="8"/>
      <c r="AG709" s="8"/>
      <c r="AH709" s="8"/>
      <c r="AI709" s="8"/>
      <c r="AJ709" s="8"/>
      <c r="AK709" s="8"/>
      <c r="AL709" s="8"/>
      <c r="AM709" s="8"/>
      <c r="AN709" s="8"/>
      <c r="AO709" s="8"/>
      <c r="AP709" s="8"/>
      <c r="AQ709" s="8"/>
      <c r="AR709" s="8"/>
      <c r="AS709" s="8"/>
      <c r="AT709" s="8"/>
      <c r="AU709" s="8"/>
      <c r="AV709" s="8"/>
      <c r="AW709" s="8"/>
      <c r="AX709" s="8"/>
      <c r="AY709" s="8"/>
      <c r="AZ709" s="8"/>
      <c r="BA709" s="8"/>
    </row>
    <row r="710" spans="1:53" ht="15.75" customHeight="1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  <c r="AB710" s="8"/>
      <c r="AC710" s="8"/>
      <c r="AD710" s="8"/>
      <c r="AE710" s="8"/>
      <c r="AF710" s="8"/>
      <c r="AG710" s="8"/>
      <c r="AH710" s="8"/>
      <c r="AI710" s="8"/>
      <c r="AJ710" s="8"/>
      <c r="AK710" s="8"/>
      <c r="AL710" s="8"/>
      <c r="AM710" s="8"/>
      <c r="AN710" s="8"/>
      <c r="AO710" s="8"/>
      <c r="AP710" s="8"/>
      <c r="AQ710" s="8"/>
      <c r="AR710" s="8"/>
      <c r="AS710" s="8"/>
      <c r="AT710" s="8"/>
      <c r="AU710" s="8"/>
      <c r="AV710" s="8"/>
      <c r="AW710" s="8"/>
      <c r="AX710" s="8"/>
      <c r="AY710" s="8"/>
      <c r="AZ710" s="8"/>
      <c r="BA710" s="8"/>
    </row>
    <row r="711" spans="1:53" ht="15.75" customHeight="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  <c r="AB711" s="8"/>
      <c r="AC711" s="8"/>
      <c r="AD711" s="8"/>
      <c r="AE711" s="8"/>
      <c r="AF711" s="8"/>
      <c r="AG711" s="8"/>
      <c r="AH711" s="8"/>
      <c r="AI711" s="8"/>
      <c r="AJ711" s="8"/>
      <c r="AK711" s="8"/>
      <c r="AL711" s="8"/>
      <c r="AM711" s="8"/>
      <c r="AN711" s="8"/>
      <c r="AO711" s="8"/>
      <c r="AP711" s="8"/>
      <c r="AQ711" s="8"/>
      <c r="AR711" s="8"/>
      <c r="AS711" s="8"/>
      <c r="AT711" s="8"/>
      <c r="AU711" s="8"/>
      <c r="AV711" s="8"/>
      <c r="AW711" s="8"/>
      <c r="AX711" s="8"/>
      <c r="AY711" s="8"/>
      <c r="AZ711" s="8"/>
      <c r="BA711" s="8"/>
    </row>
    <row r="712" spans="1:53" ht="15.75" customHeight="1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  <c r="AB712" s="8"/>
      <c r="AC712" s="8"/>
      <c r="AD712" s="8"/>
      <c r="AE712" s="8"/>
      <c r="AF712" s="8"/>
      <c r="AG712" s="8"/>
      <c r="AH712" s="8"/>
      <c r="AI712" s="8"/>
      <c r="AJ712" s="8"/>
      <c r="AK712" s="8"/>
      <c r="AL712" s="8"/>
      <c r="AM712" s="8"/>
      <c r="AN712" s="8"/>
      <c r="AO712" s="8"/>
      <c r="AP712" s="8"/>
      <c r="AQ712" s="8"/>
      <c r="AR712" s="8"/>
      <c r="AS712" s="8"/>
      <c r="AT712" s="8"/>
      <c r="AU712" s="8"/>
      <c r="AV712" s="8"/>
      <c r="AW712" s="8"/>
      <c r="AX712" s="8"/>
      <c r="AY712" s="8"/>
      <c r="AZ712" s="8"/>
      <c r="BA712" s="8"/>
    </row>
    <row r="713" spans="1:53" ht="15.75" customHeight="1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  <c r="AB713" s="8"/>
      <c r="AC713" s="8"/>
      <c r="AD713" s="8"/>
      <c r="AE713" s="8"/>
      <c r="AF713" s="8"/>
      <c r="AG713" s="8"/>
      <c r="AH713" s="8"/>
      <c r="AI713" s="8"/>
      <c r="AJ713" s="8"/>
      <c r="AK713" s="8"/>
      <c r="AL713" s="8"/>
      <c r="AM713" s="8"/>
      <c r="AN713" s="8"/>
      <c r="AO713" s="8"/>
      <c r="AP713" s="8"/>
      <c r="AQ713" s="8"/>
      <c r="AR713" s="8"/>
      <c r="AS713" s="8"/>
      <c r="AT713" s="8"/>
      <c r="AU713" s="8"/>
      <c r="AV713" s="8"/>
      <c r="AW713" s="8"/>
      <c r="AX713" s="8"/>
      <c r="AY713" s="8"/>
      <c r="AZ713" s="8"/>
      <c r="BA713" s="8"/>
    </row>
    <row r="714" spans="1:53" ht="15.75" customHeight="1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  <c r="AB714" s="8"/>
      <c r="AC714" s="8"/>
      <c r="AD714" s="8"/>
      <c r="AE714" s="8"/>
      <c r="AF714" s="8"/>
      <c r="AG714" s="8"/>
      <c r="AH714" s="8"/>
      <c r="AI714" s="8"/>
      <c r="AJ714" s="8"/>
      <c r="AK714" s="8"/>
      <c r="AL714" s="8"/>
      <c r="AM714" s="8"/>
      <c r="AN714" s="8"/>
      <c r="AO714" s="8"/>
      <c r="AP714" s="8"/>
      <c r="AQ714" s="8"/>
      <c r="AR714" s="8"/>
      <c r="AS714" s="8"/>
      <c r="AT714" s="8"/>
      <c r="AU714" s="8"/>
      <c r="AV714" s="8"/>
      <c r="AW714" s="8"/>
      <c r="AX714" s="8"/>
      <c r="AY714" s="8"/>
      <c r="AZ714" s="8"/>
      <c r="BA714" s="8"/>
    </row>
    <row r="715" spans="1:53" ht="15.75" customHeight="1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  <c r="AB715" s="8"/>
      <c r="AC715" s="8"/>
      <c r="AD715" s="8"/>
      <c r="AE715" s="8"/>
      <c r="AF715" s="8"/>
      <c r="AG715" s="8"/>
      <c r="AH715" s="8"/>
      <c r="AI715" s="8"/>
      <c r="AJ715" s="8"/>
      <c r="AK715" s="8"/>
      <c r="AL715" s="8"/>
      <c r="AM715" s="8"/>
      <c r="AN715" s="8"/>
      <c r="AO715" s="8"/>
      <c r="AP715" s="8"/>
      <c r="AQ715" s="8"/>
      <c r="AR715" s="8"/>
      <c r="AS715" s="8"/>
      <c r="AT715" s="8"/>
      <c r="AU715" s="8"/>
      <c r="AV715" s="8"/>
      <c r="AW715" s="8"/>
      <c r="AX715" s="8"/>
      <c r="AY715" s="8"/>
      <c r="AZ715" s="8"/>
      <c r="BA715" s="8"/>
    </row>
    <row r="716" spans="1:53" ht="15.75" customHeight="1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  <c r="AB716" s="8"/>
      <c r="AC716" s="8"/>
      <c r="AD716" s="8"/>
      <c r="AE716" s="8"/>
      <c r="AF716" s="8"/>
      <c r="AG716" s="8"/>
      <c r="AH716" s="8"/>
      <c r="AI716" s="8"/>
      <c r="AJ716" s="8"/>
      <c r="AK716" s="8"/>
      <c r="AL716" s="8"/>
      <c r="AM716" s="8"/>
      <c r="AN716" s="8"/>
      <c r="AO716" s="8"/>
      <c r="AP716" s="8"/>
      <c r="AQ716" s="8"/>
      <c r="AR716" s="8"/>
      <c r="AS716" s="8"/>
      <c r="AT716" s="8"/>
      <c r="AU716" s="8"/>
      <c r="AV716" s="8"/>
      <c r="AW716" s="8"/>
      <c r="AX716" s="8"/>
      <c r="AY716" s="8"/>
      <c r="AZ716" s="8"/>
      <c r="BA716" s="8"/>
    </row>
    <row r="717" spans="1:53" ht="15.75" customHeight="1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  <c r="AB717" s="8"/>
      <c r="AC717" s="8"/>
      <c r="AD717" s="8"/>
      <c r="AE717" s="8"/>
      <c r="AF717" s="8"/>
      <c r="AG717" s="8"/>
      <c r="AH717" s="8"/>
      <c r="AI717" s="8"/>
      <c r="AJ717" s="8"/>
      <c r="AK717" s="8"/>
      <c r="AL717" s="8"/>
      <c r="AM717" s="8"/>
      <c r="AN717" s="8"/>
      <c r="AO717" s="8"/>
      <c r="AP717" s="8"/>
      <c r="AQ717" s="8"/>
      <c r="AR717" s="8"/>
      <c r="AS717" s="8"/>
      <c r="AT717" s="8"/>
      <c r="AU717" s="8"/>
      <c r="AV717" s="8"/>
      <c r="AW717" s="8"/>
      <c r="AX717" s="8"/>
      <c r="AY717" s="8"/>
      <c r="AZ717" s="8"/>
      <c r="BA717" s="8"/>
    </row>
    <row r="718" spans="1:53" ht="15.75" customHeight="1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  <c r="AB718" s="8"/>
      <c r="AC718" s="8"/>
      <c r="AD718" s="8"/>
      <c r="AE718" s="8"/>
      <c r="AF718" s="8"/>
      <c r="AG718" s="8"/>
      <c r="AH718" s="8"/>
      <c r="AI718" s="8"/>
      <c r="AJ718" s="8"/>
      <c r="AK718" s="8"/>
      <c r="AL718" s="8"/>
      <c r="AM718" s="8"/>
      <c r="AN718" s="8"/>
      <c r="AO718" s="8"/>
      <c r="AP718" s="8"/>
      <c r="AQ718" s="8"/>
      <c r="AR718" s="8"/>
      <c r="AS718" s="8"/>
      <c r="AT718" s="8"/>
      <c r="AU718" s="8"/>
      <c r="AV718" s="8"/>
      <c r="AW718" s="8"/>
      <c r="AX718" s="8"/>
      <c r="AY718" s="8"/>
      <c r="AZ718" s="8"/>
      <c r="BA718" s="8"/>
    </row>
    <row r="719" spans="1:53" ht="15.75" customHeight="1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  <c r="AB719" s="8"/>
      <c r="AC719" s="8"/>
      <c r="AD719" s="8"/>
      <c r="AE719" s="8"/>
      <c r="AF719" s="8"/>
      <c r="AG719" s="8"/>
      <c r="AH719" s="8"/>
      <c r="AI719" s="8"/>
      <c r="AJ719" s="8"/>
      <c r="AK719" s="8"/>
      <c r="AL719" s="8"/>
      <c r="AM719" s="8"/>
      <c r="AN719" s="8"/>
      <c r="AO719" s="8"/>
      <c r="AP719" s="8"/>
      <c r="AQ719" s="8"/>
      <c r="AR719" s="8"/>
      <c r="AS719" s="8"/>
      <c r="AT719" s="8"/>
      <c r="AU719" s="8"/>
      <c r="AV719" s="8"/>
      <c r="AW719" s="8"/>
      <c r="AX719" s="8"/>
      <c r="AY719" s="8"/>
      <c r="AZ719" s="8"/>
      <c r="BA719" s="8"/>
    </row>
    <row r="720" spans="1:53" ht="15.75" customHeight="1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  <c r="AB720" s="8"/>
      <c r="AC720" s="8"/>
      <c r="AD720" s="8"/>
      <c r="AE720" s="8"/>
      <c r="AF720" s="8"/>
      <c r="AG720" s="8"/>
      <c r="AH720" s="8"/>
      <c r="AI720" s="8"/>
      <c r="AJ720" s="8"/>
      <c r="AK720" s="8"/>
      <c r="AL720" s="8"/>
      <c r="AM720" s="8"/>
      <c r="AN720" s="8"/>
      <c r="AO720" s="8"/>
      <c r="AP720" s="8"/>
      <c r="AQ720" s="8"/>
      <c r="AR720" s="8"/>
      <c r="AS720" s="8"/>
      <c r="AT720" s="8"/>
      <c r="AU720" s="8"/>
      <c r="AV720" s="8"/>
      <c r="AW720" s="8"/>
      <c r="AX720" s="8"/>
      <c r="AY720" s="8"/>
      <c r="AZ720" s="8"/>
      <c r="BA720" s="8"/>
    </row>
    <row r="721" spans="1:53" ht="15.75" customHeight="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  <c r="AB721" s="8"/>
      <c r="AC721" s="8"/>
      <c r="AD721" s="8"/>
      <c r="AE721" s="8"/>
      <c r="AF721" s="8"/>
      <c r="AG721" s="8"/>
      <c r="AH721" s="8"/>
      <c r="AI721" s="8"/>
      <c r="AJ721" s="8"/>
      <c r="AK721" s="8"/>
      <c r="AL721" s="8"/>
      <c r="AM721" s="8"/>
      <c r="AN721" s="8"/>
      <c r="AO721" s="8"/>
      <c r="AP721" s="8"/>
      <c r="AQ721" s="8"/>
      <c r="AR721" s="8"/>
      <c r="AS721" s="8"/>
      <c r="AT721" s="8"/>
      <c r="AU721" s="8"/>
      <c r="AV721" s="8"/>
      <c r="AW721" s="8"/>
      <c r="AX721" s="8"/>
      <c r="AY721" s="8"/>
      <c r="AZ721" s="8"/>
      <c r="BA721" s="8"/>
    </row>
    <row r="722" spans="1:53" ht="15.75" customHeight="1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  <c r="AB722" s="8"/>
      <c r="AC722" s="8"/>
      <c r="AD722" s="8"/>
      <c r="AE722" s="8"/>
      <c r="AF722" s="8"/>
      <c r="AG722" s="8"/>
      <c r="AH722" s="8"/>
      <c r="AI722" s="8"/>
      <c r="AJ722" s="8"/>
      <c r="AK722" s="8"/>
      <c r="AL722" s="8"/>
      <c r="AM722" s="8"/>
      <c r="AN722" s="8"/>
      <c r="AO722" s="8"/>
      <c r="AP722" s="8"/>
      <c r="AQ722" s="8"/>
      <c r="AR722" s="8"/>
      <c r="AS722" s="8"/>
      <c r="AT722" s="8"/>
      <c r="AU722" s="8"/>
      <c r="AV722" s="8"/>
      <c r="AW722" s="8"/>
      <c r="AX722" s="8"/>
      <c r="AY722" s="8"/>
      <c r="AZ722" s="8"/>
      <c r="BA722" s="8"/>
    </row>
    <row r="723" spans="1:53" ht="15.75" customHeight="1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  <c r="AB723" s="8"/>
      <c r="AC723" s="8"/>
      <c r="AD723" s="8"/>
      <c r="AE723" s="8"/>
      <c r="AF723" s="8"/>
      <c r="AG723" s="8"/>
      <c r="AH723" s="8"/>
      <c r="AI723" s="8"/>
      <c r="AJ723" s="8"/>
      <c r="AK723" s="8"/>
      <c r="AL723" s="8"/>
      <c r="AM723" s="8"/>
      <c r="AN723" s="8"/>
      <c r="AO723" s="8"/>
      <c r="AP723" s="8"/>
      <c r="AQ723" s="8"/>
      <c r="AR723" s="8"/>
      <c r="AS723" s="8"/>
      <c r="AT723" s="8"/>
      <c r="AU723" s="8"/>
      <c r="AV723" s="8"/>
      <c r="AW723" s="8"/>
      <c r="AX723" s="8"/>
      <c r="AY723" s="8"/>
      <c r="AZ723" s="8"/>
      <c r="BA723" s="8"/>
    </row>
    <row r="724" spans="1:53" ht="15.75" customHeight="1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  <c r="AB724" s="8"/>
      <c r="AC724" s="8"/>
      <c r="AD724" s="8"/>
      <c r="AE724" s="8"/>
      <c r="AF724" s="8"/>
      <c r="AG724" s="8"/>
      <c r="AH724" s="8"/>
      <c r="AI724" s="8"/>
      <c r="AJ724" s="8"/>
      <c r="AK724" s="8"/>
      <c r="AL724" s="8"/>
      <c r="AM724" s="8"/>
      <c r="AN724" s="8"/>
      <c r="AO724" s="8"/>
      <c r="AP724" s="8"/>
      <c r="AQ724" s="8"/>
      <c r="AR724" s="8"/>
      <c r="AS724" s="8"/>
      <c r="AT724" s="8"/>
      <c r="AU724" s="8"/>
      <c r="AV724" s="8"/>
      <c r="AW724" s="8"/>
      <c r="AX724" s="8"/>
      <c r="AY724" s="8"/>
      <c r="AZ724" s="8"/>
      <c r="BA724" s="8"/>
    </row>
    <row r="725" spans="1:53" ht="15.75" customHeight="1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  <c r="AB725" s="8"/>
      <c r="AC725" s="8"/>
      <c r="AD725" s="8"/>
      <c r="AE725" s="8"/>
      <c r="AF725" s="8"/>
      <c r="AG725" s="8"/>
      <c r="AH725" s="8"/>
      <c r="AI725" s="8"/>
      <c r="AJ725" s="8"/>
      <c r="AK725" s="8"/>
      <c r="AL725" s="8"/>
      <c r="AM725" s="8"/>
      <c r="AN725" s="8"/>
      <c r="AO725" s="8"/>
      <c r="AP725" s="8"/>
      <c r="AQ725" s="8"/>
      <c r="AR725" s="8"/>
      <c r="AS725" s="8"/>
      <c r="AT725" s="8"/>
      <c r="AU725" s="8"/>
      <c r="AV725" s="8"/>
      <c r="AW725" s="8"/>
      <c r="AX725" s="8"/>
      <c r="AY725" s="8"/>
      <c r="AZ725" s="8"/>
      <c r="BA725" s="8"/>
    </row>
    <row r="726" spans="1:53" ht="15.75" customHeight="1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  <c r="AB726" s="8"/>
      <c r="AC726" s="8"/>
      <c r="AD726" s="8"/>
      <c r="AE726" s="8"/>
      <c r="AF726" s="8"/>
      <c r="AG726" s="8"/>
      <c r="AH726" s="8"/>
      <c r="AI726" s="8"/>
      <c r="AJ726" s="8"/>
      <c r="AK726" s="8"/>
      <c r="AL726" s="8"/>
      <c r="AM726" s="8"/>
      <c r="AN726" s="8"/>
      <c r="AO726" s="8"/>
      <c r="AP726" s="8"/>
      <c r="AQ726" s="8"/>
      <c r="AR726" s="8"/>
      <c r="AS726" s="8"/>
      <c r="AT726" s="8"/>
      <c r="AU726" s="8"/>
      <c r="AV726" s="8"/>
      <c r="AW726" s="8"/>
      <c r="AX726" s="8"/>
      <c r="AY726" s="8"/>
      <c r="AZ726" s="8"/>
      <c r="BA726" s="8"/>
    </row>
    <row r="727" spans="1:53" ht="15.75" customHeight="1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  <c r="AB727" s="8"/>
      <c r="AC727" s="8"/>
      <c r="AD727" s="8"/>
      <c r="AE727" s="8"/>
      <c r="AF727" s="8"/>
      <c r="AG727" s="8"/>
      <c r="AH727" s="8"/>
      <c r="AI727" s="8"/>
      <c r="AJ727" s="8"/>
      <c r="AK727" s="8"/>
      <c r="AL727" s="8"/>
      <c r="AM727" s="8"/>
      <c r="AN727" s="8"/>
      <c r="AO727" s="8"/>
      <c r="AP727" s="8"/>
      <c r="AQ727" s="8"/>
      <c r="AR727" s="8"/>
      <c r="AS727" s="8"/>
      <c r="AT727" s="8"/>
      <c r="AU727" s="8"/>
      <c r="AV727" s="8"/>
      <c r="AW727" s="8"/>
      <c r="AX727" s="8"/>
      <c r="AY727" s="8"/>
      <c r="AZ727" s="8"/>
      <c r="BA727" s="8"/>
    </row>
    <row r="728" spans="1:53" ht="15.75" customHeight="1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  <c r="AB728" s="8"/>
      <c r="AC728" s="8"/>
      <c r="AD728" s="8"/>
      <c r="AE728" s="8"/>
      <c r="AF728" s="8"/>
      <c r="AG728" s="8"/>
      <c r="AH728" s="8"/>
      <c r="AI728" s="8"/>
      <c r="AJ728" s="8"/>
      <c r="AK728" s="8"/>
      <c r="AL728" s="8"/>
      <c r="AM728" s="8"/>
      <c r="AN728" s="8"/>
      <c r="AO728" s="8"/>
      <c r="AP728" s="8"/>
      <c r="AQ728" s="8"/>
      <c r="AR728" s="8"/>
      <c r="AS728" s="8"/>
      <c r="AT728" s="8"/>
      <c r="AU728" s="8"/>
      <c r="AV728" s="8"/>
      <c r="AW728" s="8"/>
      <c r="AX728" s="8"/>
      <c r="AY728" s="8"/>
      <c r="AZ728" s="8"/>
      <c r="BA728" s="8"/>
    </row>
    <row r="729" spans="1:53" ht="15.75" customHeight="1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  <c r="AB729" s="8"/>
      <c r="AC729" s="8"/>
      <c r="AD729" s="8"/>
      <c r="AE729" s="8"/>
      <c r="AF729" s="8"/>
      <c r="AG729" s="8"/>
      <c r="AH729" s="8"/>
      <c r="AI729" s="8"/>
      <c r="AJ729" s="8"/>
      <c r="AK729" s="8"/>
      <c r="AL729" s="8"/>
      <c r="AM729" s="8"/>
      <c r="AN729" s="8"/>
      <c r="AO729" s="8"/>
      <c r="AP729" s="8"/>
      <c r="AQ729" s="8"/>
      <c r="AR729" s="8"/>
      <c r="AS729" s="8"/>
      <c r="AT729" s="8"/>
      <c r="AU729" s="8"/>
      <c r="AV729" s="8"/>
      <c r="AW729" s="8"/>
      <c r="AX729" s="8"/>
      <c r="AY729" s="8"/>
      <c r="AZ729" s="8"/>
      <c r="BA729" s="8"/>
    </row>
    <row r="730" spans="1:53" ht="15.75" customHeight="1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  <c r="AB730" s="8"/>
      <c r="AC730" s="8"/>
      <c r="AD730" s="8"/>
      <c r="AE730" s="8"/>
      <c r="AF730" s="8"/>
      <c r="AG730" s="8"/>
      <c r="AH730" s="8"/>
      <c r="AI730" s="8"/>
      <c r="AJ730" s="8"/>
      <c r="AK730" s="8"/>
      <c r="AL730" s="8"/>
      <c r="AM730" s="8"/>
      <c r="AN730" s="8"/>
      <c r="AO730" s="8"/>
      <c r="AP730" s="8"/>
      <c r="AQ730" s="8"/>
      <c r="AR730" s="8"/>
      <c r="AS730" s="8"/>
      <c r="AT730" s="8"/>
      <c r="AU730" s="8"/>
      <c r="AV730" s="8"/>
      <c r="AW730" s="8"/>
      <c r="AX730" s="8"/>
      <c r="AY730" s="8"/>
      <c r="AZ730" s="8"/>
      <c r="BA730" s="8"/>
    </row>
    <row r="731" spans="1:53" ht="15.75" customHeight="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  <c r="AB731" s="8"/>
      <c r="AC731" s="8"/>
      <c r="AD731" s="8"/>
      <c r="AE731" s="8"/>
      <c r="AF731" s="8"/>
      <c r="AG731" s="8"/>
      <c r="AH731" s="8"/>
      <c r="AI731" s="8"/>
      <c r="AJ731" s="8"/>
      <c r="AK731" s="8"/>
      <c r="AL731" s="8"/>
      <c r="AM731" s="8"/>
      <c r="AN731" s="8"/>
      <c r="AO731" s="8"/>
      <c r="AP731" s="8"/>
      <c r="AQ731" s="8"/>
      <c r="AR731" s="8"/>
      <c r="AS731" s="8"/>
      <c r="AT731" s="8"/>
      <c r="AU731" s="8"/>
      <c r="AV731" s="8"/>
      <c r="AW731" s="8"/>
      <c r="AX731" s="8"/>
      <c r="AY731" s="8"/>
      <c r="AZ731" s="8"/>
      <c r="BA731" s="8"/>
    </row>
    <row r="732" spans="1:53" ht="15.75" customHeight="1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  <c r="AB732" s="8"/>
      <c r="AC732" s="8"/>
      <c r="AD732" s="8"/>
      <c r="AE732" s="8"/>
      <c r="AF732" s="8"/>
      <c r="AG732" s="8"/>
      <c r="AH732" s="8"/>
      <c r="AI732" s="8"/>
      <c r="AJ732" s="8"/>
      <c r="AK732" s="8"/>
      <c r="AL732" s="8"/>
      <c r="AM732" s="8"/>
      <c r="AN732" s="8"/>
      <c r="AO732" s="8"/>
      <c r="AP732" s="8"/>
      <c r="AQ732" s="8"/>
      <c r="AR732" s="8"/>
      <c r="AS732" s="8"/>
      <c r="AT732" s="8"/>
      <c r="AU732" s="8"/>
      <c r="AV732" s="8"/>
      <c r="AW732" s="8"/>
      <c r="AX732" s="8"/>
      <c r="AY732" s="8"/>
      <c r="AZ732" s="8"/>
      <c r="BA732" s="8"/>
    </row>
    <row r="733" spans="1:53" ht="15.75" customHeight="1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  <c r="AB733" s="8"/>
      <c r="AC733" s="8"/>
      <c r="AD733" s="8"/>
      <c r="AE733" s="8"/>
      <c r="AF733" s="8"/>
      <c r="AG733" s="8"/>
      <c r="AH733" s="8"/>
      <c r="AI733" s="8"/>
      <c r="AJ733" s="8"/>
      <c r="AK733" s="8"/>
      <c r="AL733" s="8"/>
      <c r="AM733" s="8"/>
      <c r="AN733" s="8"/>
      <c r="AO733" s="8"/>
      <c r="AP733" s="8"/>
      <c r="AQ733" s="8"/>
      <c r="AR733" s="8"/>
      <c r="AS733" s="8"/>
      <c r="AT733" s="8"/>
      <c r="AU733" s="8"/>
      <c r="AV733" s="8"/>
      <c r="AW733" s="8"/>
      <c r="AX733" s="8"/>
      <c r="AY733" s="8"/>
      <c r="AZ733" s="8"/>
      <c r="BA733" s="8"/>
    </row>
    <row r="734" spans="1:53" ht="15.75" customHeight="1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  <c r="AB734" s="8"/>
      <c r="AC734" s="8"/>
      <c r="AD734" s="8"/>
      <c r="AE734" s="8"/>
      <c r="AF734" s="8"/>
      <c r="AG734" s="8"/>
      <c r="AH734" s="8"/>
      <c r="AI734" s="8"/>
      <c r="AJ734" s="8"/>
      <c r="AK734" s="8"/>
      <c r="AL734" s="8"/>
      <c r="AM734" s="8"/>
      <c r="AN734" s="8"/>
      <c r="AO734" s="8"/>
      <c r="AP734" s="8"/>
      <c r="AQ734" s="8"/>
      <c r="AR734" s="8"/>
      <c r="AS734" s="8"/>
      <c r="AT734" s="8"/>
      <c r="AU734" s="8"/>
      <c r="AV734" s="8"/>
      <c r="AW734" s="8"/>
      <c r="AX734" s="8"/>
      <c r="AY734" s="8"/>
      <c r="AZ734" s="8"/>
      <c r="BA734" s="8"/>
    </row>
    <row r="735" spans="1:53" ht="15.75" customHeight="1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  <c r="AB735" s="8"/>
      <c r="AC735" s="8"/>
      <c r="AD735" s="8"/>
      <c r="AE735" s="8"/>
      <c r="AF735" s="8"/>
      <c r="AG735" s="8"/>
      <c r="AH735" s="8"/>
      <c r="AI735" s="8"/>
      <c r="AJ735" s="8"/>
      <c r="AK735" s="8"/>
      <c r="AL735" s="8"/>
      <c r="AM735" s="8"/>
      <c r="AN735" s="8"/>
      <c r="AO735" s="8"/>
      <c r="AP735" s="8"/>
      <c r="AQ735" s="8"/>
      <c r="AR735" s="8"/>
      <c r="AS735" s="8"/>
      <c r="AT735" s="8"/>
      <c r="AU735" s="8"/>
      <c r="AV735" s="8"/>
      <c r="AW735" s="8"/>
      <c r="AX735" s="8"/>
      <c r="AY735" s="8"/>
      <c r="AZ735" s="8"/>
      <c r="BA735" s="8"/>
    </row>
    <row r="736" spans="1:53" ht="15.75" customHeight="1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  <c r="AB736" s="8"/>
      <c r="AC736" s="8"/>
      <c r="AD736" s="8"/>
      <c r="AE736" s="8"/>
      <c r="AF736" s="8"/>
      <c r="AG736" s="8"/>
      <c r="AH736" s="8"/>
      <c r="AI736" s="8"/>
      <c r="AJ736" s="8"/>
      <c r="AK736" s="8"/>
      <c r="AL736" s="8"/>
      <c r="AM736" s="8"/>
      <c r="AN736" s="8"/>
      <c r="AO736" s="8"/>
      <c r="AP736" s="8"/>
      <c r="AQ736" s="8"/>
      <c r="AR736" s="8"/>
      <c r="AS736" s="8"/>
      <c r="AT736" s="8"/>
      <c r="AU736" s="8"/>
      <c r="AV736" s="8"/>
      <c r="AW736" s="8"/>
      <c r="AX736" s="8"/>
      <c r="AY736" s="8"/>
      <c r="AZ736" s="8"/>
      <c r="BA736" s="8"/>
    </row>
    <row r="737" spans="1:53" ht="15.75" customHeight="1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  <c r="AB737" s="8"/>
      <c r="AC737" s="8"/>
      <c r="AD737" s="8"/>
      <c r="AE737" s="8"/>
      <c r="AF737" s="8"/>
      <c r="AG737" s="8"/>
      <c r="AH737" s="8"/>
      <c r="AI737" s="8"/>
      <c r="AJ737" s="8"/>
      <c r="AK737" s="8"/>
      <c r="AL737" s="8"/>
      <c r="AM737" s="8"/>
      <c r="AN737" s="8"/>
      <c r="AO737" s="8"/>
      <c r="AP737" s="8"/>
      <c r="AQ737" s="8"/>
      <c r="AR737" s="8"/>
      <c r="AS737" s="8"/>
      <c r="AT737" s="8"/>
      <c r="AU737" s="8"/>
      <c r="AV737" s="8"/>
      <c r="AW737" s="8"/>
      <c r="AX737" s="8"/>
      <c r="AY737" s="8"/>
      <c r="AZ737" s="8"/>
      <c r="BA737" s="8"/>
    </row>
    <row r="738" spans="1:53" ht="15.75" customHeight="1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  <c r="AB738" s="8"/>
      <c r="AC738" s="8"/>
      <c r="AD738" s="8"/>
      <c r="AE738" s="8"/>
      <c r="AF738" s="8"/>
      <c r="AG738" s="8"/>
      <c r="AH738" s="8"/>
      <c r="AI738" s="8"/>
      <c r="AJ738" s="8"/>
      <c r="AK738" s="8"/>
      <c r="AL738" s="8"/>
      <c r="AM738" s="8"/>
      <c r="AN738" s="8"/>
      <c r="AO738" s="8"/>
      <c r="AP738" s="8"/>
      <c r="AQ738" s="8"/>
      <c r="AR738" s="8"/>
      <c r="AS738" s="8"/>
      <c r="AT738" s="8"/>
      <c r="AU738" s="8"/>
      <c r="AV738" s="8"/>
      <c r="AW738" s="8"/>
      <c r="AX738" s="8"/>
      <c r="AY738" s="8"/>
      <c r="AZ738" s="8"/>
      <c r="BA738" s="8"/>
    </row>
    <row r="739" spans="1:53" ht="15.75" customHeight="1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  <c r="AB739" s="8"/>
      <c r="AC739" s="8"/>
      <c r="AD739" s="8"/>
      <c r="AE739" s="8"/>
      <c r="AF739" s="8"/>
      <c r="AG739" s="8"/>
      <c r="AH739" s="8"/>
      <c r="AI739" s="8"/>
      <c r="AJ739" s="8"/>
      <c r="AK739" s="8"/>
      <c r="AL739" s="8"/>
      <c r="AM739" s="8"/>
      <c r="AN739" s="8"/>
      <c r="AO739" s="8"/>
      <c r="AP739" s="8"/>
      <c r="AQ739" s="8"/>
      <c r="AR739" s="8"/>
      <c r="AS739" s="8"/>
      <c r="AT739" s="8"/>
      <c r="AU739" s="8"/>
      <c r="AV739" s="8"/>
      <c r="AW739" s="8"/>
      <c r="AX739" s="8"/>
      <c r="AY739" s="8"/>
      <c r="AZ739" s="8"/>
      <c r="BA739" s="8"/>
    </row>
    <row r="740" spans="1:53" ht="15.75" customHeight="1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  <c r="AB740" s="8"/>
      <c r="AC740" s="8"/>
      <c r="AD740" s="8"/>
      <c r="AE740" s="8"/>
      <c r="AF740" s="8"/>
      <c r="AG740" s="8"/>
      <c r="AH740" s="8"/>
      <c r="AI740" s="8"/>
      <c r="AJ740" s="8"/>
      <c r="AK740" s="8"/>
      <c r="AL740" s="8"/>
      <c r="AM740" s="8"/>
      <c r="AN740" s="8"/>
      <c r="AO740" s="8"/>
      <c r="AP740" s="8"/>
      <c r="AQ740" s="8"/>
      <c r="AR740" s="8"/>
      <c r="AS740" s="8"/>
      <c r="AT740" s="8"/>
      <c r="AU740" s="8"/>
      <c r="AV740" s="8"/>
      <c r="AW740" s="8"/>
      <c r="AX740" s="8"/>
      <c r="AY740" s="8"/>
      <c r="AZ740" s="8"/>
      <c r="BA740" s="8"/>
    </row>
    <row r="741" spans="1:53" ht="15.75" customHeight="1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  <c r="AB741" s="8"/>
      <c r="AC741" s="8"/>
      <c r="AD741" s="8"/>
      <c r="AE741" s="8"/>
      <c r="AF741" s="8"/>
      <c r="AG741" s="8"/>
      <c r="AH741" s="8"/>
      <c r="AI741" s="8"/>
      <c r="AJ741" s="8"/>
      <c r="AK741" s="8"/>
      <c r="AL741" s="8"/>
      <c r="AM741" s="8"/>
      <c r="AN741" s="8"/>
      <c r="AO741" s="8"/>
      <c r="AP741" s="8"/>
      <c r="AQ741" s="8"/>
      <c r="AR741" s="8"/>
      <c r="AS741" s="8"/>
      <c r="AT741" s="8"/>
      <c r="AU741" s="8"/>
      <c r="AV741" s="8"/>
      <c r="AW741" s="8"/>
      <c r="AX741" s="8"/>
      <c r="AY741" s="8"/>
      <c r="AZ741" s="8"/>
      <c r="BA741" s="8"/>
    </row>
    <row r="742" spans="1:53" ht="15.75" customHeight="1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  <c r="AB742" s="8"/>
      <c r="AC742" s="8"/>
      <c r="AD742" s="8"/>
      <c r="AE742" s="8"/>
      <c r="AF742" s="8"/>
      <c r="AG742" s="8"/>
      <c r="AH742" s="8"/>
      <c r="AI742" s="8"/>
      <c r="AJ742" s="8"/>
      <c r="AK742" s="8"/>
      <c r="AL742" s="8"/>
      <c r="AM742" s="8"/>
      <c r="AN742" s="8"/>
      <c r="AO742" s="8"/>
      <c r="AP742" s="8"/>
      <c r="AQ742" s="8"/>
      <c r="AR742" s="8"/>
      <c r="AS742" s="8"/>
      <c r="AT742" s="8"/>
      <c r="AU742" s="8"/>
      <c r="AV742" s="8"/>
      <c r="AW742" s="8"/>
      <c r="AX742" s="8"/>
      <c r="AY742" s="8"/>
      <c r="AZ742" s="8"/>
      <c r="BA742" s="8"/>
    </row>
    <row r="743" spans="1:53" ht="15.75" customHeight="1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  <c r="AB743" s="8"/>
      <c r="AC743" s="8"/>
      <c r="AD743" s="8"/>
      <c r="AE743" s="8"/>
      <c r="AF743" s="8"/>
      <c r="AG743" s="8"/>
      <c r="AH743" s="8"/>
      <c r="AI743" s="8"/>
      <c r="AJ743" s="8"/>
      <c r="AK743" s="8"/>
      <c r="AL743" s="8"/>
      <c r="AM743" s="8"/>
      <c r="AN743" s="8"/>
      <c r="AO743" s="8"/>
      <c r="AP743" s="8"/>
      <c r="AQ743" s="8"/>
      <c r="AR743" s="8"/>
      <c r="AS743" s="8"/>
      <c r="AT743" s="8"/>
      <c r="AU743" s="8"/>
      <c r="AV743" s="8"/>
      <c r="AW743" s="8"/>
      <c r="AX743" s="8"/>
      <c r="AY743" s="8"/>
      <c r="AZ743" s="8"/>
      <c r="BA743" s="8"/>
    </row>
    <row r="744" spans="1:53" ht="15.75" customHeight="1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  <c r="AB744" s="8"/>
      <c r="AC744" s="8"/>
      <c r="AD744" s="8"/>
      <c r="AE744" s="8"/>
      <c r="AF744" s="8"/>
      <c r="AG744" s="8"/>
      <c r="AH744" s="8"/>
      <c r="AI744" s="8"/>
      <c r="AJ744" s="8"/>
      <c r="AK744" s="8"/>
      <c r="AL744" s="8"/>
      <c r="AM744" s="8"/>
      <c r="AN744" s="8"/>
      <c r="AO744" s="8"/>
      <c r="AP744" s="8"/>
      <c r="AQ744" s="8"/>
      <c r="AR744" s="8"/>
      <c r="AS744" s="8"/>
      <c r="AT744" s="8"/>
      <c r="AU744" s="8"/>
      <c r="AV744" s="8"/>
      <c r="AW744" s="8"/>
      <c r="AX744" s="8"/>
      <c r="AY744" s="8"/>
      <c r="AZ744" s="8"/>
      <c r="BA744" s="8"/>
    </row>
    <row r="745" spans="1:53" ht="15.75" customHeight="1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  <c r="AB745" s="8"/>
      <c r="AC745" s="8"/>
      <c r="AD745" s="8"/>
      <c r="AE745" s="8"/>
      <c r="AF745" s="8"/>
      <c r="AG745" s="8"/>
      <c r="AH745" s="8"/>
      <c r="AI745" s="8"/>
      <c r="AJ745" s="8"/>
      <c r="AK745" s="8"/>
      <c r="AL745" s="8"/>
      <c r="AM745" s="8"/>
      <c r="AN745" s="8"/>
      <c r="AO745" s="8"/>
      <c r="AP745" s="8"/>
      <c r="AQ745" s="8"/>
      <c r="AR745" s="8"/>
      <c r="AS745" s="8"/>
      <c r="AT745" s="8"/>
      <c r="AU745" s="8"/>
      <c r="AV745" s="8"/>
      <c r="AW745" s="8"/>
      <c r="AX745" s="8"/>
      <c r="AY745" s="8"/>
      <c r="AZ745" s="8"/>
      <c r="BA745" s="8"/>
    </row>
    <row r="746" spans="1:53" ht="15.75" customHeight="1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  <c r="AB746" s="8"/>
      <c r="AC746" s="8"/>
      <c r="AD746" s="8"/>
      <c r="AE746" s="8"/>
      <c r="AF746" s="8"/>
      <c r="AG746" s="8"/>
      <c r="AH746" s="8"/>
      <c r="AI746" s="8"/>
      <c r="AJ746" s="8"/>
      <c r="AK746" s="8"/>
      <c r="AL746" s="8"/>
      <c r="AM746" s="8"/>
      <c r="AN746" s="8"/>
      <c r="AO746" s="8"/>
      <c r="AP746" s="8"/>
      <c r="AQ746" s="8"/>
      <c r="AR746" s="8"/>
      <c r="AS746" s="8"/>
      <c r="AT746" s="8"/>
      <c r="AU746" s="8"/>
      <c r="AV746" s="8"/>
      <c r="AW746" s="8"/>
      <c r="AX746" s="8"/>
      <c r="AY746" s="8"/>
      <c r="AZ746" s="8"/>
      <c r="BA746" s="8"/>
    </row>
    <row r="747" spans="1:53" ht="15.75" customHeight="1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  <c r="AB747" s="8"/>
      <c r="AC747" s="8"/>
      <c r="AD747" s="8"/>
      <c r="AE747" s="8"/>
      <c r="AF747" s="8"/>
      <c r="AG747" s="8"/>
      <c r="AH747" s="8"/>
      <c r="AI747" s="8"/>
      <c r="AJ747" s="8"/>
      <c r="AK747" s="8"/>
      <c r="AL747" s="8"/>
      <c r="AM747" s="8"/>
      <c r="AN747" s="8"/>
      <c r="AO747" s="8"/>
      <c r="AP747" s="8"/>
      <c r="AQ747" s="8"/>
      <c r="AR747" s="8"/>
      <c r="AS747" s="8"/>
      <c r="AT747" s="8"/>
      <c r="AU747" s="8"/>
      <c r="AV747" s="8"/>
      <c r="AW747" s="8"/>
      <c r="AX747" s="8"/>
      <c r="AY747" s="8"/>
      <c r="AZ747" s="8"/>
      <c r="BA747" s="8"/>
    </row>
    <row r="748" spans="1:53" ht="15.75" customHeight="1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  <c r="AB748" s="8"/>
      <c r="AC748" s="8"/>
      <c r="AD748" s="8"/>
      <c r="AE748" s="8"/>
      <c r="AF748" s="8"/>
      <c r="AG748" s="8"/>
      <c r="AH748" s="8"/>
      <c r="AI748" s="8"/>
      <c r="AJ748" s="8"/>
      <c r="AK748" s="8"/>
      <c r="AL748" s="8"/>
      <c r="AM748" s="8"/>
      <c r="AN748" s="8"/>
      <c r="AO748" s="8"/>
      <c r="AP748" s="8"/>
      <c r="AQ748" s="8"/>
      <c r="AR748" s="8"/>
      <c r="AS748" s="8"/>
      <c r="AT748" s="8"/>
      <c r="AU748" s="8"/>
      <c r="AV748" s="8"/>
      <c r="AW748" s="8"/>
      <c r="AX748" s="8"/>
      <c r="AY748" s="8"/>
      <c r="AZ748" s="8"/>
      <c r="BA748" s="8"/>
    </row>
    <row r="749" spans="1:53" ht="15.75" customHeight="1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  <c r="AB749" s="8"/>
      <c r="AC749" s="8"/>
      <c r="AD749" s="8"/>
      <c r="AE749" s="8"/>
      <c r="AF749" s="8"/>
      <c r="AG749" s="8"/>
      <c r="AH749" s="8"/>
      <c r="AI749" s="8"/>
      <c r="AJ749" s="8"/>
      <c r="AK749" s="8"/>
      <c r="AL749" s="8"/>
      <c r="AM749" s="8"/>
      <c r="AN749" s="8"/>
      <c r="AO749" s="8"/>
      <c r="AP749" s="8"/>
      <c r="AQ749" s="8"/>
      <c r="AR749" s="8"/>
      <c r="AS749" s="8"/>
      <c r="AT749" s="8"/>
      <c r="AU749" s="8"/>
      <c r="AV749" s="8"/>
      <c r="AW749" s="8"/>
      <c r="AX749" s="8"/>
      <c r="AY749" s="8"/>
      <c r="AZ749" s="8"/>
      <c r="BA749" s="8"/>
    </row>
    <row r="750" spans="1:53" ht="15.75" customHeight="1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  <c r="AB750" s="8"/>
      <c r="AC750" s="8"/>
      <c r="AD750" s="8"/>
      <c r="AE750" s="8"/>
      <c r="AF750" s="8"/>
      <c r="AG750" s="8"/>
      <c r="AH750" s="8"/>
      <c r="AI750" s="8"/>
      <c r="AJ750" s="8"/>
      <c r="AK750" s="8"/>
      <c r="AL750" s="8"/>
      <c r="AM750" s="8"/>
      <c r="AN750" s="8"/>
      <c r="AO750" s="8"/>
      <c r="AP750" s="8"/>
      <c r="AQ750" s="8"/>
      <c r="AR750" s="8"/>
      <c r="AS750" s="8"/>
      <c r="AT750" s="8"/>
      <c r="AU750" s="8"/>
      <c r="AV750" s="8"/>
      <c r="AW750" s="8"/>
      <c r="AX750" s="8"/>
      <c r="AY750" s="8"/>
      <c r="AZ750" s="8"/>
      <c r="BA750" s="8"/>
    </row>
    <row r="751" spans="1:53" ht="15.75" customHeight="1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  <c r="AB751" s="8"/>
      <c r="AC751" s="8"/>
      <c r="AD751" s="8"/>
      <c r="AE751" s="8"/>
      <c r="AF751" s="8"/>
      <c r="AG751" s="8"/>
      <c r="AH751" s="8"/>
      <c r="AI751" s="8"/>
      <c r="AJ751" s="8"/>
      <c r="AK751" s="8"/>
      <c r="AL751" s="8"/>
      <c r="AM751" s="8"/>
      <c r="AN751" s="8"/>
      <c r="AO751" s="8"/>
      <c r="AP751" s="8"/>
      <c r="AQ751" s="8"/>
      <c r="AR751" s="8"/>
      <c r="AS751" s="8"/>
      <c r="AT751" s="8"/>
      <c r="AU751" s="8"/>
      <c r="AV751" s="8"/>
      <c r="AW751" s="8"/>
      <c r="AX751" s="8"/>
      <c r="AY751" s="8"/>
      <c r="AZ751" s="8"/>
      <c r="BA751" s="8"/>
    </row>
    <row r="752" spans="1:53" ht="15.75" customHeight="1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  <c r="AB752" s="8"/>
      <c r="AC752" s="8"/>
      <c r="AD752" s="8"/>
      <c r="AE752" s="8"/>
      <c r="AF752" s="8"/>
      <c r="AG752" s="8"/>
      <c r="AH752" s="8"/>
      <c r="AI752" s="8"/>
      <c r="AJ752" s="8"/>
      <c r="AK752" s="8"/>
      <c r="AL752" s="8"/>
      <c r="AM752" s="8"/>
      <c r="AN752" s="8"/>
      <c r="AO752" s="8"/>
      <c r="AP752" s="8"/>
      <c r="AQ752" s="8"/>
      <c r="AR752" s="8"/>
      <c r="AS752" s="8"/>
      <c r="AT752" s="8"/>
      <c r="AU752" s="8"/>
      <c r="AV752" s="8"/>
      <c r="AW752" s="8"/>
      <c r="AX752" s="8"/>
      <c r="AY752" s="8"/>
      <c r="AZ752" s="8"/>
      <c r="BA752" s="8"/>
    </row>
    <row r="753" spans="1:53" ht="15.75" customHeight="1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  <c r="AB753" s="8"/>
      <c r="AC753" s="8"/>
      <c r="AD753" s="8"/>
      <c r="AE753" s="8"/>
      <c r="AF753" s="8"/>
      <c r="AG753" s="8"/>
      <c r="AH753" s="8"/>
      <c r="AI753" s="8"/>
      <c r="AJ753" s="8"/>
      <c r="AK753" s="8"/>
      <c r="AL753" s="8"/>
      <c r="AM753" s="8"/>
      <c r="AN753" s="8"/>
      <c r="AO753" s="8"/>
      <c r="AP753" s="8"/>
      <c r="AQ753" s="8"/>
      <c r="AR753" s="8"/>
      <c r="AS753" s="8"/>
      <c r="AT753" s="8"/>
      <c r="AU753" s="8"/>
      <c r="AV753" s="8"/>
      <c r="AW753" s="8"/>
      <c r="AX753" s="8"/>
      <c r="AY753" s="8"/>
      <c r="AZ753" s="8"/>
      <c r="BA753" s="8"/>
    </row>
    <row r="754" spans="1:53" ht="15.75" customHeight="1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  <c r="AB754" s="8"/>
      <c r="AC754" s="8"/>
      <c r="AD754" s="8"/>
      <c r="AE754" s="8"/>
      <c r="AF754" s="8"/>
      <c r="AG754" s="8"/>
      <c r="AH754" s="8"/>
      <c r="AI754" s="8"/>
      <c r="AJ754" s="8"/>
      <c r="AK754" s="8"/>
      <c r="AL754" s="8"/>
      <c r="AM754" s="8"/>
      <c r="AN754" s="8"/>
      <c r="AO754" s="8"/>
      <c r="AP754" s="8"/>
      <c r="AQ754" s="8"/>
      <c r="AR754" s="8"/>
      <c r="AS754" s="8"/>
      <c r="AT754" s="8"/>
      <c r="AU754" s="8"/>
      <c r="AV754" s="8"/>
      <c r="AW754" s="8"/>
      <c r="AX754" s="8"/>
      <c r="AY754" s="8"/>
      <c r="AZ754" s="8"/>
      <c r="BA754" s="8"/>
    </row>
    <row r="755" spans="1:53" ht="15.75" customHeight="1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  <c r="AB755" s="8"/>
      <c r="AC755" s="8"/>
      <c r="AD755" s="8"/>
      <c r="AE755" s="8"/>
      <c r="AF755" s="8"/>
      <c r="AG755" s="8"/>
      <c r="AH755" s="8"/>
      <c r="AI755" s="8"/>
      <c r="AJ755" s="8"/>
      <c r="AK755" s="8"/>
      <c r="AL755" s="8"/>
      <c r="AM755" s="8"/>
      <c r="AN755" s="8"/>
      <c r="AO755" s="8"/>
      <c r="AP755" s="8"/>
      <c r="AQ755" s="8"/>
      <c r="AR755" s="8"/>
      <c r="AS755" s="8"/>
      <c r="AT755" s="8"/>
      <c r="AU755" s="8"/>
      <c r="AV755" s="8"/>
      <c r="AW755" s="8"/>
      <c r="AX755" s="8"/>
      <c r="AY755" s="8"/>
      <c r="AZ755" s="8"/>
      <c r="BA755" s="8"/>
    </row>
    <row r="756" spans="1:53" ht="15.75" customHeight="1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  <c r="AB756" s="8"/>
      <c r="AC756" s="8"/>
      <c r="AD756" s="8"/>
      <c r="AE756" s="8"/>
      <c r="AF756" s="8"/>
      <c r="AG756" s="8"/>
      <c r="AH756" s="8"/>
      <c r="AI756" s="8"/>
      <c r="AJ756" s="8"/>
      <c r="AK756" s="8"/>
      <c r="AL756" s="8"/>
      <c r="AM756" s="8"/>
      <c r="AN756" s="8"/>
      <c r="AO756" s="8"/>
      <c r="AP756" s="8"/>
      <c r="AQ756" s="8"/>
      <c r="AR756" s="8"/>
      <c r="AS756" s="8"/>
      <c r="AT756" s="8"/>
      <c r="AU756" s="8"/>
      <c r="AV756" s="8"/>
      <c r="AW756" s="8"/>
      <c r="AX756" s="8"/>
      <c r="AY756" s="8"/>
      <c r="AZ756" s="8"/>
      <c r="BA756" s="8"/>
    </row>
    <row r="757" spans="1:53" ht="15.75" customHeight="1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  <c r="AB757" s="8"/>
      <c r="AC757" s="8"/>
      <c r="AD757" s="8"/>
      <c r="AE757" s="8"/>
      <c r="AF757" s="8"/>
      <c r="AG757" s="8"/>
      <c r="AH757" s="8"/>
      <c r="AI757" s="8"/>
      <c r="AJ757" s="8"/>
      <c r="AK757" s="8"/>
      <c r="AL757" s="8"/>
      <c r="AM757" s="8"/>
      <c r="AN757" s="8"/>
      <c r="AO757" s="8"/>
      <c r="AP757" s="8"/>
      <c r="AQ757" s="8"/>
      <c r="AR757" s="8"/>
      <c r="AS757" s="8"/>
      <c r="AT757" s="8"/>
      <c r="AU757" s="8"/>
      <c r="AV757" s="8"/>
      <c r="AW757" s="8"/>
      <c r="AX757" s="8"/>
      <c r="AY757" s="8"/>
      <c r="AZ757" s="8"/>
      <c r="BA757" s="8"/>
    </row>
    <row r="758" spans="1:53" ht="15.75" customHeight="1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  <c r="AB758" s="8"/>
      <c r="AC758" s="8"/>
      <c r="AD758" s="8"/>
      <c r="AE758" s="8"/>
      <c r="AF758" s="8"/>
      <c r="AG758" s="8"/>
      <c r="AH758" s="8"/>
      <c r="AI758" s="8"/>
      <c r="AJ758" s="8"/>
      <c r="AK758" s="8"/>
      <c r="AL758" s="8"/>
      <c r="AM758" s="8"/>
      <c r="AN758" s="8"/>
      <c r="AO758" s="8"/>
      <c r="AP758" s="8"/>
      <c r="AQ758" s="8"/>
      <c r="AR758" s="8"/>
      <c r="AS758" s="8"/>
      <c r="AT758" s="8"/>
      <c r="AU758" s="8"/>
      <c r="AV758" s="8"/>
      <c r="AW758" s="8"/>
      <c r="AX758" s="8"/>
      <c r="AY758" s="8"/>
      <c r="AZ758" s="8"/>
      <c r="BA758" s="8"/>
    </row>
    <row r="759" spans="1:53" ht="15.75" customHeight="1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  <c r="AB759" s="8"/>
      <c r="AC759" s="8"/>
      <c r="AD759" s="8"/>
      <c r="AE759" s="8"/>
      <c r="AF759" s="8"/>
      <c r="AG759" s="8"/>
      <c r="AH759" s="8"/>
      <c r="AI759" s="8"/>
      <c r="AJ759" s="8"/>
      <c r="AK759" s="8"/>
      <c r="AL759" s="8"/>
      <c r="AM759" s="8"/>
      <c r="AN759" s="8"/>
      <c r="AO759" s="8"/>
      <c r="AP759" s="8"/>
      <c r="AQ759" s="8"/>
      <c r="AR759" s="8"/>
      <c r="AS759" s="8"/>
      <c r="AT759" s="8"/>
      <c r="AU759" s="8"/>
      <c r="AV759" s="8"/>
      <c r="AW759" s="8"/>
      <c r="AX759" s="8"/>
      <c r="AY759" s="8"/>
      <c r="AZ759" s="8"/>
      <c r="BA759" s="8"/>
    </row>
    <row r="760" spans="1:53" ht="15.75" customHeight="1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  <c r="AB760" s="8"/>
      <c r="AC760" s="8"/>
      <c r="AD760" s="8"/>
      <c r="AE760" s="8"/>
      <c r="AF760" s="8"/>
      <c r="AG760" s="8"/>
      <c r="AH760" s="8"/>
      <c r="AI760" s="8"/>
      <c r="AJ760" s="8"/>
      <c r="AK760" s="8"/>
      <c r="AL760" s="8"/>
      <c r="AM760" s="8"/>
      <c r="AN760" s="8"/>
      <c r="AO760" s="8"/>
      <c r="AP760" s="8"/>
      <c r="AQ760" s="8"/>
      <c r="AR760" s="8"/>
      <c r="AS760" s="8"/>
      <c r="AT760" s="8"/>
      <c r="AU760" s="8"/>
      <c r="AV760" s="8"/>
      <c r="AW760" s="8"/>
      <c r="AX760" s="8"/>
      <c r="AY760" s="8"/>
      <c r="AZ760" s="8"/>
      <c r="BA760" s="8"/>
    </row>
    <row r="761" spans="1:53" ht="15.75" customHeight="1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  <c r="AB761" s="8"/>
      <c r="AC761" s="8"/>
      <c r="AD761" s="8"/>
      <c r="AE761" s="8"/>
      <c r="AF761" s="8"/>
      <c r="AG761" s="8"/>
      <c r="AH761" s="8"/>
      <c r="AI761" s="8"/>
      <c r="AJ761" s="8"/>
      <c r="AK761" s="8"/>
      <c r="AL761" s="8"/>
      <c r="AM761" s="8"/>
      <c r="AN761" s="8"/>
      <c r="AO761" s="8"/>
      <c r="AP761" s="8"/>
      <c r="AQ761" s="8"/>
      <c r="AR761" s="8"/>
      <c r="AS761" s="8"/>
      <c r="AT761" s="8"/>
      <c r="AU761" s="8"/>
      <c r="AV761" s="8"/>
      <c r="AW761" s="8"/>
      <c r="AX761" s="8"/>
      <c r="AY761" s="8"/>
      <c r="AZ761" s="8"/>
      <c r="BA761" s="8"/>
    </row>
    <row r="762" spans="1:53" ht="15.75" customHeight="1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  <c r="AB762" s="8"/>
      <c r="AC762" s="8"/>
      <c r="AD762" s="8"/>
      <c r="AE762" s="8"/>
      <c r="AF762" s="8"/>
      <c r="AG762" s="8"/>
      <c r="AH762" s="8"/>
      <c r="AI762" s="8"/>
      <c r="AJ762" s="8"/>
      <c r="AK762" s="8"/>
      <c r="AL762" s="8"/>
      <c r="AM762" s="8"/>
      <c r="AN762" s="8"/>
      <c r="AO762" s="8"/>
      <c r="AP762" s="8"/>
      <c r="AQ762" s="8"/>
      <c r="AR762" s="8"/>
      <c r="AS762" s="8"/>
      <c r="AT762" s="8"/>
      <c r="AU762" s="8"/>
      <c r="AV762" s="8"/>
      <c r="AW762" s="8"/>
      <c r="AX762" s="8"/>
      <c r="AY762" s="8"/>
      <c r="AZ762" s="8"/>
      <c r="BA762" s="8"/>
    </row>
    <row r="763" spans="1:53" ht="15.75" customHeight="1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  <c r="AB763" s="8"/>
      <c r="AC763" s="8"/>
      <c r="AD763" s="8"/>
      <c r="AE763" s="8"/>
      <c r="AF763" s="8"/>
      <c r="AG763" s="8"/>
      <c r="AH763" s="8"/>
      <c r="AI763" s="8"/>
      <c r="AJ763" s="8"/>
      <c r="AK763" s="8"/>
      <c r="AL763" s="8"/>
      <c r="AM763" s="8"/>
      <c r="AN763" s="8"/>
      <c r="AO763" s="8"/>
      <c r="AP763" s="8"/>
      <c r="AQ763" s="8"/>
      <c r="AR763" s="8"/>
      <c r="AS763" s="8"/>
      <c r="AT763" s="8"/>
      <c r="AU763" s="8"/>
      <c r="AV763" s="8"/>
      <c r="AW763" s="8"/>
      <c r="AX763" s="8"/>
      <c r="AY763" s="8"/>
      <c r="AZ763" s="8"/>
      <c r="BA763" s="8"/>
    </row>
    <row r="764" spans="1:53" ht="15.75" customHeight="1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  <c r="AB764" s="8"/>
      <c r="AC764" s="8"/>
      <c r="AD764" s="8"/>
      <c r="AE764" s="8"/>
      <c r="AF764" s="8"/>
      <c r="AG764" s="8"/>
      <c r="AH764" s="8"/>
      <c r="AI764" s="8"/>
      <c r="AJ764" s="8"/>
      <c r="AK764" s="8"/>
      <c r="AL764" s="8"/>
      <c r="AM764" s="8"/>
      <c r="AN764" s="8"/>
      <c r="AO764" s="8"/>
      <c r="AP764" s="8"/>
      <c r="AQ764" s="8"/>
      <c r="AR764" s="8"/>
      <c r="AS764" s="8"/>
      <c r="AT764" s="8"/>
      <c r="AU764" s="8"/>
      <c r="AV764" s="8"/>
      <c r="AW764" s="8"/>
      <c r="AX764" s="8"/>
      <c r="AY764" s="8"/>
      <c r="AZ764" s="8"/>
      <c r="BA764" s="8"/>
    </row>
    <row r="765" spans="1:53" ht="15.75" customHeight="1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  <c r="AB765" s="8"/>
      <c r="AC765" s="8"/>
      <c r="AD765" s="8"/>
      <c r="AE765" s="8"/>
      <c r="AF765" s="8"/>
      <c r="AG765" s="8"/>
      <c r="AH765" s="8"/>
      <c r="AI765" s="8"/>
      <c r="AJ765" s="8"/>
      <c r="AK765" s="8"/>
      <c r="AL765" s="8"/>
      <c r="AM765" s="8"/>
      <c r="AN765" s="8"/>
      <c r="AO765" s="8"/>
      <c r="AP765" s="8"/>
      <c r="AQ765" s="8"/>
      <c r="AR765" s="8"/>
      <c r="AS765" s="8"/>
      <c r="AT765" s="8"/>
      <c r="AU765" s="8"/>
      <c r="AV765" s="8"/>
      <c r="AW765" s="8"/>
      <c r="AX765" s="8"/>
      <c r="AY765" s="8"/>
      <c r="AZ765" s="8"/>
      <c r="BA765" s="8"/>
    </row>
    <row r="766" spans="1:53" ht="15.75" customHeight="1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  <c r="AB766" s="8"/>
      <c r="AC766" s="8"/>
      <c r="AD766" s="8"/>
      <c r="AE766" s="8"/>
      <c r="AF766" s="8"/>
      <c r="AG766" s="8"/>
      <c r="AH766" s="8"/>
      <c r="AI766" s="8"/>
      <c r="AJ766" s="8"/>
      <c r="AK766" s="8"/>
      <c r="AL766" s="8"/>
      <c r="AM766" s="8"/>
      <c r="AN766" s="8"/>
      <c r="AO766" s="8"/>
      <c r="AP766" s="8"/>
      <c r="AQ766" s="8"/>
      <c r="AR766" s="8"/>
      <c r="AS766" s="8"/>
      <c r="AT766" s="8"/>
      <c r="AU766" s="8"/>
      <c r="AV766" s="8"/>
      <c r="AW766" s="8"/>
      <c r="AX766" s="8"/>
      <c r="AY766" s="8"/>
      <c r="AZ766" s="8"/>
      <c r="BA766" s="8"/>
    </row>
    <row r="767" spans="1:53" ht="15.75" customHeight="1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  <c r="AB767" s="8"/>
      <c r="AC767" s="8"/>
      <c r="AD767" s="8"/>
      <c r="AE767" s="8"/>
      <c r="AF767" s="8"/>
      <c r="AG767" s="8"/>
      <c r="AH767" s="8"/>
      <c r="AI767" s="8"/>
      <c r="AJ767" s="8"/>
      <c r="AK767" s="8"/>
      <c r="AL767" s="8"/>
      <c r="AM767" s="8"/>
      <c r="AN767" s="8"/>
      <c r="AO767" s="8"/>
      <c r="AP767" s="8"/>
      <c r="AQ767" s="8"/>
      <c r="AR767" s="8"/>
      <c r="AS767" s="8"/>
      <c r="AT767" s="8"/>
      <c r="AU767" s="8"/>
      <c r="AV767" s="8"/>
      <c r="AW767" s="8"/>
      <c r="AX767" s="8"/>
      <c r="AY767" s="8"/>
      <c r="AZ767" s="8"/>
      <c r="BA767" s="8"/>
    </row>
    <row r="768" spans="1:53" ht="15.75" customHeight="1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  <c r="AB768" s="8"/>
      <c r="AC768" s="8"/>
      <c r="AD768" s="8"/>
      <c r="AE768" s="8"/>
      <c r="AF768" s="8"/>
      <c r="AG768" s="8"/>
      <c r="AH768" s="8"/>
      <c r="AI768" s="8"/>
      <c r="AJ768" s="8"/>
      <c r="AK768" s="8"/>
      <c r="AL768" s="8"/>
      <c r="AM768" s="8"/>
      <c r="AN768" s="8"/>
      <c r="AO768" s="8"/>
      <c r="AP768" s="8"/>
      <c r="AQ768" s="8"/>
      <c r="AR768" s="8"/>
      <c r="AS768" s="8"/>
      <c r="AT768" s="8"/>
      <c r="AU768" s="8"/>
      <c r="AV768" s="8"/>
      <c r="AW768" s="8"/>
      <c r="AX768" s="8"/>
      <c r="AY768" s="8"/>
      <c r="AZ768" s="8"/>
      <c r="BA768" s="8"/>
    </row>
    <row r="769" spans="1:53" ht="15.75" customHeight="1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  <c r="AB769" s="8"/>
      <c r="AC769" s="8"/>
      <c r="AD769" s="8"/>
      <c r="AE769" s="8"/>
      <c r="AF769" s="8"/>
      <c r="AG769" s="8"/>
      <c r="AH769" s="8"/>
      <c r="AI769" s="8"/>
      <c r="AJ769" s="8"/>
      <c r="AK769" s="8"/>
      <c r="AL769" s="8"/>
      <c r="AM769" s="8"/>
      <c r="AN769" s="8"/>
      <c r="AO769" s="8"/>
      <c r="AP769" s="8"/>
      <c r="AQ769" s="8"/>
      <c r="AR769" s="8"/>
      <c r="AS769" s="8"/>
      <c r="AT769" s="8"/>
      <c r="AU769" s="8"/>
      <c r="AV769" s="8"/>
      <c r="AW769" s="8"/>
      <c r="AX769" s="8"/>
      <c r="AY769" s="8"/>
      <c r="AZ769" s="8"/>
      <c r="BA769" s="8"/>
    </row>
    <row r="770" spans="1:53" ht="15.75" customHeight="1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  <c r="AB770" s="8"/>
      <c r="AC770" s="8"/>
      <c r="AD770" s="8"/>
      <c r="AE770" s="8"/>
      <c r="AF770" s="8"/>
      <c r="AG770" s="8"/>
      <c r="AH770" s="8"/>
      <c r="AI770" s="8"/>
      <c r="AJ770" s="8"/>
      <c r="AK770" s="8"/>
      <c r="AL770" s="8"/>
      <c r="AM770" s="8"/>
      <c r="AN770" s="8"/>
      <c r="AO770" s="8"/>
      <c r="AP770" s="8"/>
      <c r="AQ770" s="8"/>
      <c r="AR770" s="8"/>
      <c r="AS770" s="8"/>
      <c r="AT770" s="8"/>
      <c r="AU770" s="8"/>
      <c r="AV770" s="8"/>
      <c r="AW770" s="8"/>
      <c r="AX770" s="8"/>
      <c r="AY770" s="8"/>
      <c r="AZ770" s="8"/>
      <c r="BA770" s="8"/>
    </row>
    <row r="771" spans="1:53" ht="15.75" customHeight="1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  <c r="AB771" s="8"/>
      <c r="AC771" s="8"/>
      <c r="AD771" s="8"/>
      <c r="AE771" s="8"/>
      <c r="AF771" s="8"/>
      <c r="AG771" s="8"/>
      <c r="AH771" s="8"/>
      <c r="AI771" s="8"/>
      <c r="AJ771" s="8"/>
      <c r="AK771" s="8"/>
      <c r="AL771" s="8"/>
      <c r="AM771" s="8"/>
      <c r="AN771" s="8"/>
      <c r="AO771" s="8"/>
      <c r="AP771" s="8"/>
      <c r="AQ771" s="8"/>
      <c r="AR771" s="8"/>
      <c r="AS771" s="8"/>
      <c r="AT771" s="8"/>
      <c r="AU771" s="8"/>
      <c r="AV771" s="8"/>
      <c r="AW771" s="8"/>
      <c r="AX771" s="8"/>
      <c r="AY771" s="8"/>
      <c r="AZ771" s="8"/>
      <c r="BA771" s="8"/>
    </row>
    <row r="772" spans="1:53" ht="15.75" customHeight="1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  <c r="AB772" s="8"/>
      <c r="AC772" s="8"/>
      <c r="AD772" s="8"/>
      <c r="AE772" s="8"/>
      <c r="AF772" s="8"/>
      <c r="AG772" s="8"/>
      <c r="AH772" s="8"/>
      <c r="AI772" s="8"/>
      <c r="AJ772" s="8"/>
      <c r="AK772" s="8"/>
      <c r="AL772" s="8"/>
      <c r="AM772" s="8"/>
      <c r="AN772" s="8"/>
      <c r="AO772" s="8"/>
      <c r="AP772" s="8"/>
      <c r="AQ772" s="8"/>
      <c r="AR772" s="8"/>
      <c r="AS772" s="8"/>
      <c r="AT772" s="8"/>
      <c r="AU772" s="8"/>
      <c r="AV772" s="8"/>
      <c r="AW772" s="8"/>
      <c r="AX772" s="8"/>
      <c r="AY772" s="8"/>
      <c r="AZ772" s="8"/>
      <c r="BA772" s="8"/>
    </row>
    <row r="773" spans="1:53" ht="15.75" customHeight="1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  <c r="AB773" s="8"/>
      <c r="AC773" s="8"/>
      <c r="AD773" s="8"/>
      <c r="AE773" s="8"/>
      <c r="AF773" s="8"/>
      <c r="AG773" s="8"/>
      <c r="AH773" s="8"/>
      <c r="AI773" s="8"/>
      <c r="AJ773" s="8"/>
      <c r="AK773" s="8"/>
      <c r="AL773" s="8"/>
      <c r="AM773" s="8"/>
      <c r="AN773" s="8"/>
      <c r="AO773" s="8"/>
      <c r="AP773" s="8"/>
      <c r="AQ773" s="8"/>
      <c r="AR773" s="8"/>
      <c r="AS773" s="8"/>
      <c r="AT773" s="8"/>
      <c r="AU773" s="8"/>
      <c r="AV773" s="8"/>
      <c r="AW773" s="8"/>
      <c r="AX773" s="8"/>
      <c r="AY773" s="8"/>
      <c r="AZ773" s="8"/>
      <c r="BA773" s="8"/>
    </row>
    <row r="774" spans="1:53" ht="15.75" customHeight="1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  <c r="AB774" s="8"/>
      <c r="AC774" s="8"/>
      <c r="AD774" s="8"/>
      <c r="AE774" s="8"/>
      <c r="AF774" s="8"/>
      <c r="AG774" s="8"/>
      <c r="AH774" s="8"/>
      <c r="AI774" s="8"/>
      <c r="AJ774" s="8"/>
      <c r="AK774" s="8"/>
      <c r="AL774" s="8"/>
      <c r="AM774" s="8"/>
      <c r="AN774" s="8"/>
      <c r="AO774" s="8"/>
      <c r="AP774" s="8"/>
      <c r="AQ774" s="8"/>
      <c r="AR774" s="8"/>
      <c r="AS774" s="8"/>
      <c r="AT774" s="8"/>
      <c r="AU774" s="8"/>
      <c r="AV774" s="8"/>
      <c r="AW774" s="8"/>
      <c r="AX774" s="8"/>
      <c r="AY774" s="8"/>
      <c r="AZ774" s="8"/>
      <c r="BA774" s="8"/>
    </row>
    <row r="775" spans="1:53" ht="15.75" customHeight="1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  <c r="AB775" s="8"/>
      <c r="AC775" s="8"/>
      <c r="AD775" s="8"/>
      <c r="AE775" s="8"/>
      <c r="AF775" s="8"/>
      <c r="AG775" s="8"/>
      <c r="AH775" s="8"/>
      <c r="AI775" s="8"/>
      <c r="AJ775" s="8"/>
      <c r="AK775" s="8"/>
      <c r="AL775" s="8"/>
      <c r="AM775" s="8"/>
      <c r="AN775" s="8"/>
      <c r="AO775" s="8"/>
      <c r="AP775" s="8"/>
      <c r="AQ775" s="8"/>
      <c r="AR775" s="8"/>
      <c r="AS775" s="8"/>
      <c r="AT775" s="8"/>
      <c r="AU775" s="8"/>
      <c r="AV775" s="8"/>
      <c r="AW775" s="8"/>
      <c r="AX775" s="8"/>
      <c r="AY775" s="8"/>
      <c r="AZ775" s="8"/>
      <c r="BA775" s="8"/>
    </row>
    <row r="776" spans="1:53" ht="15.75" customHeight="1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  <c r="AB776" s="8"/>
      <c r="AC776" s="8"/>
      <c r="AD776" s="8"/>
      <c r="AE776" s="8"/>
      <c r="AF776" s="8"/>
      <c r="AG776" s="8"/>
      <c r="AH776" s="8"/>
      <c r="AI776" s="8"/>
      <c r="AJ776" s="8"/>
      <c r="AK776" s="8"/>
      <c r="AL776" s="8"/>
      <c r="AM776" s="8"/>
      <c r="AN776" s="8"/>
      <c r="AO776" s="8"/>
      <c r="AP776" s="8"/>
      <c r="AQ776" s="8"/>
      <c r="AR776" s="8"/>
      <c r="AS776" s="8"/>
      <c r="AT776" s="8"/>
      <c r="AU776" s="8"/>
      <c r="AV776" s="8"/>
      <c r="AW776" s="8"/>
      <c r="AX776" s="8"/>
      <c r="AY776" s="8"/>
      <c r="AZ776" s="8"/>
      <c r="BA776" s="8"/>
    </row>
    <row r="777" spans="1:53" ht="15.75" customHeight="1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  <c r="AB777" s="8"/>
      <c r="AC777" s="8"/>
      <c r="AD777" s="8"/>
      <c r="AE777" s="8"/>
      <c r="AF777" s="8"/>
      <c r="AG777" s="8"/>
      <c r="AH777" s="8"/>
      <c r="AI777" s="8"/>
      <c r="AJ777" s="8"/>
      <c r="AK777" s="8"/>
      <c r="AL777" s="8"/>
      <c r="AM777" s="8"/>
      <c r="AN777" s="8"/>
      <c r="AO777" s="8"/>
      <c r="AP777" s="8"/>
      <c r="AQ777" s="8"/>
      <c r="AR777" s="8"/>
      <c r="AS777" s="8"/>
      <c r="AT777" s="8"/>
      <c r="AU777" s="8"/>
      <c r="AV777" s="8"/>
      <c r="AW777" s="8"/>
      <c r="AX777" s="8"/>
      <c r="AY777" s="8"/>
      <c r="AZ777" s="8"/>
      <c r="BA777" s="8"/>
    </row>
    <row r="778" spans="1:53" ht="15.75" customHeight="1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  <c r="AB778" s="8"/>
      <c r="AC778" s="8"/>
      <c r="AD778" s="8"/>
      <c r="AE778" s="8"/>
      <c r="AF778" s="8"/>
      <c r="AG778" s="8"/>
      <c r="AH778" s="8"/>
      <c r="AI778" s="8"/>
      <c r="AJ778" s="8"/>
      <c r="AK778" s="8"/>
      <c r="AL778" s="8"/>
      <c r="AM778" s="8"/>
      <c r="AN778" s="8"/>
      <c r="AO778" s="8"/>
      <c r="AP778" s="8"/>
      <c r="AQ778" s="8"/>
      <c r="AR778" s="8"/>
      <c r="AS778" s="8"/>
      <c r="AT778" s="8"/>
      <c r="AU778" s="8"/>
      <c r="AV778" s="8"/>
      <c r="AW778" s="8"/>
      <c r="AX778" s="8"/>
      <c r="AY778" s="8"/>
      <c r="AZ778" s="8"/>
      <c r="BA778" s="8"/>
    </row>
    <row r="779" spans="1:53" ht="15.75" customHeight="1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  <c r="AB779" s="8"/>
      <c r="AC779" s="8"/>
      <c r="AD779" s="8"/>
      <c r="AE779" s="8"/>
      <c r="AF779" s="8"/>
      <c r="AG779" s="8"/>
      <c r="AH779" s="8"/>
      <c r="AI779" s="8"/>
      <c r="AJ779" s="8"/>
      <c r="AK779" s="8"/>
      <c r="AL779" s="8"/>
      <c r="AM779" s="8"/>
      <c r="AN779" s="8"/>
      <c r="AO779" s="8"/>
      <c r="AP779" s="8"/>
      <c r="AQ779" s="8"/>
      <c r="AR779" s="8"/>
      <c r="AS779" s="8"/>
      <c r="AT779" s="8"/>
      <c r="AU779" s="8"/>
      <c r="AV779" s="8"/>
      <c r="AW779" s="8"/>
      <c r="AX779" s="8"/>
      <c r="AY779" s="8"/>
      <c r="AZ779" s="8"/>
      <c r="BA779" s="8"/>
    </row>
    <row r="780" spans="1:53" ht="15.75" customHeight="1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  <c r="AB780" s="8"/>
      <c r="AC780" s="8"/>
      <c r="AD780" s="8"/>
      <c r="AE780" s="8"/>
      <c r="AF780" s="8"/>
      <c r="AG780" s="8"/>
      <c r="AH780" s="8"/>
      <c r="AI780" s="8"/>
      <c r="AJ780" s="8"/>
      <c r="AK780" s="8"/>
      <c r="AL780" s="8"/>
      <c r="AM780" s="8"/>
      <c r="AN780" s="8"/>
      <c r="AO780" s="8"/>
      <c r="AP780" s="8"/>
      <c r="AQ780" s="8"/>
      <c r="AR780" s="8"/>
      <c r="AS780" s="8"/>
      <c r="AT780" s="8"/>
      <c r="AU780" s="8"/>
      <c r="AV780" s="8"/>
      <c r="AW780" s="8"/>
      <c r="AX780" s="8"/>
      <c r="AY780" s="8"/>
      <c r="AZ780" s="8"/>
      <c r="BA780" s="8"/>
    </row>
    <row r="781" spans="1:53" ht="15.75" customHeight="1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  <c r="AB781" s="8"/>
      <c r="AC781" s="8"/>
      <c r="AD781" s="8"/>
      <c r="AE781" s="8"/>
      <c r="AF781" s="8"/>
      <c r="AG781" s="8"/>
      <c r="AH781" s="8"/>
      <c r="AI781" s="8"/>
      <c r="AJ781" s="8"/>
      <c r="AK781" s="8"/>
      <c r="AL781" s="8"/>
      <c r="AM781" s="8"/>
      <c r="AN781" s="8"/>
      <c r="AO781" s="8"/>
      <c r="AP781" s="8"/>
      <c r="AQ781" s="8"/>
      <c r="AR781" s="8"/>
      <c r="AS781" s="8"/>
      <c r="AT781" s="8"/>
      <c r="AU781" s="8"/>
      <c r="AV781" s="8"/>
      <c r="AW781" s="8"/>
      <c r="AX781" s="8"/>
      <c r="AY781" s="8"/>
      <c r="AZ781" s="8"/>
      <c r="BA781" s="8"/>
    </row>
    <row r="782" spans="1:53" ht="15.75" customHeight="1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  <c r="AB782" s="8"/>
      <c r="AC782" s="8"/>
      <c r="AD782" s="8"/>
      <c r="AE782" s="8"/>
      <c r="AF782" s="8"/>
      <c r="AG782" s="8"/>
      <c r="AH782" s="8"/>
      <c r="AI782" s="8"/>
      <c r="AJ782" s="8"/>
      <c r="AK782" s="8"/>
      <c r="AL782" s="8"/>
      <c r="AM782" s="8"/>
      <c r="AN782" s="8"/>
      <c r="AO782" s="8"/>
      <c r="AP782" s="8"/>
      <c r="AQ782" s="8"/>
      <c r="AR782" s="8"/>
      <c r="AS782" s="8"/>
      <c r="AT782" s="8"/>
      <c r="AU782" s="8"/>
      <c r="AV782" s="8"/>
      <c r="AW782" s="8"/>
      <c r="AX782" s="8"/>
      <c r="AY782" s="8"/>
      <c r="AZ782" s="8"/>
      <c r="BA782" s="8"/>
    </row>
    <row r="783" spans="1:53" ht="15.75" customHeight="1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  <c r="AB783" s="8"/>
      <c r="AC783" s="8"/>
      <c r="AD783" s="8"/>
      <c r="AE783" s="8"/>
      <c r="AF783" s="8"/>
      <c r="AG783" s="8"/>
      <c r="AH783" s="8"/>
      <c r="AI783" s="8"/>
      <c r="AJ783" s="8"/>
      <c r="AK783" s="8"/>
      <c r="AL783" s="8"/>
      <c r="AM783" s="8"/>
      <c r="AN783" s="8"/>
      <c r="AO783" s="8"/>
      <c r="AP783" s="8"/>
      <c r="AQ783" s="8"/>
      <c r="AR783" s="8"/>
      <c r="AS783" s="8"/>
      <c r="AT783" s="8"/>
      <c r="AU783" s="8"/>
      <c r="AV783" s="8"/>
      <c r="AW783" s="8"/>
      <c r="AX783" s="8"/>
      <c r="AY783" s="8"/>
      <c r="AZ783" s="8"/>
      <c r="BA783" s="8"/>
    </row>
    <row r="784" spans="1:53" ht="15.75" customHeight="1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  <c r="AB784" s="8"/>
      <c r="AC784" s="8"/>
      <c r="AD784" s="8"/>
      <c r="AE784" s="8"/>
      <c r="AF784" s="8"/>
      <c r="AG784" s="8"/>
      <c r="AH784" s="8"/>
      <c r="AI784" s="8"/>
      <c r="AJ784" s="8"/>
      <c r="AK784" s="8"/>
      <c r="AL784" s="8"/>
      <c r="AM784" s="8"/>
      <c r="AN784" s="8"/>
      <c r="AO784" s="8"/>
      <c r="AP784" s="8"/>
      <c r="AQ784" s="8"/>
      <c r="AR784" s="8"/>
      <c r="AS784" s="8"/>
      <c r="AT784" s="8"/>
      <c r="AU784" s="8"/>
      <c r="AV784" s="8"/>
      <c r="AW784" s="8"/>
      <c r="AX784" s="8"/>
      <c r="AY784" s="8"/>
      <c r="AZ784" s="8"/>
      <c r="BA784" s="8"/>
    </row>
    <row r="785" spans="1:53" ht="15.75" customHeight="1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  <c r="AB785" s="8"/>
      <c r="AC785" s="8"/>
      <c r="AD785" s="8"/>
      <c r="AE785" s="8"/>
      <c r="AF785" s="8"/>
      <c r="AG785" s="8"/>
      <c r="AH785" s="8"/>
      <c r="AI785" s="8"/>
      <c r="AJ785" s="8"/>
      <c r="AK785" s="8"/>
      <c r="AL785" s="8"/>
      <c r="AM785" s="8"/>
      <c r="AN785" s="8"/>
      <c r="AO785" s="8"/>
      <c r="AP785" s="8"/>
      <c r="AQ785" s="8"/>
      <c r="AR785" s="8"/>
      <c r="AS785" s="8"/>
      <c r="AT785" s="8"/>
      <c r="AU785" s="8"/>
      <c r="AV785" s="8"/>
      <c r="AW785" s="8"/>
      <c r="AX785" s="8"/>
      <c r="AY785" s="8"/>
      <c r="AZ785" s="8"/>
      <c r="BA785" s="8"/>
    </row>
    <row r="786" spans="1:53" ht="15.75" customHeight="1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  <c r="AB786" s="8"/>
      <c r="AC786" s="8"/>
      <c r="AD786" s="8"/>
      <c r="AE786" s="8"/>
      <c r="AF786" s="8"/>
      <c r="AG786" s="8"/>
      <c r="AH786" s="8"/>
      <c r="AI786" s="8"/>
      <c r="AJ786" s="8"/>
      <c r="AK786" s="8"/>
      <c r="AL786" s="8"/>
      <c r="AM786" s="8"/>
      <c r="AN786" s="8"/>
      <c r="AO786" s="8"/>
      <c r="AP786" s="8"/>
      <c r="AQ786" s="8"/>
      <c r="AR786" s="8"/>
      <c r="AS786" s="8"/>
      <c r="AT786" s="8"/>
      <c r="AU786" s="8"/>
      <c r="AV786" s="8"/>
      <c r="AW786" s="8"/>
      <c r="AX786" s="8"/>
      <c r="AY786" s="8"/>
      <c r="AZ786" s="8"/>
      <c r="BA786" s="8"/>
    </row>
    <row r="787" spans="1:53" ht="15.75" customHeight="1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  <c r="AB787" s="8"/>
      <c r="AC787" s="8"/>
      <c r="AD787" s="8"/>
      <c r="AE787" s="8"/>
      <c r="AF787" s="8"/>
      <c r="AG787" s="8"/>
      <c r="AH787" s="8"/>
      <c r="AI787" s="8"/>
      <c r="AJ787" s="8"/>
      <c r="AK787" s="8"/>
      <c r="AL787" s="8"/>
      <c r="AM787" s="8"/>
      <c r="AN787" s="8"/>
      <c r="AO787" s="8"/>
      <c r="AP787" s="8"/>
      <c r="AQ787" s="8"/>
      <c r="AR787" s="8"/>
      <c r="AS787" s="8"/>
      <c r="AT787" s="8"/>
      <c r="AU787" s="8"/>
      <c r="AV787" s="8"/>
      <c r="AW787" s="8"/>
      <c r="AX787" s="8"/>
      <c r="AY787" s="8"/>
      <c r="AZ787" s="8"/>
      <c r="BA787" s="8"/>
    </row>
    <row r="788" spans="1:53" ht="15.75" customHeight="1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  <c r="AB788" s="8"/>
      <c r="AC788" s="8"/>
      <c r="AD788" s="8"/>
      <c r="AE788" s="8"/>
      <c r="AF788" s="8"/>
      <c r="AG788" s="8"/>
      <c r="AH788" s="8"/>
      <c r="AI788" s="8"/>
      <c r="AJ788" s="8"/>
      <c r="AK788" s="8"/>
      <c r="AL788" s="8"/>
      <c r="AM788" s="8"/>
      <c r="AN788" s="8"/>
      <c r="AO788" s="8"/>
      <c r="AP788" s="8"/>
      <c r="AQ788" s="8"/>
      <c r="AR788" s="8"/>
      <c r="AS788" s="8"/>
      <c r="AT788" s="8"/>
      <c r="AU788" s="8"/>
      <c r="AV788" s="8"/>
      <c r="AW788" s="8"/>
      <c r="AX788" s="8"/>
      <c r="AY788" s="8"/>
      <c r="AZ788" s="8"/>
      <c r="BA788" s="8"/>
    </row>
    <row r="789" spans="1:53" ht="15.75" customHeight="1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  <c r="AB789" s="8"/>
      <c r="AC789" s="8"/>
      <c r="AD789" s="8"/>
      <c r="AE789" s="8"/>
      <c r="AF789" s="8"/>
      <c r="AG789" s="8"/>
      <c r="AH789" s="8"/>
      <c r="AI789" s="8"/>
      <c r="AJ789" s="8"/>
      <c r="AK789" s="8"/>
      <c r="AL789" s="8"/>
      <c r="AM789" s="8"/>
      <c r="AN789" s="8"/>
      <c r="AO789" s="8"/>
      <c r="AP789" s="8"/>
      <c r="AQ789" s="8"/>
      <c r="AR789" s="8"/>
      <c r="AS789" s="8"/>
      <c r="AT789" s="8"/>
      <c r="AU789" s="8"/>
      <c r="AV789" s="8"/>
      <c r="AW789" s="8"/>
      <c r="AX789" s="8"/>
      <c r="AY789" s="8"/>
      <c r="AZ789" s="8"/>
      <c r="BA789" s="8"/>
    </row>
    <row r="790" spans="1:53" ht="15.75" customHeight="1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  <c r="AB790" s="8"/>
      <c r="AC790" s="8"/>
      <c r="AD790" s="8"/>
      <c r="AE790" s="8"/>
      <c r="AF790" s="8"/>
      <c r="AG790" s="8"/>
      <c r="AH790" s="8"/>
      <c r="AI790" s="8"/>
      <c r="AJ790" s="8"/>
      <c r="AK790" s="8"/>
      <c r="AL790" s="8"/>
      <c r="AM790" s="8"/>
      <c r="AN790" s="8"/>
      <c r="AO790" s="8"/>
      <c r="AP790" s="8"/>
      <c r="AQ790" s="8"/>
      <c r="AR790" s="8"/>
      <c r="AS790" s="8"/>
      <c r="AT790" s="8"/>
      <c r="AU790" s="8"/>
      <c r="AV790" s="8"/>
      <c r="AW790" s="8"/>
      <c r="AX790" s="8"/>
      <c r="AY790" s="8"/>
      <c r="AZ790" s="8"/>
      <c r="BA790" s="8"/>
    </row>
    <row r="791" spans="1:53" ht="15.75" customHeight="1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  <c r="AB791" s="8"/>
      <c r="AC791" s="8"/>
      <c r="AD791" s="8"/>
      <c r="AE791" s="8"/>
      <c r="AF791" s="8"/>
      <c r="AG791" s="8"/>
      <c r="AH791" s="8"/>
      <c r="AI791" s="8"/>
      <c r="AJ791" s="8"/>
      <c r="AK791" s="8"/>
      <c r="AL791" s="8"/>
      <c r="AM791" s="8"/>
      <c r="AN791" s="8"/>
      <c r="AO791" s="8"/>
      <c r="AP791" s="8"/>
      <c r="AQ791" s="8"/>
      <c r="AR791" s="8"/>
      <c r="AS791" s="8"/>
      <c r="AT791" s="8"/>
      <c r="AU791" s="8"/>
      <c r="AV791" s="8"/>
      <c r="AW791" s="8"/>
      <c r="AX791" s="8"/>
      <c r="AY791" s="8"/>
      <c r="AZ791" s="8"/>
      <c r="BA791" s="8"/>
    </row>
    <row r="792" spans="1:53" ht="15.75" customHeight="1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  <c r="AB792" s="8"/>
      <c r="AC792" s="8"/>
      <c r="AD792" s="8"/>
      <c r="AE792" s="8"/>
      <c r="AF792" s="8"/>
      <c r="AG792" s="8"/>
      <c r="AH792" s="8"/>
      <c r="AI792" s="8"/>
      <c r="AJ792" s="8"/>
      <c r="AK792" s="8"/>
      <c r="AL792" s="8"/>
      <c r="AM792" s="8"/>
      <c r="AN792" s="8"/>
      <c r="AO792" s="8"/>
      <c r="AP792" s="8"/>
      <c r="AQ792" s="8"/>
      <c r="AR792" s="8"/>
      <c r="AS792" s="8"/>
      <c r="AT792" s="8"/>
      <c r="AU792" s="8"/>
      <c r="AV792" s="8"/>
      <c r="AW792" s="8"/>
      <c r="AX792" s="8"/>
      <c r="AY792" s="8"/>
      <c r="AZ792" s="8"/>
      <c r="BA792" s="8"/>
    </row>
    <row r="793" spans="1:53" ht="15.75" customHeight="1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  <c r="AB793" s="8"/>
      <c r="AC793" s="8"/>
      <c r="AD793" s="8"/>
      <c r="AE793" s="8"/>
      <c r="AF793" s="8"/>
      <c r="AG793" s="8"/>
      <c r="AH793" s="8"/>
      <c r="AI793" s="8"/>
      <c r="AJ793" s="8"/>
      <c r="AK793" s="8"/>
      <c r="AL793" s="8"/>
      <c r="AM793" s="8"/>
      <c r="AN793" s="8"/>
      <c r="AO793" s="8"/>
      <c r="AP793" s="8"/>
      <c r="AQ793" s="8"/>
      <c r="AR793" s="8"/>
      <c r="AS793" s="8"/>
      <c r="AT793" s="8"/>
      <c r="AU793" s="8"/>
      <c r="AV793" s="8"/>
      <c r="AW793" s="8"/>
      <c r="AX793" s="8"/>
      <c r="AY793" s="8"/>
      <c r="AZ793" s="8"/>
      <c r="BA793" s="8"/>
    </row>
    <row r="794" spans="1:53" ht="15.75" customHeight="1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  <c r="AB794" s="8"/>
      <c r="AC794" s="8"/>
      <c r="AD794" s="8"/>
      <c r="AE794" s="8"/>
      <c r="AF794" s="8"/>
      <c r="AG794" s="8"/>
      <c r="AH794" s="8"/>
      <c r="AI794" s="8"/>
      <c r="AJ794" s="8"/>
      <c r="AK794" s="8"/>
      <c r="AL794" s="8"/>
      <c r="AM794" s="8"/>
      <c r="AN794" s="8"/>
      <c r="AO794" s="8"/>
      <c r="AP794" s="8"/>
      <c r="AQ794" s="8"/>
      <c r="AR794" s="8"/>
      <c r="AS794" s="8"/>
      <c r="AT794" s="8"/>
      <c r="AU794" s="8"/>
      <c r="AV794" s="8"/>
      <c r="AW794" s="8"/>
      <c r="AX794" s="8"/>
      <c r="AY794" s="8"/>
      <c r="AZ794" s="8"/>
      <c r="BA794" s="8"/>
    </row>
    <row r="795" spans="1:53" ht="15.75" customHeight="1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  <c r="AB795" s="8"/>
      <c r="AC795" s="8"/>
      <c r="AD795" s="8"/>
      <c r="AE795" s="8"/>
      <c r="AF795" s="8"/>
      <c r="AG795" s="8"/>
      <c r="AH795" s="8"/>
      <c r="AI795" s="8"/>
      <c r="AJ795" s="8"/>
      <c r="AK795" s="8"/>
      <c r="AL795" s="8"/>
      <c r="AM795" s="8"/>
      <c r="AN795" s="8"/>
      <c r="AO795" s="8"/>
      <c r="AP795" s="8"/>
      <c r="AQ795" s="8"/>
      <c r="AR795" s="8"/>
      <c r="AS795" s="8"/>
      <c r="AT795" s="8"/>
      <c r="AU795" s="8"/>
      <c r="AV795" s="8"/>
      <c r="AW795" s="8"/>
      <c r="AX795" s="8"/>
      <c r="AY795" s="8"/>
      <c r="AZ795" s="8"/>
      <c r="BA795" s="8"/>
    </row>
    <row r="796" spans="1:53" ht="15.75" customHeight="1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  <c r="AB796" s="8"/>
      <c r="AC796" s="8"/>
      <c r="AD796" s="8"/>
      <c r="AE796" s="8"/>
      <c r="AF796" s="8"/>
      <c r="AG796" s="8"/>
      <c r="AH796" s="8"/>
      <c r="AI796" s="8"/>
      <c r="AJ796" s="8"/>
      <c r="AK796" s="8"/>
      <c r="AL796" s="8"/>
      <c r="AM796" s="8"/>
      <c r="AN796" s="8"/>
      <c r="AO796" s="8"/>
      <c r="AP796" s="8"/>
      <c r="AQ796" s="8"/>
      <c r="AR796" s="8"/>
      <c r="AS796" s="8"/>
      <c r="AT796" s="8"/>
      <c r="AU796" s="8"/>
      <c r="AV796" s="8"/>
      <c r="AW796" s="8"/>
      <c r="AX796" s="8"/>
      <c r="AY796" s="8"/>
      <c r="AZ796" s="8"/>
      <c r="BA796" s="8"/>
    </row>
    <row r="797" spans="1:53" ht="15.75" customHeight="1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  <c r="AB797" s="8"/>
      <c r="AC797" s="8"/>
      <c r="AD797" s="8"/>
      <c r="AE797" s="8"/>
      <c r="AF797" s="8"/>
      <c r="AG797" s="8"/>
      <c r="AH797" s="8"/>
      <c r="AI797" s="8"/>
      <c r="AJ797" s="8"/>
      <c r="AK797" s="8"/>
      <c r="AL797" s="8"/>
      <c r="AM797" s="8"/>
      <c r="AN797" s="8"/>
      <c r="AO797" s="8"/>
      <c r="AP797" s="8"/>
      <c r="AQ797" s="8"/>
      <c r="AR797" s="8"/>
      <c r="AS797" s="8"/>
      <c r="AT797" s="8"/>
      <c r="AU797" s="8"/>
      <c r="AV797" s="8"/>
      <c r="AW797" s="8"/>
      <c r="AX797" s="8"/>
      <c r="AY797" s="8"/>
      <c r="AZ797" s="8"/>
      <c r="BA797" s="8"/>
    </row>
    <row r="798" spans="1:53" ht="15.75" customHeight="1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  <c r="AB798" s="8"/>
      <c r="AC798" s="8"/>
      <c r="AD798" s="8"/>
      <c r="AE798" s="8"/>
      <c r="AF798" s="8"/>
      <c r="AG798" s="8"/>
      <c r="AH798" s="8"/>
      <c r="AI798" s="8"/>
      <c r="AJ798" s="8"/>
      <c r="AK798" s="8"/>
      <c r="AL798" s="8"/>
      <c r="AM798" s="8"/>
      <c r="AN798" s="8"/>
      <c r="AO798" s="8"/>
      <c r="AP798" s="8"/>
      <c r="AQ798" s="8"/>
      <c r="AR798" s="8"/>
      <c r="AS798" s="8"/>
      <c r="AT798" s="8"/>
      <c r="AU798" s="8"/>
      <c r="AV798" s="8"/>
      <c r="AW798" s="8"/>
      <c r="AX798" s="8"/>
      <c r="AY798" s="8"/>
      <c r="AZ798" s="8"/>
      <c r="BA798" s="8"/>
    </row>
    <row r="799" spans="1:53" ht="15.75" customHeight="1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  <c r="AB799" s="8"/>
      <c r="AC799" s="8"/>
      <c r="AD799" s="8"/>
      <c r="AE799" s="8"/>
      <c r="AF799" s="8"/>
      <c r="AG799" s="8"/>
      <c r="AH799" s="8"/>
      <c r="AI799" s="8"/>
      <c r="AJ799" s="8"/>
      <c r="AK799" s="8"/>
      <c r="AL799" s="8"/>
      <c r="AM799" s="8"/>
      <c r="AN799" s="8"/>
      <c r="AO799" s="8"/>
      <c r="AP799" s="8"/>
      <c r="AQ799" s="8"/>
      <c r="AR799" s="8"/>
      <c r="AS799" s="8"/>
      <c r="AT799" s="8"/>
      <c r="AU799" s="8"/>
      <c r="AV799" s="8"/>
      <c r="AW799" s="8"/>
      <c r="AX799" s="8"/>
      <c r="AY799" s="8"/>
      <c r="AZ799" s="8"/>
      <c r="BA799" s="8"/>
    </row>
    <row r="800" spans="1:53" ht="15.75" customHeight="1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  <c r="AB800" s="8"/>
      <c r="AC800" s="8"/>
      <c r="AD800" s="8"/>
      <c r="AE800" s="8"/>
      <c r="AF800" s="8"/>
      <c r="AG800" s="8"/>
      <c r="AH800" s="8"/>
      <c r="AI800" s="8"/>
      <c r="AJ800" s="8"/>
      <c r="AK800" s="8"/>
      <c r="AL800" s="8"/>
      <c r="AM800" s="8"/>
      <c r="AN800" s="8"/>
      <c r="AO800" s="8"/>
      <c r="AP800" s="8"/>
      <c r="AQ800" s="8"/>
      <c r="AR800" s="8"/>
      <c r="AS800" s="8"/>
      <c r="AT800" s="8"/>
      <c r="AU800" s="8"/>
      <c r="AV800" s="8"/>
      <c r="AW800" s="8"/>
      <c r="AX800" s="8"/>
      <c r="AY800" s="8"/>
      <c r="AZ800" s="8"/>
      <c r="BA800" s="8"/>
    </row>
    <row r="801" spans="1:53" ht="15.75" customHeight="1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  <c r="AB801" s="8"/>
      <c r="AC801" s="8"/>
      <c r="AD801" s="8"/>
      <c r="AE801" s="8"/>
      <c r="AF801" s="8"/>
      <c r="AG801" s="8"/>
      <c r="AH801" s="8"/>
      <c r="AI801" s="8"/>
      <c r="AJ801" s="8"/>
      <c r="AK801" s="8"/>
      <c r="AL801" s="8"/>
      <c r="AM801" s="8"/>
      <c r="AN801" s="8"/>
      <c r="AO801" s="8"/>
      <c r="AP801" s="8"/>
      <c r="AQ801" s="8"/>
      <c r="AR801" s="8"/>
      <c r="AS801" s="8"/>
      <c r="AT801" s="8"/>
      <c r="AU801" s="8"/>
      <c r="AV801" s="8"/>
      <c r="AW801" s="8"/>
      <c r="AX801" s="8"/>
      <c r="AY801" s="8"/>
      <c r="AZ801" s="8"/>
      <c r="BA801" s="8"/>
    </row>
    <row r="802" spans="1:53" ht="15.75" customHeight="1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  <c r="AB802" s="8"/>
      <c r="AC802" s="8"/>
      <c r="AD802" s="8"/>
      <c r="AE802" s="8"/>
      <c r="AF802" s="8"/>
      <c r="AG802" s="8"/>
      <c r="AH802" s="8"/>
      <c r="AI802" s="8"/>
      <c r="AJ802" s="8"/>
      <c r="AK802" s="8"/>
      <c r="AL802" s="8"/>
      <c r="AM802" s="8"/>
      <c r="AN802" s="8"/>
      <c r="AO802" s="8"/>
      <c r="AP802" s="8"/>
      <c r="AQ802" s="8"/>
      <c r="AR802" s="8"/>
      <c r="AS802" s="8"/>
      <c r="AT802" s="8"/>
      <c r="AU802" s="8"/>
      <c r="AV802" s="8"/>
      <c r="AW802" s="8"/>
      <c r="AX802" s="8"/>
      <c r="AY802" s="8"/>
      <c r="AZ802" s="8"/>
      <c r="BA802" s="8"/>
    </row>
    <row r="803" spans="1:53" ht="15.75" customHeight="1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  <c r="AB803" s="8"/>
      <c r="AC803" s="8"/>
      <c r="AD803" s="8"/>
      <c r="AE803" s="8"/>
      <c r="AF803" s="8"/>
      <c r="AG803" s="8"/>
      <c r="AH803" s="8"/>
      <c r="AI803" s="8"/>
      <c r="AJ803" s="8"/>
      <c r="AK803" s="8"/>
      <c r="AL803" s="8"/>
      <c r="AM803" s="8"/>
      <c r="AN803" s="8"/>
      <c r="AO803" s="8"/>
      <c r="AP803" s="8"/>
      <c r="AQ803" s="8"/>
      <c r="AR803" s="8"/>
      <c r="AS803" s="8"/>
      <c r="AT803" s="8"/>
      <c r="AU803" s="8"/>
      <c r="AV803" s="8"/>
      <c r="AW803" s="8"/>
      <c r="AX803" s="8"/>
      <c r="AY803" s="8"/>
      <c r="AZ803" s="8"/>
      <c r="BA803" s="8"/>
    </row>
    <row r="804" spans="1:53" ht="15.75" customHeight="1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  <c r="AB804" s="8"/>
      <c r="AC804" s="8"/>
      <c r="AD804" s="8"/>
      <c r="AE804" s="8"/>
      <c r="AF804" s="8"/>
      <c r="AG804" s="8"/>
      <c r="AH804" s="8"/>
      <c r="AI804" s="8"/>
      <c r="AJ804" s="8"/>
      <c r="AK804" s="8"/>
      <c r="AL804" s="8"/>
      <c r="AM804" s="8"/>
      <c r="AN804" s="8"/>
      <c r="AO804" s="8"/>
      <c r="AP804" s="8"/>
      <c r="AQ804" s="8"/>
      <c r="AR804" s="8"/>
      <c r="AS804" s="8"/>
      <c r="AT804" s="8"/>
      <c r="AU804" s="8"/>
      <c r="AV804" s="8"/>
      <c r="AW804" s="8"/>
      <c r="AX804" s="8"/>
      <c r="AY804" s="8"/>
      <c r="AZ804" s="8"/>
      <c r="BA804" s="8"/>
    </row>
    <row r="805" spans="1:53" ht="15.75" customHeight="1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  <c r="AB805" s="8"/>
      <c r="AC805" s="8"/>
      <c r="AD805" s="8"/>
      <c r="AE805" s="8"/>
      <c r="AF805" s="8"/>
      <c r="AG805" s="8"/>
      <c r="AH805" s="8"/>
      <c r="AI805" s="8"/>
      <c r="AJ805" s="8"/>
      <c r="AK805" s="8"/>
      <c r="AL805" s="8"/>
      <c r="AM805" s="8"/>
      <c r="AN805" s="8"/>
      <c r="AO805" s="8"/>
      <c r="AP805" s="8"/>
      <c r="AQ805" s="8"/>
      <c r="AR805" s="8"/>
      <c r="AS805" s="8"/>
      <c r="AT805" s="8"/>
      <c r="AU805" s="8"/>
      <c r="AV805" s="8"/>
      <c r="AW805" s="8"/>
      <c r="AX805" s="8"/>
      <c r="AY805" s="8"/>
      <c r="AZ805" s="8"/>
      <c r="BA805" s="8"/>
    </row>
    <row r="806" spans="1:53" ht="15.75" customHeight="1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  <c r="AB806" s="8"/>
      <c r="AC806" s="8"/>
      <c r="AD806" s="8"/>
      <c r="AE806" s="8"/>
      <c r="AF806" s="8"/>
      <c r="AG806" s="8"/>
      <c r="AH806" s="8"/>
      <c r="AI806" s="8"/>
      <c r="AJ806" s="8"/>
      <c r="AK806" s="8"/>
      <c r="AL806" s="8"/>
      <c r="AM806" s="8"/>
      <c r="AN806" s="8"/>
      <c r="AO806" s="8"/>
      <c r="AP806" s="8"/>
      <c r="AQ806" s="8"/>
      <c r="AR806" s="8"/>
      <c r="AS806" s="8"/>
      <c r="AT806" s="8"/>
      <c r="AU806" s="8"/>
      <c r="AV806" s="8"/>
      <c r="AW806" s="8"/>
      <c r="AX806" s="8"/>
      <c r="AY806" s="8"/>
      <c r="AZ806" s="8"/>
      <c r="BA806" s="8"/>
    </row>
    <row r="807" spans="1:53" ht="15.75" customHeight="1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  <c r="AB807" s="8"/>
      <c r="AC807" s="8"/>
      <c r="AD807" s="8"/>
      <c r="AE807" s="8"/>
      <c r="AF807" s="8"/>
      <c r="AG807" s="8"/>
      <c r="AH807" s="8"/>
      <c r="AI807" s="8"/>
      <c r="AJ807" s="8"/>
      <c r="AK807" s="8"/>
      <c r="AL807" s="8"/>
      <c r="AM807" s="8"/>
      <c r="AN807" s="8"/>
      <c r="AO807" s="8"/>
      <c r="AP807" s="8"/>
      <c r="AQ807" s="8"/>
      <c r="AR807" s="8"/>
      <c r="AS807" s="8"/>
      <c r="AT807" s="8"/>
      <c r="AU807" s="8"/>
      <c r="AV807" s="8"/>
      <c r="AW807" s="8"/>
      <c r="AX807" s="8"/>
      <c r="AY807" s="8"/>
      <c r="AZ807" s="8"/>
      <c r="BA807" s="8"/>
    </row>
    <row r="808" spans="1:53" ht="15.75" customHeight="1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  <c r="AB808" s="8"/>
      <c r="AC808" s="8"/>
      <c r="AD808" s="8"/>
      <c r="AE808" s="8"/>
      <c r="AF808" s="8"/>
      <c r="AG808" s="8"/>
      <c r="AH808" s="8"/>
      <c r="AI808" s="8"/>
      <c r="AJ808" s="8"/>
      <c r="AK808" s="8"/>
      <c r="AL808" s="8"/>
      <c r="AM808" s="8"/>
      <c r="AN808" s="8"/>
      <c r="AO808" s="8"/>
      <c r="AP808" s="8"/>
      <c r="AQ808" s="8"/>
      <c r="AR808" s="8"/>
      <c r="AS808" s="8"/>
      <c r="AT808" s="8"/>
      <c r="AU808" s="8"/>
      <c r="AV808" s="8"/>
      <c r="AW808" s="8"/>
      <c r="AX808" s="8"/>
      <c r="AY808" s="8"/>
      <c r="AZ808" s="8"/>
      <c r="BA808" s="8"/>
    </row>
    <row r="809" spans="1:53" ht="15.75" customHeight="1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  <c r="AB809" s="8"/>
      <c r="AC809" s="8"/>
      <c r="AD809" s="8"/>
      <c r="AE809" s="8"/>
      <c r="AF809" s="8"/>
      <c r="AG809" s="8"/>
      <c r="AH809" s="8"/>
      <c r="AI809" s="8"/>
      <c r="AJ809" s="8"/>
      <c r="AK809" s="8"/>
      <c r="AL809" s="8"/>
      <c r="AM809" s="8"/>
      <c r="AN809" s="8"/>
      <c r="AO809" s="8"/>
      <c r="AP809" s="8"/>
      <c r="AQ809" s="8"/>
      <c r="AR809" s="8"/>
      <c r="AS809" s="8"/>
      <c r="AT809" s="8"/>
      <c r="AU809" s="8"/>
      <c r="AV809" s="8"/>
      <c r="AW809" s="8"/>
      <c r="AX809" s="8"/>
      <c r="AY809" s="8"/>
      <c r="AZ809" s="8"/>
      <c r="BA809" s="8"/>
    </row>
    <row r="810" spans="1:53" ht="15.75" customHeight="1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  <c r="AB810" s="8"/>
      <c r="AC810" s="8"/>
      <c r="AD810" s="8"/>
      <c r="AE810" s="8"/>
      <c r="AF810" s="8"/>
      <c r="AG810" s="8"/>
      <c r="AH810" s="8"/>
      <c r="AI810" s="8"/>
      <c r="AJ810" s="8"/>
      <c r="AK810" s="8"/>
      <c r="AL810" s="8"/>
      <c r="AM810" s="8"/>
      <c r="AN810" s="8"/>
      <c r="AO810" s="8"/>
      <c r="AP810" s="8"/>
      <c r="AQ810" s="8"/>
      <c r="AR810" s="8"/>
      <c r="AS810" s="8"/>
      <c r="AT810" s="8"/>
      <c r="AU810" s="8"/>
      <c r="AV810" s="8"/>
      <c r="AW810" s="8"/>
      <c r="AX810" s="8"/>
      <c r="AY810" s="8"/>
      <c r="AZ810" s="8"/>
      <c r="BA810" s="8"/>
    </row>
    <row r="811" spans="1:53" ht="15.75" customHeight="1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  <c r="AB811" s="8"/>
      <c r="AC811" s="8"/>
      <c r="AD811" s="8"/>
      <c r="AE811" s="8"/>
      <c r="AF811" s="8"/>
      <c r="AG811" s="8"/>
      <c r="AH811" s="8"/>
      <c r="AI811" s="8"/>
      <c r="AJ811" s="8"/>
      <c r="AK811" s="8"/>
      <c r="AL811" s="8"/>
      <c r="AM811" s="8"/>
      <c r="AN811" s="8"/>
      <c r="AO811" s="8"/>
      <c r="AP811" s="8"/>
      <c r="AQ811" s="8"/>
      <c r="AR811" s="8"/>
      <c r="AS811" s="8"/>
      <c r="AT811" s="8"/>
      <c r="AU811" s="8"/>
      <c r="AV811" s="8"/>
      <c r="AW811" s="8"/>
      <c r="AX811" s="8"/>
      <c r="AY811" s="8"/>
      <c r="AZ811" s="8"/>
      <c r="BA811" s="8"/>
    </row>
    <row r="812" spans="1:53" ht="15.75" customHeight="1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  <c r="AB812" s="8"/>
      <c r="AC812" s="8"/>
      <c r="AD812" s="8"/>
      <c r="AE812" s="8"/>
      <c r="AF812" s="8"/>
      <c r="AG812" s="8"/>
      <c r="AH812" s="8"/>
      <c r="AI812" s="8"/>
      <c r="AJ812" s="8"/>
      <c r="AK812" s="8"/>
      <c r="AL812" s="8"/>
      <c r="AM812" s="8"/>
      <c r="AN812" s="8"/>
      <c r="AO812" s="8"/>
      <c r="AP812" s="8"/>
      <c r="AQ812" s="8"/>
      <c r="AR812" s="8"/>
      <c r="AS812" s="8"/>
      <c r="AT812" s="8"/>
      <c r="AU812" s="8"/>
      <c r="AV812" s="8"/>
      <c r="AW812" s="8"/>
      <c r="AX812" s="8"/>
      <c r="AY812" s="8"/>
      <c r="AZ812" s="8"/>
      <c r="BA812" s="8"/>
    </row>
    <row r="813" spans="1:53" ht="15.75" customHeight="1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  <c r="AB813" s="8"/>
      <c r="AC813" s="8"/>
      <c r="AD813" s="8"/>
      <c r="AE813" s="8"/>
      <c r="AF813" s="8"/>
      <c r="AG813" s="8"/>
      <c r="AH813" s="8"/>
      <c r="AI813" s="8"/>
      <c r="AJ813" s="8"/>
      <c r="AK813" s="8"/>
      <c r="AL813" s="8"/>
      <c r="AM813" s="8"/>
      <c r="AN813" s="8"/>
      <c r="AO813" s="8"/>
      <c r="AP813" s="8"/>
      <c r="AQ813" s="8"/>
      <c r="AR813" s="8"/>
      <c r="AS813" s="8"/>
      <c r="AT813" s="8"/>
      <c r="AU813" s="8"/>
      <c r="AV813" s="8"/>
      <c r="AW813" s="8"/>
      <c r="AX813" s="8"/>
      <c r="AY813" s="8"/>
      <c r="AZ813" s="8"/>
      <c r="BA813" s="8"/>
    </row>
    <row r="814" spans="1:53" ht="15.75" customHeight="1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  <c r="AB814" s="8"/>
      <c r="AC814" s="8"/>
      <c r="AD814" s="8"/>
      <c r="AE814" s="8"/>
      <c r="AF814" s="8"/>
      <c r="AG814" s="8"/>
      <c r="AH814" s="8"/>
      <c r="AI814" s="8"/>
      <c r="AJ814" s="8"/>
      <c r="AK814" s="8"/>
      <c r="AL814" s="8"/>
      <c r="AM814" s="8"/>
      <c r="AN814" s="8"/>
      <c r="AO814" s="8"/>
      <c r="AP814" s="8"/>
      <c r="AQ814" s="8"/>
      <c r="AR814" s="8"/>
      <c r="AS814" s="8"/>
      <c r="AT814" s="8"/>
      <c r="AU814" s="8"/>
      <c r="AV814" s="8"/>
      <c r="AW814" s="8"/>
      <c r="AX814" s="8"/>
      <c r="AY814" s="8"/>
      <c r="AZ814" s="8"/>
      <c r="BA814" s="8"/>
    </row>
    <row r="815" spans="1:53" ht="15.75" customHeight="1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  <c r="AB815" s="8"/>
      <c r="AC815" s="8"/>
      <c r="AD815" s="8"/>
      <c r="AE815" s="8"/>
      <c r="AF815" s="8"/>
      <c r="AG815" s="8"/>
      <c r="AH815" s="8"/>
      <c r="AI815" s="8"/>
      <c r="AJ815" s="8"/>
      <c r="AK815" s="8"/>
      <c r="AL815" s="8"/>
      <c r="AM815" s="8"/>
      <c r="AN815" s="8"/>
      <c r="AO815" s="8"/>
      <c r="AP815" s="8"/>
      <c r="AQ815" s="8"/>
      <c r="AR815" s="8"/>
      <c r="AS815" s="8"/>
      <c r="AT815" s="8"/>
      <c r="AU815" s="8"/>
      <c r="AV815" s="8"/>
      <c r="AW815" s="8"/>
      <c r="AX815" s="8"/>
      <c r="AY815" s="8"/>
      <c r="AZ815" s="8"/>
      <c r="BA815" s="8"/>
    </row>
    <row r="816" spans="1:53" ht="15.75" customHeight="1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  <c r="AB816" s="8"/>
      <c r="AC816" s="8"/>
      <c r="AD816" s="8"/>
      <c r="AE816" s="8"/>
      <c r="AF816" s="8"/>
      <c r="AG816" s="8"/>
      <c r="AH816" s="8"/>
      <c r="AI816" s="8"/>
      <c r="AJ816" s="8"/>
      <c r="AK816" s="8"/>
      <c r="AL816" s="8"/>
      <c r="AM816" s="8"/>
      <c r="AN816" s="8"/>
      <c r="AO816" s="8"/>
      <c r="AP816" s="8"/>
      <c r="AQ816" s="8"/>
      <c r="AR816" s="8"/>
      <c r="AS816" s="8"/>
      <c r="AT816" s="8"/>
      <c r="AU816" s="8"/>
      <c r="AV816" s="8"/>
      <c r="AW816" s="8"/>
      <c r="AX816" s="8"/>
      <c r="AY816" s="8"/>
      <c r="AZ816" s="8"/>
      <c r="BA816" s="8"/>
    </row>
    <row r="817" spans="1:53" ht="15.75" customHeight="1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  <c r="AB817" s="8"/>
      <c r="AC817" s="8"/>
      <c r="AD817" s="8"/>
      <c r="AE817" s="8"/>
      <c r="AF817" s="8"/>
      <c r="AG817" s="8"/>
      <c r="AH817" s="8"/>
      <c r="AI817" s="8"/>
      <c r="AJ817" s="8"/>
      <c r="AK817" s="8"/>
      <c r="AL817" s="8"/>
      <c r="AM817" s="8"/>
      <c r="AN817" s="8"/>
      <c r="AO817" s="8"/>
      <c r="AP817" s="8"/>
      <c r="AQ817" s="8"/>
      <c r="AR817" s="8"/>
      <c r="AS817" s="8"/>
      <c r="AT817" s="8"/>
      <c r="AU817" s="8"/>
      <c r="AV817" s="8"/>
      <c r="AW817" s="8"/>
      <c r="AX817" s="8"/>
      <c r="AY817" s="8"/>
      <c r="AZ817" s="8"/>
      <c r="BA817" s="8"/>
    </row>
    <row r="818" spans="1:53" ht="15.75" customHeight="1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  <c r="AB818" s="8"/>
      <c r="AC818" s="8"/>
      <c r="AD818" s="8"/>
      <c r="AE818" s="8"/>
      <c r="AF818" s="8"/>
      <c r="AG818" s="8"/>
      <c r="AH818" s="8"/>
      <c r="AI818" s="8"/>
      <c r="AJ818" s="8"/>
      <c r="AK818" s="8"/>
      <c r="AL818" s="8"/>
      <c r="AM818" s="8"/>
      <c r="AN818" s="8"/>
      <c r="AO818" s="8"/>
      <c r="AP818" s="8"/>
      <c r="AQ818" s="8"/>
      <c r="AR818" s="8"/>
      <c r="AS818" s="8"/>
      <c r="AT818" s="8"/>
      <c r="AU818" s="8"/>
      <c r="AV818" s="8"/>
      <c r="AW818" s="8"/>
      <c r="AX818" s="8"/>
      <c r="AY818" s="8"/>
      <c r="AZ818" s="8"/>
      <c r="BA818" s="8"/>
    </row>
    <row r="819" spans="1:53" ht="15.75" customHeight="1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  <c r="AB819" s="8"/>
      <c r="AC819" s="8"/>
      <c r="AD819" s="8"/>
      <c r="AE819" s="8"/>
      <c r="AF819" s="8"/>
      <c r="AG819" s="8"/>
      <c r="AH819" s="8"/>
      <c r="AI819" s="8"/>
      <c r="AJ819" s="8"/>
      <c r="AK819" s="8"/>
      <c r="AL819" s="8"/>
      <c r="AM819" s="8"/>
      <c r="AN819" s="8"/>
      <c r="AO819" s="8"/>
      <c r="AP819" s="8"/>
      <c r="AQ819" s="8"/>
      <c r="AR819" s="8"/>
      <c r="AS819" s="8"/>
      <c r="AT819" s="8"/>
      <c r="AU819" s="8"/>
      <c r="AV819" s="8"/>
      <c r="AW819" s="8"/>
      <c r="AX819" s="8"/>
      <c r="AY819" s="8"/>
      <c r="AZ819" s="8"/>
      <c r="BA819" s="8"/>
    </row>
    <row r="820" spans="1:53" ht="15.75" customHeight="1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  <c r="AB820" s="8"/>
      <c r="AC820" s="8"/>
      <c r="AD820" s="8"/>
      <c r="AE820" s="8"/>
      <c r="AF820" s="8"/>
      <c r="AG820" s="8"/>
      <c r="AH820" s="8"/>
      <c r="AI820" s="8"/>
      <c r="AJ820" s="8"/>
      <c r="AK820" s="8"/>
      <c r="AL820" s="8"/>
      <c r="AM820" s="8"/>
      <c r="AN820" s="8"/>
      <c r="AO820" s="8"/>
      <c r="AP820" s="8"/>
      <c r="AQ820" s="8"/>
      <c r="AR820" s="8"/>
      <c r="AS820" s="8"/>
      <c r="AT820" s="8"/>
      <c r="AU820" s="8"/>
      <c r="AV820" s="8"/>
      <c r="AW820" s="8"/>
      <c r="AX820" s="8"/>
      <c r="AY820" s="8"/>
      <c r="AZ820" s="8"/>
      <c r="BA820" s="8"/>
    </row>
    <row r="821" spans="1:53" ht="15.75" customHeight="1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  <c r="AB821" s="8"/>
      <c r="AC821" s="8"/>
      <c r="AD821" s="8"/>
      <c r="AE821" s="8"/>
      <c r="AF821" s="8"/>
      <c r="AG821" s="8"/>
      <c r="AH821" s="8"/>
      <c r="AI821" s="8"/>
      <c r="AJ821" s="8"/>
      <c r="AK821" s="8"/>
      <c r="AL821" s="8"/>
      <c r="AM821" s="8"/>
      <c r="AN821" s="8"/>
      <c r="AO821" s="8"/>
      <c r="AP821" s="8"/>
      <c r="AQ821" s="8"/>
      <c r="AR821" s="8"/>
      <c r="AS821" s="8"/>
      <c r="AT821" s="8"/>
      <c r="AU821" s="8"/>
      <c r="AV821" s="8"/>
      <c r="AW821" s="8"/>
      <c r="AX821" s="8"/>
      <c r="AY821" s="8"/>
      <c r="AZ821" s="8"/>
      <c r="BA821" s="8"/>
    </row>
    <row r="822" spans="1:53" ht="15.75" customHeight="1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  <c r="AB822" s="8"/>
      <c r="AC822" s="8"/>
      <c r="AD822" s="8"/>
      <c r="AE822" s="8"/>
      <c r="AF822" s="8"/>
      <c r="AG822" s="8"/>
      <c r="AH822" s="8"/>
      <c r="AI822" s="8"/>
      <c r="AJ822" s="8"/>
      <c r="AK822" s="8"/>
      <c r="AL822" s="8"/>
      <c r="AM822" s="8"/>
      <c r="AN822" s="8"/>
      <c r="AO822" s="8"/>
      <c r="AP822" s="8"/>
      <c r="AQ822" s="8"/>
      <c r="AR822" s="8"/>
      <c r="AS822" s="8"/>
      <c r="AT822" s="8"/>
      <c r="AU822" s="8"/>
      <c r="AV822" s="8"/>
      <c r="AW822" s="8"/>
      <c r="AX822" s="8"/>
      <c r="AY822" s="8"/>
      <c r="AZ822" s="8"/>
      <c r="BA822" s="8"/>
    </row>
    <row r="823" spans="1:53" ht="15.75" customHeight="1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  <c r="AB823" s="8"/>
      <c r="AC823" s="8"/>
      <c r="AD823" s="8"/>
      <c r="AE823" s="8"/>
      <c r="AF823" s="8"/>
      <c r="AG823" s="8"/>
      <c r="AH823" s="8"/>
      <c r="AI823" s="8"/>
      <c r="AJ823" s="8"/>
      <c r="AK823" s="8"/>
      <c r="AL823" s="8"/>
      <c r="AM823" s="8"/>
      <c r="AN823" s="8"/>
      <c r="AO823" s="8"/>
      <c r="AP823" s="8"/>
      <c r="AQ823" s="8"/>
      <c r="AR823" s="8"/>
      <c r="AS823" s="8"/>
      <c r="AT823" s="8"/>
      <c r="AU823" s="8"/>
      <c r="AV823" s="8"/>
      <c r="AW823" s="8"/>
      <c r="AX823" s="8"/>
      <c r="AY823" s="8"/>
      <c r="AZ823" s="8"/>
      <c r="BA823" s="8"/>
    </row>
    <row r="824" spans="1:53" ht="15.75" customHeight="1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  <c r="AB824" s="8"/>
      <c r="AC824" s="8"/>
      <c r="AD824" s="8"/>
      <c r="AE824" s="8"/>
      <c r="AF824" s="8"/>
      <c r="AG824" s="8"/>
      <c r="AH824" s="8"/>
      <c r="AI824" s="8"/>
      <c r="AJ824" s="8"/>
      <c r="AK824" s="8"/>
      <c r="AL824" s="8"/>
      <c r="AM824" s="8"/>
      <c r="AN824" s="8"/>
      <c r="AO824" s="8"/>
      <c r="AP824" s="8"/>
      <c r="AQ824" s="8"/>
      <c r="AR824" s="8"/>
      <c r="AS824" s="8"/>
      <c r="AT824" s="8"/>
      <c r="AU824" s="8"/>
      <c r="AV824" s="8"/>
      <c r="AW824" s="8"/>
      <c r="AX824" s="8"/>
      <c r="AY824" s="8"/>
      <c r="AZ824" s="8"/>
      <c r="BA824" s="8"/>
    </row>
    <row r="825" spans="1:53" ht="15.75" customHeight="1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  <c r="AB825" s="8"/>
      <c r="AC825" s="8"/>
      <c r="AD825" s="8"/>
      <c r="AE825" s="8"/>
      <c r="AF825" s="8"/>
      <c r="AG825" s="8"/>
      <c r="AH825" s="8"/>
      <c r="AI825" s="8"/>
      <c r="AJ825" s="8"/>
      <c r="AK825" s="8"/>
      <c r="AL825" s="8"/>
      <c r="AM825" s="8"/>
      <c r="AN825" s="8"/>
      <c r="AO825" s="8"/>
      <c r="AP825" s="8"/>
      <c r="AQ825" s="8"/>
      <c r="AR825" s="8"/>
      <c r="AS825" s="8"/>
      <c r="AT825" s="8"/>
      <c r="AU825" s="8"/>
      <c r="AV825" s="8"/>
      <c r="AW825" s="8"/>
      <c r="AX825" s="8"/>
      <c r="AY825" s="8"/>
      <c r="AZ825" s="8"/>
      <c r="BA825" s="8"/>
    </row>
    <row r="826" spans="1:53" ht="15.75" customHeight="1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  <c r="AB826" s="8"/>
      <c r="AC826" s="8"/>
      <c r="AD826" s="8"/>
      <c r="AE826" s="8"/>
      <c r="AF826" s="8"/>
      <c r="AG826" s="8"/>
      <c r="AH826" s="8"/>
      <c r="AI826" s="8"/>
      <c r="AJ826" s="8"/>
      <c r="AK826" s="8"/>
      <c r="AL826" s="8"/>
      <c r="AM826" s="8"/>
      <c r="AN826" s="8"/>
      <c r="AO826" s="8"/>
      <c r="AP826" s="8"/>
      <c r="AQ826" s="8"/>
      <c r="AR826" s="8"/>
      <c r="AS826" s="8"/>
      <c r="AT826" s="8"/>
      <c r="AU826" s="8"/>
      <c r="AV826" s="8"/>
      <c r="AW826" s="8"/>
      <c r="AX826" s="8"/>
      <c r="AY826" s="8"/>
      <c r="AZ826" s="8"/>
      <c r="BA826" s="8"/>
    </row>
    <row r="827" spans="1:53" ht="15.75" customHeight="1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  <c r="AB827" s="8"/>
      <c r="AC827" s="8"/>
      <c r="AD827" s="8"/>
      <c r="AE827" s="8"/>
      <c r="AF827" s="8"/>
      <c r="AG827" s="8"/>
      <c r="AH827" s="8"/>
      <c r="AI827" s="8"/>
      <c r="AJ827" s="8"/>
      <c r="AK827" s="8"/>
      <c r="AL827" s="8"/>
      <c r="AM827" s="8"/>
      <c r="AN827" s="8"/>
      <c r="AO827" s="8"/>
      <c r="AP827" s="8"/>
      <c r="AQ827" s="8"/>
      <c r="AR827" s="8"/>
      <c r="AS827" s="8"/>
      <c r="AT827" s="8"/>
      <c r="AU827" s="8"/>
      <c r="AV827" s="8"/>
      <c r="AW827" s="8"/>
      <c r="AX827" s="8"/>
      <c r="AY827" s="8"/>
      <c r="AZ827" s="8"/>
      <c r="BA827" s="8"/>
    </row>
    <row r="828" spans="1:53" ht="15.75" customHeight="1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  <c r="AB828" s="8"/>
      <c r="AC828" s="8"/>
      <c r="AD828" s="8"/>
      <c r="AE828" s="8"/>
      <c r="AF828" s="8"/>
      <c r="AG828" s="8"/>
      <c r="AH828" s="8"/>
      <c r="AI828" s="8"/>
      <c r="AJ828" s="8"/>
      <c r="AK828" s="8"/>
      <c r="AL828" s="8"/>
      <c r="AM828" s="8"/>
      <c r="AN828" s="8"/>
      <c r="AO828" s="8"/>
      <c r="AP828" s="8"/>
      <c r="AQ828" s="8"/>
      <c r="AR828" s="8"/>
      <c r="AS828" s="8"/>
      <c r="AT828" s="8"/>
      <c r="AU828" s="8"/>
      <c r="AV828" s="8"/>
      <c r="AW828" s="8"/>
      <c r="AX828" s="8"/>
      <c r="AY828" s="8"/>
      <c r="AZ828" s="8"/>
      <c r="BA828" s="8"/>
    </row>
    <row r="829" spans="1:53" ht="15.75" customHeight="1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  <c r="AB829" s="8"/>
      <c r="AC829" s="8"/>
      <c r="AD829" s="8"/>
      <c r="AE829" s="8"/>
      <c r="AF829" s="8"/>
      <c r="AG829" s="8"/>
      <c r="AH829" s="8"/>
      <c r="AI829" s="8"/>
      <c r="AJ829" s="8"/>
      <c r="AK829" s="8"/>
      <c r="AL829" s="8"/>
      <c r="AM829" s="8"/>
      <c r="AN829" s="8"/>
      <c r="AO829" s="8"/>
      <c r="AP829" s="8"/>
      <c r="AQ829" s="8"/>
      <c r="AR829" s="8"/>
      <c r="AS829" s="8"/>
      <c r="AT829" s="8"/>
      <c r="AU829" s="8"/>
      <c r="AV829" s="8"/>
      <c r="AW829" s="8"/>
      <c r="AX829" s="8"/>
      <c r="AY829" s="8"/>
      <c r="AZ829" s="8"/>
      <c r="BA829" s="8"/>
    </row>
    <row r="830" spans="1:53" ht="15.75" customHeight="1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  <c r="AB830" s="8"/>
      <c r="AC830" s="8"/>
      <c r="AD830" s="8"/>
      <c r="AE830" s="8"/>
      <c r="AF830" s="8"/>
      <c r="AG830" s="8"/>
      <c r="AH830" s="8"/>
      <c r="AI830" s="8"/>
      <c r="AJ830" s="8"/>
      <c r="AK830" s="8"/>
      <c r="AL830" s="8"/>
      <c r="AM830" s="8"/>
      <c r="AN830" s="8"/>
      <c r="AO830" s="8"/>
      <c r="AP830" s="8"/>
      <c r="AQ830" s="8"/>
      <c r="AR830" s="8"/>
      <c r="AS830" s="8"/>
      <c r="AT830" s="8"/>
      <c r="AU830" s="8"/>
      <c r="AV830" s="8"/>
      <c r="AW830" s="8"/>
      <c r="AX830" s="8"/>
      <c r="AY830" s="8"/>
      <c r="AZ830" s="8"/>
      <c r="BA830" s="8"/>
    </row>
    <row r="831" spans="1:53" ht="15.75" customHeight="1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  <c r="AB831" s="8"/>
      <c r="AC831" s="8"/>
      <c r="AD831" s="8"/>
      <c r="AE831" s="8"/>
      <c r="AF831" s="8"/>
      <c r="AG831" s="8"/>
      <c r="AH831" s="8"/>
      <c r="AI831" s="8"/>
      <c r="AJ831" s="8"/>
      <c r="AK831" s="8"/>
      <c r="AL831" s="8"/>
      <c r="AM831" s="8"/>
      <c r="AN831" s="8"/>
      <c r="AO831" s="8"/>
      <c r="AP831" s="8"/>
      <c r="AQ831" s="8"/>
      <c r="AR831" s="8"/>
      <c r="AS831" s="8"/>
      <c r="AT831" s="8"/>
      <c r="AU831" s="8"/>
      <c r="AV831" s="8"/>
      <c r="AW831" s="8"/>
      <c r="AX831" s="8"/>
      <c r="AY831" s="8"/>
      <c r="AZ831" s="8"/>
      <c r="BA831" s="8"/>
    </row>
    <row r="832" spans="1:53" ht="15.75" customHeight="1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  <c r="AB832" s="8"/>
      <c r="AC832" s="8"/>
      <c r="AD832" s="8"/>
      <c r="AE832" s="8"/>
      <c r="AF832" s="8"/>
      <c r="AG832" s="8"/>
      <c r="AH832" s="8"/>
      <c r="AI832" s="8"/>
      <c r="AJ832" s="8"/>
      <c r="AK832" s="8"/>
      <c r="AL832" s="8"/>
      <c r="AM832" s="8"/>
      <c r="AN832" s="8"/>
      <c r="AO832" s="8"/>
      <c r="AP832" s="8"/>
      <c r="AQ832" s="8"/>
      <c r="AR832" s="8"/>
      <c r="AS832" s="8"/>
      <c r="AT832" s="8"/>
      <c r="AU832" s="8"/>
      <c r="AV832" s="8"/>
      <c r="AW832" s="8"/>
      <c r="AX832" s="8"/>
      <c r="AY832" s="8"/>
      <c r="AZ832" s="8"/>
      <c r="BA832" s="8"/>
    </row>
    <row r="833" spans="1:53" ht="15.75" customHeight="1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  <c r="AB833" s="8"/>
      <c r="AC833" s="8"/>
      <c r="AD833" s="8"/>
      <c r="AE833" s="8"/>
      <c r="AF833" s="8"/>
      <c r="AG833" s="8"/>
      <c r="AH833" s="8"/>
      <c r="AI833" s="8"/>
      <c r="AJ833" s="8"/>
      <c r="AK833" s="8"/>
      <c r="AL833" s="8"/>
      <c r="AM833" s="8"/>
      <c r="AN833" s="8"/>
      <c r="AO833" s="8"/>
      <c r="AP833" s="8"/>
      <c r="AQ833" s="8"/>
      <c r="AR833" s="8"/>
      <c r="AS833" s="8"/>
      <c r="AT833" s="8"/>
      <c r="AU833" s="8"/>
      <c r="AV833" s="8"/>
      <c r="AW833" s="8"/>
      <c r="AX833" s="8"/>
      <c r="AY833" s="8"/>
      <c r="AZ833" s="8"/>
      <c r="BA833" s="8"/>
    </row>
    <row r="834" spans="1:53" ht="15.75" customHeight="1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  <c r="AB834" s="8"/>
      <c r="AC834" s="8"/>
      <c r="AD834" s="8"/>
      <c r="AE834" s="8"/>
      <c r="AF834" s="8"/>
      <c r="AG834" s="8"/>
      <c r="AH834" s="8"/>
      <c r="AI834" s="8"/>
      <c r="AJ834" s="8"/>
      <c r="AK834" s="8"/>
      <c r="AL834" s="8"/>
      <c r="AM834" s="8"/>
      <c r="AN834" s="8"/>
      <c r="AO834" s="8"/>
      <c r="AP834" s="8"/>
      <c r="AQ834" s="8"/>
      <c r="AR834" s="8"/>
      <c r="AS834" s="8"/>
      <c r="AT834" s="8"/>
      <c r="AU834" s="8"/>
      <c r="AV834" s="8"/>
      <c r="AW834" s="8"/>
      <c r="AX834" s="8"/>
      <c r="AY834" s="8"/>
      <c r="AZ834" s="8"/>
      <c r="BA834" s="8"/>
    </row>
    <row r="835" spans="1:53" ht="15.75" customHeight="1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  <c r="AB835" s="8"/>
      <c r="AC835" s="8"/>
      <c r="AD835" s="8"/>
      <c r="AE835" s="8"/>
      <c r="AF835" s="8"/>
      <c r="AG835" s="8"/>
      <c r="AH835" s="8"/>
      <c r="AI835" s="8"/>
      <c r="AJ835" s="8"/>
      <c r="AK835" s="8"/>
      <c r="AL835" s="8"/>
      <c r="AM835" s="8"/>
      <c r="AN835" s="8"/>
      <c r="AO835" s="8"/>
      <c r="AP835" s="8"/>
      <c r="AQ835" s="8"/>
      <c r="AR835" s="8"/>
      <c r="AS835" s="8"/>
      <c r="AT835" s="8"/>
      <c r="AU835" s="8"/>
      <c r="AV835" s="8"/>
      <c r="AW835" s="8"/>
      <c r="AX835" s="8"/>
      <c r="AY835" s="8"/>
      <c r="AZ835" s="8"/>
      <c r="BA835" s="8"/>
    </row>
    <row r="836" spans="1:53" ht="15.75" customHeight="1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  <c r="AB836" s="8"/>
      <c r="AC836" s="8"/>
      <c r="AD836" s="8"/>
      <c r="AE836" s="8"/>
      <c r="AF836" s="8"/>
      <c r="AG836" s="8"/>
      <c r="AH836" s="8"/>
      <c r="AI836" s="8"/>
      <c r="AJ836" s="8"/>
      <c r="AK836" s="8"/>
      <c r="AL836" s="8"/>
      <c r="AM836" s="8"/>
      <c r="AN836" s="8"/>
      <c r="AO836" s="8"/>
      <c r="AP836" s="8"/>
      <c r="AQ836" s="8"/>
      <c r="AR836" s="8"/>
      <c r="AS836" s="8"/>
      <c r="AT836" s="8"/>
      <c r="AU836" s="8"/>
      <c r="AV836" s="8"/>
      <c r="AW836" s="8"/>
      <c r="AX836" s="8"/>
      <c r="AY836" s="8"/>
      <c r="AZ836" s="8"/>
      <c r="BA836" s="8"/>
    </row>
    <row r="837" spans="1:53" ht="15.75" customHeight="1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  <c r="AB837" s="8"/>
      <c r="AC837" s="8"/>
      <c r="AD837" s="8"/>
      <c r="AE837" s="8"/>
      <c r="AF837" s="8"/>
      <c r="AG837" s="8"/>
      <c r="AH837" s="8"/>
      <c r="AI837" s="8"/>
      <c r="AJ837" s="8"/>
      <c r="AK837" s="8"/>
      <c r="AL837" s="8"/>
      <c r="AM837" s="8"/>
      <c r="AN837" s="8"/>
      <c r="AO837" s="8"/>
      <c r="AP837" s="8"/>
      <c r="AQ837" s="8"/>
      <c r="AR837" s="8"/>
      <c r="AS837" s="8"/>
      <c r="AT837" s="8"/>
      <c r="AU837" s="8"/>
      <c r="AV837" s="8"/>
      <c r="AW837" s="8"/>
      <c r="AX837" s="8"/>
      <c r="AY837" s="8"/>
      <c r="AZ837" s="8"/>
      <c r="BA837" s="8"/>
    </row>
    <row r="838" spans="1:53" ht="15.75" customHeight="1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  <c r="AB838" s="8"/>
      <c r="AC838" s="8"/>
      <c r="AD838" s="8"/>
      <c r="AE838" s="8"/>
      <c r="AF838" s="8"/>
      <c r="AG838" s="8"/>
      <c r="AH838" s="8"/>
      <c r="AI838" s="8"/>
      <c r="AJ838" s="8"/>
      <c r="AK838" s="8"/>
      <c r="AL838" s="8"/>
      <c r="AM838" s="8"/>
      <c r="AN838" s="8"/>
      <c r="AO838" s="8"/>
      <c r="AP838" s="8"/>
      <c r="AQ838" s="8"/>
      <c r="AR838" s="8"/>
      <c r="AS838" s="8"/>
      <c r="AT838" s="8"/>
      <c r="AU838" s="8"/>
      <c r="AV838" s="8"/>
      <c r="AW838" s="8"/>
      <c r="AX838" s="8"/>
      <c r="AY838" s="8"/>
      <c r="AZ838" s="8"/>
      <c r="BA838" s="8"/>
    </row>
    <row r="839" spans="1:53" ht="15.75" customHeight="1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  <c r="AB839" s="8"/>
      <c r="AC839" s="8"/>
      <c r="AD839" s="8"/>
      <c r="AE839" s="8"/>
      <c r="AF839" s="8"/>
      <c r="AG839" s="8"/>
      <c r="AH839" s="8"/>
      <c r="AI839" s="8"/>
      <c r="AJ839" s="8"/>
      <c r="AK839" s="8"/>
      <c r="AL839" s="8"/>
      <c r="AM839" s="8"/>
      <c r="AN839" s="8"/>
      <c r="AO839" s="8"/>
      <c r="AP839" s="8"/>
      <c r="AQ839" s="8"/>
      <c r="AR839" s="8"/>
      <c r="AS839" s="8"/>
      <c r="AT839" s="8"/>
      <c r="AU839" s="8"/>
      <c r="AV839" s="8"/>
      <c r="AW839" s="8"/>
      <c r="AX839" s="8"/>
      <c r="AY839" s="8"/>
      <c r="AZ839" s="8"/>
      <c r="BA839" s="8"/>
    </row>
    <row r="840" spans="1:53" ht="15.75" customHeight="1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  <c r="AB840" s="8"/>
      <c r="AC840" s="8"/>
      <c r="AD840" s="8"/>
      <c r="AE840" s="8"/>
      <c r="AF840" s="8"/>
      <c r="AG840" s="8"/>
      <c r="AH840" s="8"/>
      <c r="AI840" s="8"/>
      <c r="AJ840" s="8"/>
      <c r="AK840" s="8"/>
      <c r="AL840" s="8"/>
      <c r="AM840" s="8"/>
      <c r="AN840" s="8"/>
      <c r="AO840" s="8"/>
      <c r="AP840" s="8"/>
      <c r="AQ840" s="8"/>
      <c r="AR840" s="8"/>
      <c r="AS840" s="8"/>
      <c r="AT840" s="8"/>
      <c r="AU840" s="8"/>
      <c r="AV840" s="8"/>
      <c r="AW840" s="8"/>
      <c r="AX840" s="8"/>
      <c r="AY840" s="8"/>
      <c r="AZ840" s="8"/>
      <c r="BA840" s="8"/>
    </row>
    <row r="841" spans="1:53" ht="15.75" customHeight="1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  <c r="AB841" s="8"/>
      <c r="AC841" s="8"/>
      <c r="AD841" s="8"/>
      <c r="AE841" s="8"/>
      <c r="AF841" s="8"/>
      <c r="AG841" s="8"/>
      <c r="AH841" s="8"/>
      <c r="AI841" s="8"/>
      <c r="AJ841" s="8"/>
      <c r="AK841" s="8"/>
      <c r="AL841" s="8"/>
      <c r="AM841" s="8"/>
      <c r="AN841" s="8"/>
      <c r="AO841" s="8"/>
      <c r="AP841" s="8"/>
      <c r="AQ841" s="8"/>
      <c r="AR841" s="8"/>
      <c r="AS841" s="8"/>
      <c r="AT841" s="8"/>
      <c r="AU841" s="8"/>
      <c r="AV841" s="8"/>
      <c r="AW841" s="8"/>
      <c r="AX841" s="8"/>
      <c r="AY841" s="8"/>
      <c r="AZ841" s="8"/>
      <c r="BA841" s="8"/>
    </row>
    <row r="842" spans="1:53" ht="15.75" customHeight="1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  <c r="AB842" s="8"/>
      <c r="AC842" s="8"/>
      <c r="AD842" s="8"/>
      <c r="AE842" s="8"/>
      <c r="AF842" s="8"/>
      <c r="AG842" s="8"/>
      <c r="AH842" s="8"/>
      <c r="AI842" s="8"/>
      <c r="AJ842" s="8"/>
      <c r="AK842" s="8"/>
      <c r="AL842" s="8"/>
      <c r="AM842" s="8"/>
      <c r="AN842" s="8"/>
      <c r="AO842" s="8"/>
      <c r="AP842" s="8"/>
      <c r="AQ842" s="8"/>
      <c r="AR842" s="8"/>
      <c r="AS842" s="8"/>
      <c r="AT842" s="8"/>
      <c r="AU842" s="8"/>
      <c r="AV842" s="8"/>
      <c r="AW842" s="8"/>
      <c r="AX842" s="8"/>
      <c r="AY842" s="8"/>
      <c r="AZ842" s="8"/>
      <c r="BA842" s="8"/>
    </row>
    <row r="843" spans="1:53" ht="15.75" customHeight="1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  <c r="AB843" s="8"/>
      <c r="AC843" s="8"/>
      <c r="AD843" s="8"/>
      <c r="AE843" s="8"/>
      <c r="AF843" s="8"/>
      <c r="AG843" s="8"/>
      <c r="AH843" s="8"/>
      <c r="AI843" s="8"/>
      <c r="AJ843" s="8"/>
      <c r="AK843" s="8"/>
      <c r="AL843" s="8"/>
      <c r="AM843" s="8"/>
      <c r="AN843" s="8"/>
      <c r="AO843" s="8"/>
      <c r="AP843" s="8"/>
      <c r="AQ843" s="8"/>
      <c r="AR843" s="8"/>
      <c r="AS843" s="8"/>
      <c r="AT843" s="8"/>
      <c r="AU843" s="8"/>
      <c r="AV843" s="8"/>
      <c r="AW843" s="8"/>
      <c r="AX843" s="8"/>
      <c r="AY843" s="8"/>
      <c r="AZ843" s="8"/>
      <c r="BA843" s="8"/>
    </row>
    <row r="844" spans="1:53" ht="15.75" customHeight="1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  <c r="AB844" s="8"/>
      <c r="AC844" s="8"/>
      <c r="AD844" s="8"/>
      <c r="AE844" s="8"/>
      <c r="AF844" s="8"/>
      <c r="AG844" s="8"/>
      <c r="AH844" s="8"/>
      <c r="AI844" s="8"/>
      <c r="AJ844" s="8"/>
      <c r="AK844" s="8"/>
      <c r="AL844" s="8"/>
      <c r="AM844" s="8"/>
      <c r="AN844" s="8"/>
      <c r="AO844" s="8"/>
      <c r="AP844" s="8"/>
      <c r="AQ844" s="8"/>
      <c r="AR844" s="8"/>
      <c r="AS844" s="8"/>
      <c r="AT844" s="8"/>
      <c r="AU844" s="8"/>
      <c r="AV844" s="8"/>
      <c r="AW844" s="8"/>
      <c r="AX844" s="8"/>
      <c r="AY844" s="8"/>
      <c r="AZ844" s="8"/>
      <c r="BA844" s="8"/>
    </row>
    <row r="845" spans="1:53" ht="15.75" customHeight="1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  <c r="AB845" s="8"/>
      <c r="AC845" s="8"/>
      <c r="AD845" s="8"/>
      <c r="AE845" s="8"/>
      <c r="AF845" s="8"/>
      <c r="AG845" s="8"/>
      <c r="AH845" s="8"/>
      <c r="AI845" s="8"/>
      <c r="AJ845" s="8"/>
      <c r="AK845" s="8"/>
      <c r="AL845" s="8"/>
      <c r="AM845" s="8"/>
      <c r="AN845" s="8"/>
      <c r="AO845" s="8"/>
      <c r="AP845" s="8"/>
      <c r="AQ845" s="8"/>
      <c r="AR845" s="8"/>
      <c r="AS845" s="8"/>
      <c r="AT845" s="8"/>
      <c r="AU845" s="8"/>
      <c r="AV845" s="8"/>
      <c r="AW845" s="8"/>
      <c r="AX845" s="8"/>
      <c r="AY845" s="8"/>
      <c r="AZ845" s="8"/>
      <c r="BA845" s="8"/>
    </row>
    <row r="846" spans="1:53" ht="15.75" customHeight="1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  <c r="AB846" s="8"/>
      <c r="AC846" s="8"/>
      <c r="AD846" s="8"/>
      <c r="AE846" s="8"/>
      <c r="AF846" s="8"/>
      <c r="AG846" s="8"/>
      <c r="AH846" s="8"/>
      <c r="AI846" s="8"/>
      <c r="AJ846" s="8"/>
      <c r="AK846" s="8"/>
      <c r="AL846" s="8"/>
      <c r="AM846" s="8"/>
      <c r="AN846" s="8"/>
      <c r="AO846" s="8"/>
      <c r="AP846" s="8"/>
      <c r="AQ846" s="8"/>
      <c r="AR846" s="8"/>
      <c r="AS846" s="8"/>
      <c r="AT846" s="8"/>
      <c r="AU846" s="8"/>
      <c r="AV846" s="8"/>
      <c r="AW846" s="8"/>
      <c r="AX846" s="8"/>
      <c r="AY846" s="8"/>
      <c r="AZ846" s="8"/>
      <c r="BA846" s="8"/>
    </row>
    <row r="847" spans="1:53" ht="15.75" customHeight="1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  <c r="AB847" s="8"/>
      <c r="AC847" s="8"/>
      <c r="AD847" s="8"/>
      <c r="AE847" s="8"/>
      <c r="AF847" s="8"/>
      <c r="AG847" s="8"/>
      <c r="AH847" s="8"/>
      <c r="AI847" s="8"/>
      <c r="AJ847" s="8"/>
      <c r="AK847" s="8"/>
      <c r="AL847" s="8"/>
      <c r="AM847" s="8"/>
      <c r="AN847" s="8"/>
      <c r="AO847" s="8"/>
      <c r="AP847" s="8"/>
      <c r="AQ847" s="8"/>
      <c r="AR847" s="8"/>
      <c r="AS847" s="8"/>
      <c r="AT847" s="8"/>
      <c r="AU847" s="8"/>
      <c r="AV847" s="8"/>
      <c r="AW847" s="8"/>
      <c r="AX847" s="8"/>
      <c r="AY847" s="8"/>
      <c r="AZ847" s="8"/>
      <c r="BA847" s="8"/>
    </row>
    <row r="848" spans="1:53" ht="15.75" customHeight="1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  <c r="AB848" s="8"/>
      <c r="AC848" s="8"/>
      <c r="AD848" s="8"/>
      <c r="AE848" s="8"/>
      <c r="AF848" s="8"/>
      <c r="AG848" s="8"/>
      <c r="AH848" s="8"/>
      <c r="AI848" s="8"/>
      <c r="AJ848" s="8"/>
      <c r="AK848" s="8"/>
      <c r="AL848" s="8"/>
      <c r="AM848" s="8"/>
      <c r="AN848" s="8"/>
      <c r="AO848" s="8"/>
      <c r="AP848" s="8"/>
      <c r="AQ848" s="8"/>
      <c r="AR848" s="8"/>
      <c r="AS848" s="8"/>
      <c r="AT848" s="8"/>
      <c r="AU848" s="8"/>
      <c r="AV848" s="8"/>
      <c r="AW848" s="8"/>
      <c r="AX848" s="8"/>
      <c r="AY848" s="8"/>
      <c r="AZ848" s="8"/>
      <c r="BA848" s="8"/>
    </row>
    <row r="849" spans="1:53" ht="15.75" customHeight="1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  <c r="AB849" s="8"/>
      <c r="AC849" s="8"/>
      <c r="AD849" s="8"/>
      <c r="AE849" s="8"/>
      <c r="AF849" s="8"/>
      <c r="AG849" s="8"/>
      <c r="AH849" s="8"/>
      <c r="AI849" s="8"/>
      <c r="AJ849" s="8"/>
      <c r="AK849" s="8"/>
      <c r="AL849" s="8"/>
      <c r="AM849" s="8"/>
      <c r="AN849" s="8"/>
      <c r="AO849" s="8"/>
      <c r="AP849" s="8"/>
      <c r="AQ849" s="8"/>
      <c r="AR849" s="8"/>
      <c r="AS849" s="8"/>
      <c r="AT849" s="8"/>
      <c r="AU849" s="8"/>
      <c r="AV849" s="8"/>
      <c r="AW849" s="8"/>
      <c r="AX849" s="8"/>
      <c r="AY849" s="8"/>
      <c r="AZ849" s="8"/>
      <c r="BA849" s="8"/>
    </row>
    <row r="850" spans="1:53" ht="15.75" customHeight="1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  <c r="AB850" s="8"/>
      <c r="AC850" s="8"/>
      <c r="AD850" s="8"/>
      <c r="AE850" s="8"/>
      <c r="AF850" s="8"/>
      <c r="AG850" s="8"/>
      <c r="AH850" s="8"/>
      <c r="AI850" s="8"/>
      <c r="AJ850" s="8"/>
      <c r="AK850" s="8"/>
      <c r="AL850" s="8"/>
      <c r="AM850" s="8"/>
      <c r="AN850" s="8"/>
      <c r="AO850" s="8"/>
      <c r="AP850" s="8"/>
      <c r="AQ850" s="8"/>
      <c r="AR850" s="8"/>
      <c r="AS850" s="8"/>
      <c r="AT850" s="8"/>
      <c r="AU850" s="8"/>
      <c r="AV850" s="8"/>
      <c r="AW850" s="8"/>
      <c r="AX850" s="8"/>
      <c r="AY850" s="8"/>
      <c r="AZ850" s="8"/>
      <c r="BA850" s="8"/>
    </row>
    <row r="851" spans="1:53" ht="15.75" customHeight="1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  <c r="AB851" s="8"/>
      <c r="AC851" s="8"/>
      <c r="AD851" s="8"/>
      <c r="AE851" s="8"/>
      <c r="AF851" s="8"/>
      <c r="AG851" s="8"/>
      <c r="AH851" s="8"/>
      <c r="AI851" s="8"/>
      <c r="AJ851" s="8"/>
      <c r="AK851" s="8"/>
      <c r="AL851" s="8"/>
      <c r="AM851" s="8"/>
      <c r="AN851" s="8"/>
      <c r="AO851" s="8"/>
      <c r="AP851" s="8"/>
      <c r="AQ851" s="8"/>
      <c r="AR851" s="8"/>
      <c r="AS851" s="8"/>
      <c r="AT851" s="8"/>
      <c r="AU851" s="8"/>
      <c r="AV851" s="8"/>
      <c r="AW851" s="8"/>
      <c r="AX851" s="8"/>
      <c r="AY851" s="8"/>
      <c r="AZ851" s="8"/>
      <c r="BA851" s="8"/>
    </row>
    <row r="852" spans="1:53" ht="15.75" customHeight="1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  <c r="AB852" s="8"/>
      <c r="AC852" s="8"/>
      <c r="AD852" s="8"/>
      <c r="AE852" s="8"/>
      <c r="AF852" s="8"/>
      <c r="AG852" s="8"/>
      <c r="AH852" s="8"/>
      <c r="AI852" s="8"/>
      <c r="AJ852" s="8"/>
      <c r="AK852" s="8"/>
      <c r="AL852" s="8"/>
      <c r="AM852" s="8"/>
      <c r="AN852" s="8"/>
      <c r="AO852" s="8"/>
      <c r="AP852" s="8"/>
      <c r="AQ852" s="8"/>
      <c r="AR852" s="8"/>
      <c r="AS852" s="8"/>
      <c r="AT852" s="8"/>
      <c r="AU852" s="8"/>
      <c r="AV852" s="8"/>
      <c r="AW852" s="8"/>
      <c r="AX852" s="8"/>
      <c r="AY852" s="8"/>
      <c r="AZ852" s="8"/>
      <c r="BA852" s="8"/>
    </row>
    <row r="853" spans="1:53" ht="15.75" customHeight="1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  <c r="AB853" s="8"/>
      <c r="AC853" s="8"/>
      <c r="AD853" s="8"/>
      <c r="AE853" s="8"/>
      <c r="AF853" s="8"/>
      <c r="AG853" s="8"/>
      <c r="AH853" s="8"/>
      <c r="AI853" s="8"/>
      <c r="AJ853" s="8"/>
      <c r="AK853" s="8"/>
      <c r="AL853" s="8"/>
      <c r="AM853" s="8"/>
      <c r="AN853" s="8"/>
      <c r="AO853" s="8"/>
      <c r="AP853" s="8"/>
      <c r="AQ853" s="8"/>
      <c r="AR853" s="8"/>
      <c r="AS853" s="8"/>
      <c r="AT853" s="8"/>
      <c r="AU853" s="8"/>
      <c r="AV853" s="8"/>
      <c r="AW853" s="8"/>
      <c r="AX853" s="8"/>
      <c r="AY853" s="8"/>
      <c r="AZ853" s="8"/>
      <c r="BA853" s="8"/>
    </row>
    <row r="854" spans="1:53" ht="15.75" customHeight="1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  <c r="AB854" s="8"/>
      <c r="AC854" s="8"/>
      <c r="AD854" s="8"/>
      <c r="AE854" s="8"/>
      <c r="AF854" s="8"/>
      <c r="AG854" s="8"/>
      <c r="AH854" s="8"/>
      <c r="AI854" s="8"/>
      <c r="AJ854" s="8"/>
      <c r="AK854" s="8"/>
      <c r="AL854" s="8"/>
      <c r="AM854" s="8"/>
      <c r="AN854" s="8"/>
      <c r="AO854" s="8"/>
      <c r="AP854" s="8"/>
      <c r="AQ854" s="8"/>
      <c r="AR854" s="8"/>
      <c r="AS854" s="8"/>
      <c r="AT854" s="8"/>
      <c r="AU854" s="8"/>
      <c r="AV854" s="8"/>
      <c r="AW854" s="8"/>
      <c r="AX854" s="8"/>
      <c r="AY854" s="8"/>
      <c r="AZ854" s="8"/>
      <c r="BA854" s="8"/>
    </row>
    <row r="855" spans="1:53" ht="15.75" customHeight="1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  <c r="AB855" s="8"/>
      <c r="AC855" s="8"/>
      <c r="AD855" s="8"/>
      <c r="AE855" s="8"/>
      <c r="AF855" s="8"/>
      <c r="AG855" s="8"/>
      <c r="AH855" s="8"/>
      <c r="AI855" s="8"/>
      <c r="AJ855" s="8"/>
      <c r="AK855" s="8"/>
      <c r="AL855" s="8"/>
      <c r="AM855" s="8"/>
      <c r="AN855" s="8"/>
      <c r="AO855" s="8"/>
      <c r="AP855" s="8"/>
      <c r="AQ855" s="8"/>
      <c r="AR855" s="8"/>
      <c r="AS855" s="8"/>
      <c r="AT855" s="8"/>
      <c r="AU855" s="8"/>
      <c r="AV855" s="8"/>
      <c r="AW855" s="8"/>
      <c r="AX855" s="8"/>
      <c r="AY855" s="8"/>
      <c r="AZ855" s="8"/>
      <c r="BA855" s="8"/>
    </row>
    <row r="856" spans="1:53" ht="15.75" customHeight="1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  <c r="AB856" s="8"/>
      <c r="AC856" s="8"/>
      <c r="AD856" s="8"/>
      <c r="AE856" s="8"/>
      <c r="AF856" s="8"/>
      <c r="AG856" s="8"/>
      <c r="AH856" s="8"/>
      <c r="AI856" s="8"/>
      <c r="AJ856" s="8"/>
      <c r="AK856" s="8"/>
      <c r="AL856" s="8"/>
      <c r="AM856" s="8"/>
      <c r="AN856" s="8"/>
      <c r="AO856" s="8"/>
      <c r="AP856" s="8"/>
      <c r="AQ856" s="8"/>
      <c r="AR856" s="8"/>
      <c r="AS856" s="8"/>
      <c r="AT856" s="8"/>
      <c r="AU856" s="8"/>
      <c r="AV856" s="8"/>
      <c r="AW856" s="8"/>
      <c r="AX856" s="8"/>
      <c r="AY856" s="8"/>
      <c r="AZ856" s="8"/>
      <c r="BA856" s="8"/>
    </row>
    <row r="857" spans="1:53" ht="15.75" customHeight="1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  <c r="AB857" s="8"/>
      <c r="AC857" s="8"/>
      <c r="AD857" s="8"/>
      <c r="AE857" s="8"/>
      <c r="AF857" s="8"/>
      <c r="AG857" s="8"/>
      <c r="AH857" s="8"/>
      <c r="AI857" s="8"/>
      <c r="AJ857" s="8"/>
      <c r="AK857" s="8"/>
      <c r="AL857" s="8"/>
      <c r="AM857" s="8"/>
      <c r="AN857" s="8"/>
      <c r="AO857" s="8"/>
      <c r="AP857" s="8"/>
      <c r="AQ857" s="8"/>
      <c r="AR857" s="8"/>
      <c r="AS857" s="8"/>
      <c r="AT857" s="8"/>
      <c r="AU857" s="8"/>
      <c r="AV857" s="8"/>
      <c r="AW857" s="8"/>
      <c r="AX857" s="8"/>
      <c r="AY857" s="8"/>
      <c r="AZ857" s="8"/>
      <c r="BA857" s="8"/>
    </row>
    <row r="858" spans="1:53" ht="15.75" customHeight="1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  <c r="AB858" s="8"/>
      <c r="AC858" s="8"/>
      <c r="AD858" s="8"/>
      <c r="AE858" s="8"/>
      <c r="AF858" s="8"/>
      <c r="AG858" s="8"/>
      <c r="AH858" s="8"/>
      <c r="AI858" s="8"/>
      <c r="AJ858" s="8"/>
      <c r="AK858" s="8"/>
      <c r="AL858" s="8"/>
      <c r="AM858" s="8"/>
      <c r="AN858" s="8"/>
      <c r="AO858" s="8"/>
      <c r="AP858" s="8"/>
      <c r="AQ858" s="8"/>
      <c r="AR858" s="8"/>
      <c r="AS858" s="8"/>
      <c r="AT858" s="8"/>
      <c r="AU858" s="8"/>
      <c r="AV858" s="8"/>
      <c r="AW858" s="8"/>
      <c r="AX858" s="8"/>
      <c r="AY858" s="8"/>
      <c r="AZ858" s="8"/>
      <c r="BA858" s="8"/>
    </row>
    <row r="859" spans="1:53" ht="15.75" customHeight="1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  <c r="AB859" s="8"/>
      <c r="AC859" s="8"/>
      <c r="AD859" s="8"/>
      <c r="AE859" s="8"/>
      <c r="AF859" s="8"/>
      <c r="AG859" s="8"/>
      <c r="AH859" s="8"/>
      <c r="AI859" s="8"/>
      <c r="AJ859" s="8"/>
      <c r="AK859" s="8"/>
      <c r="AL859" s="8"/>
      <c r="AM859" s="8"/>
      <c r="AN859" s="8"/>
      <c r="AO859" s="8"/>
      <c r="AP859" s="8"/>
      <c r="AQ859" s="8"/>
      <c r="AR859" s="8"/>
      <c r="AS859" s="8"/>
      <c r="AT859" s="8"/>
      <c r="AU859" s="8"/>
      <c r="AV859" s="8"/>
      <c r="AW859" s="8"/>
      <c r="AX859" s="8"/>
      <c r="AY859" s="8"/>
      <c r="AZ859" s="8"/>
      <c r="BA859" s="8"/>
    </row>
    <row r="860" spans="1:53" ht="15.75" customHeight="1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  <c r="AB860" s="8"/>
      <c r="AC860" s="8"/>
      <c r="AD860" s="8"/>
      <c r="AE860" s="8"/>
      <c r="AF860" s="8"/>
      <c r="AG860" s="8"/>
      <c r="AH860" s="8"/>
      <c r="AI860" s="8"/>
      <c r="AJ860" s="8"/>
      <c r="AK860" s="8"/>
      <c r="AL860" s="8"/>
      <c r="AM860" s="8"/>
      <c r="AN860" s="8"/>
      <c r="AO860" s="8"/>
      <c r="AP860" s="8"/>
      <c r="AQ860" s="8"/>
      <c r="AR860" s="8"/>
      <c r="AS860" s="8"/>
      <c r="AT860" s="8"/>
      <c r="AU860" s="8"/>
      <c r="AV860" s="8"/>
      <c r="AW860" s="8"/>
      <c r="AX860" s="8"/>
      <c r="AY860" s="8"/>
      <c r="AZ860" s="8"/>
      <c r="BA860" s="8"/>
    </row>
    <row r="861" spans="1:53" ht="15.75" customHeight="1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  <c r="AB861" s="8"/>
      <c r="AC861" s="8"/>
      <c r="AD861" s="8"/>
      <c r="AE861" s="8"/>
      <c r="AF861" s="8"/>
      <c r="AG861" s="8"/>
      <c r="AH861" s="8"/>
      <c r="AI861" s="8"/>
      <c r="AJ861" s="8"/>
      <c r="AK861" s="8"/>
      <c r="AL861" s="8"/>
      <c r="AM861" s="8"/>
      <c r="AN861" s="8"/>
      <c r="AO861" s="8"/>
      <c r="AP861" s="8"/>
      <c r="AQ861" s="8"/>
      <c r="AR861" s="8"/>
      <c r="AS861" s="8"/>
      <c r="AT861" s="8"/>
      <c r="AU861" s="8"/>
      <c r="AV861" s="8"/>
      <c r="AW861" s="8"/>
      <c r="AX861" s="8"/>
      <c r="AY861" s="8"/>
      <c r="AZ861" s="8"/>
      <c r="BA861" s="8"/>
    </row>
    <row r="862" spans="1:53" ht="15.75" customHeight="1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  <c r="AB862" s="8"/>
      <c r="AC862" s="8"/>
      <c r="AD862" s="8"/>
      <c r="AE862" s="8"/>
      <c r="AF862" s="8"/>
      <c r="AG862" s="8"/>
      <c r="AH862" s="8"/>
      <c r="AI862" s="8"/>
      <c r="AJ862" s="8"/>
      <c r="AK862" s="8"/>
      <c r="AL862" s="8"/>
      <c r="AM862" s="8"/>
      <c r="AN862" s="8"/>
      <c r="AO862" s="8"/>
      <c r="AP862" s="8"/>
      <c r="AQ862" s="8"/>
      <c r="AR862" s="8"/>
      <c r="AS862" s="8"/>
      <c r="AT862" s="8"/>
      <c r="AU862" s="8"/>
      <c r="AV862" s="8"/>
      <c r="AW862" s="8"/>
      <c r="AX862" s="8"/>
      <c r="AY862" s="8"/>
      <c r="AZ862" s="8"/>
      <c r="BA862" s="8"/>
    </row>
    <row r="863" spans="1:53" ht="15.75" customHeight="1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  <c r="AB863" s="8"/>
      <c r="AC863" s="8"/>
      <c r="AD863" s="8"/>
      <c r="AE863" s="8"/>
      <c r="AF863" s="8"/>
      <c r="AG863" s="8"/>
      <c r="AH863" s="8"/>
      <c r="AI863" s="8"/>
      <c r="AJ863" s="8"/>
      <c r="AK863" s="8"/>
      <c r="AL863" s="8"/>
      <c r="AM863" s="8"/>
      <c r="AN863" s="8"/>
      <c r="AO863" s="8"/>
      <c r="AP863" s="8"/>
      <c r="AQ863" s="8"/>
      <c r="AR863" s="8"/>
      <c r="AS863" s="8"/>
      <c r="AT863" s="8"/>
      <c r="AU863" s="8"/>
      <c r="AV863" s="8"/>
      <c r="AW863" s="8"/>
      <c r="AX863" s="8"/>
      <c r="AY863" s="8"/>
      <c r="AZ863" s="8"/>
      <c r="BA863" s="8"/>
    </row>
    <row r="864" spans="1:53" ht="15.75" customHeight="1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  <c r="AB864" s="8"/>
      <c r="AC864" s="8"/>
      <c r="AD864" s="8"/>
      <c r="AE864" s="8"/>
      <c r="AF864" s="8"/>
      <c r="AG864" s="8"/>
      <c r="AH864" s="8"/>
      <c r="AI864" s="8"/>
      <c r="AJ864" s="8"/>
      <c r="AK864" s="8"/>
      <c r="AL864" s="8"/>
      <c r="AM864" s="8"/>
      <c r="AN864" s="8"/>
      <c r="AO864" s="8"/>
      <c r="AP864" s="8"/>
      <c r="AQ864" s="8"/>
      <c r="AR864" s="8"/>
      <c r="AS864" s="8"/>
      <c r="AT864" s="8"/>
      <c r="AU864" s="8"/>
      <c r="AV864" s="8"/>
      <c r="AW864" s="8"/>
      <c r="AX864" s="8"/>
      <c r="AY864" s="8"/>
      <c r="AZ864" s="8"/>
      <c r="BA864" s="8"/>
    </row>
    <row r="865" spans="1:53" ht="15.75" customHeight="1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  <c r="AB865" s="8"/>
      <c r="AC865" s="8"/>
      <c r="AD865" s="8"/>
      <c r="AE865" s="8"/>
      <c r="AF865" s="8"/>
      <c r="AG865" s="8"/>
      <c r="AH865" s="8"/>
      <c r="AI865" s="8"/>
      <c r="AJ865" s="8"/>
      <c r="AK865" s="8"/>
      <c r="AL865" s="8"/>
      <c r="AM865" s="8"/>
      <c r="AN865" s="8"/>
      <c r="AO865" s="8"/>
      <c r="AP865" s="8"/>
      <c r="AQ865" s="8"/>
      <c r="AR865" s="8"/>
      <c r="AS865" s="8"/>
      <c r="AT865" s="8"/>
      <c r="AU865" s="8"/>
      <c r="AV865" s="8"/>
      <c r="AW865" s="8"/>
      <c r="AX865" s="8"/>
      <c r="AY865" s="8"/>
      <c r="AZ865" s="8"/>
      <c r="BA865" s="8"/>
    </row>
    <row r="866" spans="1:53" ht="15.75" customHeight="1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  <c r="AA866" s="8"/>
      <c r="AB866" s="8"/>
      <c r="AC866" s="8"/>
      <c r="AD866" s="8"/>
      <c r="AE866" s="8"/>
      <c r="AF866" s="8"/>
      <c r="AG866" s="8"/>
      <c r="AH866" s="8"/>
      <c r="AI866" s="8"/>
      <c r="AJ866" s="8"/>
      <c r="AK866" s="8"/>
      <c r="AL866" s="8"/>
      <c r="AM866" s="8"/>
      <c r="AN866" s="8"/>
      <c r="AO866" s="8"/>
      <c r="AP866" s="8"/>
      <c r="AQ866" s="8"/>
      <c r="AR866" s="8"/>
      <c r="AS866" s="8"/>
      <c r="AT866" s="8"/>
      <c r="AU866" s="8"/>
      <c r="AV866" s="8"/>
      <c r="AW866" s="8"/>
      <c r="AX866" s="8"/>
      <c r="AY866" s="8"/>
      <c r="AZ866" s="8"/>
      <c r="BA866" s="8"/>
    </row>
    <row r="867" spans="1:53" ht="15.75" customHeight="1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  <c r="AA867" s="8"/>
      <c r="AB867" s="8"/>
      <c r="AC867" s="8"/>
      <c r="AD867" s="8"/>
      <c r="AE867" s="8"/>
      <c r="AF867" s="8"/>
      <c r="AG867" s="8"/>
      <c r="AH867" s="8"/>
      <c r="AI867" s="8"/>
      <c r="AJ867" s="8"/>
      <c r="AK867" s="8"/>
      <c r="AL867" s="8"/>
      <c r="AM867" s="8"/>
      <c r="AN867" s="8"/>
      <c r="AO867" s="8"/>
      <c r="AP867" s="8"/>
      <c r="AQ867" s="8"/>
      <c r="AR867" s="8"/>
      <c r="AS867" s="8"/>
      <c r="AT867" s="8"/>
      <c r="AU867" s="8"/>
      <c r="AV867" s="8"/>
      <c r="AW867" s="8"/>
      <c r="AX867" s="8"/>
      <c r="AY867" s="8"/>
      <c r="AZ867" s="8"/>
      <c r="BA867" s="8"/>
    </row>
    <row r="868" spans="1:53" ht="15.75" customHeight="1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8"/>
      <c r="AB868" s="8"/>
      <c r="AC868" s="8"/>
      <c r="AD868" s="8"/>
      <c r="AE868" s="8"/>
      <c r="AF868" s="8"/>
      <c r="AG868" s="8"/>
      <c r="AH868" s="8"/>
      <c r="AI868" s="8"/>
      <c r="AJ868" s="8"/>
      <c r="AK868" s="8"/>
      <c r="AL868" s="8"/>
      <c r="AM868" s="8"/>
      <c r="AN868" s="8"/>
      <c r="AO868" s="8"/>
      <c r="AP868" s="8"/>
      <c r="AQ868" s="8"/>
      <c r="AR868" s="8"/>
      <c r="AS868" s="8"/>
      <c r="AT868" s="8"/>
      <c r="AU868" s="8"/>
      <c r="AV868" s="8"/>
      <c r="AW868" s="8"/>
      <c r="AX868" s="8"/>
      <c r="AY868" s="8"/>
      <c r="AZ868" s="8"/>
      <c r="BA868" s="8"/>
    </row>
    <row r="869" spans="1:53" ht="15.75" customHeight="1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  <c r="AA869" s="8"/>
      <c r="AB869" s="8"/>
      <c r="AC869" s="8"/>
      <c r="AD869" s="8"/>
      <c r="AE869" s="8"/>
      <c r="AF869" s="8"/>
      <c r="AG869" s="8"/>
      <c r="AH869" s="8"/>
      <c r="AI869" s="8"/>
      <c r="AJ869" s="8"/>
      <c r="AK869" s="8"/>
      <c r="AL869" s="8"/>
      <c r="AM869" s="8"/>
      <c r="AN869" s="8"/>
      <c r="AO869" s="8"/>
      <c r="AP869" s="8"/>
      <c r="AQ869" s="8"/>
      <c r="AR869" s="8"/>
      <c r="AS869" s="8"/>
      <c r="AT869" s="8"/>
      <c r="AU869" s="8"/>
      <c r="AV869" s="8"/>
      <c r="AW869" s="8"/>
      <c r="AX869" s="8"/>
      <c r="AY869" s="8"/>
      <c r="AZ869" s="8"/>
      <c r="BA869" s="8"/>
    </row>
    <row r="870" spans="1:53" ht="15.75" customHeight="1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  <c r="AA870" s="8"/>
      <c r="AB870" s="8"/>
      <c r="AC870" s="8"/>
      <c r="AD870" s="8"/>
      <c r="AE870" s="8"/>
      <c r="AF870" s="8"/>
      <c r="AG870" s="8"/>
      <c r="AH870" s="8"/>
      <c r="AI870" s="8"/>
      <c r="AJ870" s="8"/>
      <c r="AK870" s="8"/>
      <c r="AL870" s="8"/>
      <c r="AM870" s="8"/>
      <c r="AN870" s="8"/>
      <c r="AO870" s="8"/>
      <c r="AP870" s="8"/>
      <c r="AQ870" s="8"/>
      <c r="AR870" s="8"/>
      <c r="AS870" s="8"/>
      <c r="AT870" s="8"/>
      <c r="AU870" s="8"/>
      <c r="AV870" s="8"/>
      <c r="AW870" s="8"/>
      <c r="AX870" s="8"/>
      <c r="AY870" s="8"/>
      <c r="AZ870" s="8"/>
      <c r="BA870" s="8"/>
    </row>
    <row r="871" spans="1:53" ht="15.75" customHeight="1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  <c r="AA871" s="8"/>
      <c r="AB871" s="8"/>
      <c r="AC871" s="8"/>
      <c r="AD871" s="8"/>
      <c r="AE871" s="8"/>
      <c r="AF871" s="8"/>
      <c r="AG871" s="8"/>
      <c r="AH871" s="8"/>
      <c r="AI871" s="8"/>
      <c r="AJ871" s="8"/>
      <c r="AK871" s="8"/>
      <c r="AL871" s="8"/>
      <c r="AM871" s="8"/>
      <c r="AN871" s="8"/>
      <c r="AO871" s="8"/>
      <c r="AP871" s="8"/>
      <c r="AQ871" s="8"/>
      <c r="AR871" s="8"/>
      <c r="AS871" s="8"/>
      <c r="AT871" s="8"/>
      <c r="AU871" s="8"/>
      <c r="AV871" s="8"/>
      <c r="AW871" s="8"/>
      <c r="AX871" s="8"/>
      <c r="AY871" s="8"/>
      <c r="AZ871" s="8"/>
      <c r="BA871" s="8"/>
    </row>
    <row r="872" spans="1:53" ht="15.75" customHeight="1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  <c r="AA872" s="8"/>
      <c r="AB872" s="8"/>
      <c r="AC872" s="8"/>
      <c r="AD872" s="8"/>
      <c r="AE872" s="8"/>
      <c r="AF872" s="8"/>
      <c r="AG872" s="8"/>
      <c r="AH872" s="8"/>
      <c r="AI872" s="8"/>
      <c r="AJ872" s="8"/>
      <c r="AK872" s="8"/>
      <c r="AL872" s="8"/>
      <c r="AM872" s="8"/>
      <c r="AN872" s="8"/>
      <c r="AO872" s="8"/>
      <c r="AP872" s="8"/>
      <c r="AQ872" s="8"/>
      <c r="AR872" s="8"/>
      <c r="AS872" s="8"/>
      <c r="AT872" s="8"/>
      <c r="AU872" s="8"/>
      <c r="AV872" s="8"/>
      <c r="AW872" s="8"/>
      <c r="AX872" s="8"/>
      <c r="AY872" s="8"/>
      <c r="AZ872" s="8"/>
      <c r="BA872" s="8"/>
    </row>
    <row r="873" spans="1:53" ht="15.75" customHeight="1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8"/>
      <c r="AB873" s="8"/>
      <c r="AC873" s="8"/>
      <c r="AD873" s="8"/>
      <c r="AE873" s="8"/>
      <c r="AF873" s="8"/>
      <c r="AG873" s="8"/>
      <c r="AH873" s="8"/>
      <c r="AI873" s="8"/>
      <c r="AJ873" s="8"/>
      <c r="AK873" s="8"/>
      <c r="AL873" s="8"/>
      <c r="AM873" s="8"/>
      <c r="AN873" s="8"/>
      <c r="AO873" s="8"/>
      <c r="AP873" s="8"/>
      <c r="AQ873" s="8"/>
      <c r="AR873" s="8"/>
      <c r="AS873" s="8"/>
      <c r="AT873" s="8"/>
      <c r="AU873" s="8"/>
      <c r="AV873" s="8"/>
      <c r="AW873" s="8"/>
      <c r="AX873" s="8"/>
      <c r="AY873" s="8"/>
      <c r="AZ873" s="8"/>
      <c r="BA873" s="8"/>
    </row>
    <row r="874" spans="1:53" ht="15.75" customHeight="1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  <c r="AA874" s="8"/>
      <c r="AB874" s="8"/>
      <c r="AC874" s="8"/>
      <c r="AD874" s="8"/>
      <c r="AE874" s="8"/>
      <c r="AF874" s="8"/>
      <c r="AG874" s="8"/>
      <c r="AH874" s="8"/>
      <c r="AI874" s="8"/>
      <c r="AJ874" s="8"/>
      <c r="AK874" s="8"/>
      <c r="AL874" s="8"/>
      <c r="AM874" s="8"/>
      <c r="AN874" s="8"/>
      <c r="AO874" s="8"/>
      <c r="AP874" s="8"/>
      <c r="AQ874" s="8"/>
      <c r="AR874" s="8"/>
      <c r="AS874" s="8"/>
      <c r="AT874" s="8"/>
      <c r="AU874" s="8"/>
      <c r="AV874" s="8"/>
      <c r="AW874" s="8"/>
      <c r="AX874" s="8"/>
      <c r="AY874" s="8"/>
      <c r="AZ874" s="8"/>
      <c r="BA874" s="8"/>
    </row>
    <row r="875" spans="1:53" ht="15.75" customHeight="1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  <c r="AA875" s="8"/>
      <c r="AB875" s="8"/>
      <c r="AC875" s="8"/>
      <c r="AD875" s="8"/>
      <c r="AE875" s="8"/>
      <c r="AF875" s="8"/>
      <c r="AG875" s="8"/>
      <c r="AH875" s="8"/>
      <c r="AI875" s="8"/>
      <c r="AJ875" s="8"/>
      <c r="AK875" s="8"/>
      <c r="AL875" s="8"/>
      <c r="AM875" s="8"/>
      <c r="AN875" s="8"/>
      <c r="AO875" s="8"/>
      <c r="AP875" s="8"/>
      <c r="AQ875" s="8"/>
      <c r="AR875" s="8"/>
      <c r="AS875" s="8"/>
      <c r="AT875" s="8"/>
      <c r="AU875" s="8"/>
      <c r="AV875" s="8"/>
      <c r="AW875" s="8"/>
      <c r="AX875" s="8"/>
      <c r="AY875" s="8"/>
      <c r="AZ875" s="8"/>
      <c r="BA875" s="8"/>
    </row>
    <row r="876" spans="1:53" ht="15.75" customHeight="1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  <c r="AA876" s="8"/>
      <c r="AB876" s="8"/>
      <c r="AC876" s="8"/>
      <c r="AD876" s="8"/>
      <c r="AE876" s="8"/>
      <c r="AF876" s="8"/>
      <c r="AG876" s="8"/>
      <c r="AH876" s="8"/>
      <c r="AI876" s="8"/>
      <c r="AJ876" s="8"/>
      <c r="AK876" s="8"/>
      <c r="AL876" s="8"/>
      <c r="AM876" s="8"/>
      <c r="AN876" s="8"/>
      <c r="AO876" s="8"/>
      <c r="AP876" s="8"/>
      <c r="AQ876" s="8"/>
      <c r="AR876" s="8"/>
      <c r="AS876" s="8"/>
      <c r="AT876" s="8"/>
      <c r="AU876" s="8"/>
      <c r="AV876" s="8"/>
      <c r="AW876" s="8"/>
      <c r="AX876" s="8"/>
      <c r="AY876" s="8"/>
      <c r="AZ876" s="8"/>
      <c r="BA876" s="8"/>
    </row>
    <row r="877" spans="1:53" ht="15.75" customHeight="1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8"/>
      <c r="AB877" s="8"/>
      <c r="AC877" s="8"/>
      <c r="AD877" s="8"/>
      <c r="AE877" s="8"/>
      <c r="AF877" s="8"/>
      <c r="AG877" s="8"/>
      <c r="AH877" s="8"/>
      <c r="AI877" s="8"/>
      <c r="AJ877" s="8"/>
      <c r="AK877" s="8"/>
      <c r="AL877" s="8"/>
      <c r="AM877" s="8"/>
      <c r="AN877" s="8"/>
      <c r="AO877" s="8"/>
      <c r="AP877" s="8"/>
      <c r="AQ877" s="8"/>
      <c r="AR877" s="8"/>
      <c r="AS877" s="8"/>
      <c r="AT877" s="8"/>
      <c r="AU877" s="8"/>
      <c r="AV877" s="8"/>
      <c r="AW877" s="8"/>
      <c r="AX877" s="8"/>
      <c r="AY877" s="8"/>
      <c r="AZ877" s="8"/>
      <c r="BA877" s="8"/>
    </row>
    <row r="878" spans="1:53" ht="15.75" customHeight="1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  <c r="AA878" s="8"/>
      <c r="AB878" s="8"/>
      <c r="AC878" s="8"/>
      <c r="AD878" s="8"/>
      <c r="AE878" s="8"/>
      <c r="AF878" s="8"/>
      <c r="AG878" s="8"/>
      <c r="AH878" s="8"/>
      <c r="AI878" s="8"/>
      <c r="AJ878" s="8"/>
      <c r="AK878" s="8"/>
      <c r="AL878" s="8"/>
      <c r="AM878" s="8"/>
      <c r="AN878" s="8"/>
      <c r="AO878" s="8"/>
      <c r="AP878" s="8"/>
      <c r="AQ878" s="8"/>
      <c r="AR878" s="8"/>
      <c r="AS878" s="8"/>
      <c r="AT878" s="8"/>
      <c r="AU878" s="8"/>
      <c r="AV878" s="8"/>
      <c r="AW878" s="8"/>
      <c r="AX878" s="8"/>
      <c r="AY878" s="8"/>
      <c r="AZ878" s="8"/>
      <c r="BA878" s="8"/>
    </row>
    <row r="879" spans="1:53" ht="15.75" customHeight="1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  <c r="AA879" s="8"/>
      <c r="AB879" s="8"/>
      <c r="AC879" s="8"/>
      <c r="AD879" s="8"/>
      <c r="AE879" s="8"/>
      <c r="AF879" s="8"/>
      <c r="AG879" s="8"/>
      <c r="AH879" s="8"/>
      <c r="AI879" s="8"/>
      <c r="AJ879" s="8"/>
      <c r="AK879" s="8"/>
      <c r="AL879" s="8"/>
      <c r="AM879" s="8"/>
      <c r="AN879" s="8"/>
      <c r="AO879" s="8"/>
      <c r="AP879" s="8"/>
      <c r="AQ879" s="8"/>
      <c r="AR879" s="8"/>
      <c r="AS879" s="8"/>
      <c r="AT879" s="8"/>
      <c r="AU879" s="8"/>
      <c r="AV879" s="8"/>
      <c r="AW879" s="8"/>
      <c r="AX879" s="8"/>
      <c r="AY879" s="8"/>
      <c r="AZ879" s="8"/>
      <c r="BA879" s="8"/>
    </row>
    <row r="880" spans="1:53" ht="15.75" customHeight="1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8"/>
      <c r="AB880" s="8"/>
      <c r="AC880" s="8"/>
      <c r="AD880" s="8"/>
      <c r="AE880" s="8"/>
      <c r="AF880" s="8"/>
      <c r="AG880" s="8"/>
      <c r="AH880" s="8"/>
      <c r="AI880" s="8"/>
      <c r="AJ880" s="8"/>
      <c r="AK880" s="8"/>
      <c r="AL880" s="8"/>
      <c r="AM880" s="8"/>
      <c r="AN880" s="8"/>
      <c r="AO880" s="8"/>
      <c r="AP880" s="8"/>
      <c r="AQ880" s="8"/>
      <c r="AR880" s="8"/>
      <c r="AS880" s="8"/>
      <c r="AT880" s="8"/>
      <c r="AU880" s="8"/>
      <c r="AV880" s="8"/>
      <c r="AW880" s="8"/>
      <c r="AX880" s="8"/>
      <c r="AY880" s="8"/>
      <c r="AZ880" s="8"/>
      <c r="BA880" s="8"/>
    </row>
    <row r="881" spans="1:53" ht="15.75" customHeight="1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  <c r="AA881" s="8"/>
      <c r="AB881" s="8"/>
      <c r="AC881" s="8"/>
      <c r="AD881" s="8"/>
      <c r="AE881" s="8"/>
      <c r="AF881" s="8"/>
      <c r="AG881" s="8"/>
      <c r="AH881" s="8"/>
      <c r="AI881" s="8"/>
      <c r="AJ881" s="8"/>
      <c r="AK881" s="8"/>
      <c r="AL881" s="8"/>
      <c r="AM881" s="8"/>
      <c r="AN881" s="8"/>
      <c r="AO881" s="8"/>
      <c r="AP881" s="8"/>
      <c r="AQ881" s="8"/>
      <c r="AR881" s="8"/>
      <c r="AS881" s="8"/>
      <c r="AT881" s="8"/>
      <c r="AU881" s="8"/>
      <c r="AV881" s="8"/>
      <c r="AW881" s="8"/>
      <c r="AX881" s="8"/>
      <c r="AY881" s="8"/>
      <c r="AZ881" s="8"/>
      <c r="BA881" s="8"/>
    </row>
    <row r="882" spans="1:53" ht="15.75" customHeight="1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  <c r="AA882" s="8"/>
      <c r="AB882" s="8"/>
      <c r="AC882" s="8"/>
      <c r="AD882" s="8"/>
      <c r="AE882" s="8"/>
      <c r="AF882" s="8"/>
      <c r="AG882" s="8"/>
      <c r="AH882" s="8"/>
      <c r="AI882" s="8"/>
      <c r="AJ882" s="8"/>
      <c r="AK882" s="8"/>
      <c r="AL882" s="8"/>
      <c r="AM882" s="8"/>
      <c r="AN882" s="8"/>
      <c r="AO882" s="8"/>
      <c r="AP882" s="8"/>
      <c r="AQ882" s="8"/>
      <c r="AR882" s="8"/>
      <c r="AS882" s="8"/>
      <c r="AT882" s="8"/>
      <c r="AU882" s="8"/>
      <c r="AV882" s="8"/>
      <c r="AW882" s="8"/>
      <c r="AX882" s="8"/>
      <c r="AY882" s="8"/>
      <c r="AZ882" s="8"/>
      <c r="BA882" s="8"/>
    </row>
    <row r="883" spans="1:53" ht="15.75" customHeight="1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8"/>
      <c r="AB883" s="8"/>
      <c r="AC883" s="8"/>
      <c r="AD883" s="8"/>
      <c r="AE883" s="8"/>
      <c r="AF883" s="8"/>
      <c r="AG883" s="8"/>
      <c r="AH883" s="8"/>
      <c r="AI883" s="8"/>
      <c r="AJ883" s="8"/>
      <c r="AK883" s="8"/>
      <c r="AL883" s="8"/>
      <c r="AM883" s="8"/>
      <c r="AN883" s="8"/>
      <c r="AO883" s="8"/>
      <c r="AP883" s="8"/>
      <c r="AQ883" s="8"/>
      <c r="AR883" s="8"/>
      <c r="AS883" s="8"/>
      <c r="AT883" s="8"/>
      <c r="AU883" s="8"/>
      <c r="AV883" s="8"/>
      <c r="AW883" s="8"/>
      <c r="AX883" s="8"/>
      <c r="AY883" s="8"/>
      <c r="AZ883" s="8"/>
      <c r="BA883" s="8"/>
    </row>
    <row r="884" spans="1:53" ht="15.75" customHeight="1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  <c r="AA884" s="8"/>
      <c r="AB884" s="8"/>
      <c r="AC884" s="8"/>
      <c r="AD884" s="8"/>
      <c r="AE884" s="8"/>
      <c r="AF884" s="8"/>
      <c r="AG884" s="8"/>
      <c r="AH884" s="8"/>
      <c r="AI884" s="8"/>
      <c r="AJ884" s="8"/>
      <c r="AK884" s="8"/>
      <c r="AL884" s="8"/>
      <c r="AM884" s="8"/>
      <c r="AN884" s="8"/>
      <c r="AO884" s="8"/>
      <c r="AP884" s="8"/>
      <c r="AQ884" s="8"/>
      <c r="AR884" s="8"/>
      <c r="AS884" s="8"/>
      <c r="AT884" s="8"/>
      <c r="AU884" s="8"/>
      <c r="AV884" s="8"/>
      <c r="AW884" s="8"/>
      <c r="AX884" s="8"/>
      <c r="AY884" s="8"/>
      <c r="AZ884" s="8"/>
      <c r="BA884" s="8"/>
    </row>
    <row r="885" spans="1:53" ht="15.75" customHeight="1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  <c r="AA885" s="8"/>
      <c r="AB885" s="8"/>
      <c r="AC885" s="8"/>
      <c r="AD885" s="8"/>
      <c r="AE885" s="8"/>
      <c r="AF885" s="8"/>
      <c r="AG885" s="8"/>
      <c r="AH885" s="8"/>
      <c r="AI885" s="8"/>
      <c r="AJ885" s="8"/>
      <c r="AK885" s="8"/>
      <c r="AL885" s="8"/>
      <c r="AM885" s="8"/>
      <c r="AN885" s="8"/>
      <c r="AO885" s="8"/>
      <c r="AP885" s="8"/>
      <c r="AQ885" s="8"/>
      <c r="AR885" s="8"/>
      <c r="AS885" s="8"/>
      <c r="AT885" s="8"/>
      <c r="AU885" s="8"/>
      <c r="AV885" s="8"/>
      <c r="AW885" s="8"/>
      <c r="AX885" s="8"/>
      <c r="AY885" s="8"/>
      <c r="AZ885" s="8"/>
      <c r="BA885" s="8"/>
    </row>
    <row r="886" spans="1:53" ht="15.75" customHeight="1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  <c r="AA886" s="8"/>
      <c r="AB886" s="8"/>
      <c r="AC886" s="8"/>
      <c r="AD886" s="8"/>
      <c r="AE886" s="8"/>
      <c r="AF886" s="8"/>
      <c r="AG886" s="8"/>
      <c r="AH886" s="8"/>
      <c r="AI886" s="8"/>
      <c r="AJ886" s="8"/>
      <c r="AK886" s="8"/>
      <c r="AL886" s="8"/>
      <c r="AM886" s="8"/>
      <c r="AN886" s="8"/>
      <c r="AO886" s="8"/>
      <c r="AP886" s="8"/>
      <c r="AQ886" s="8"/>
      <c r="AR886" s="8"/>
      <c r="AS886" s="8"/>
      <c r="AT886" s="8"/>
      <c r="AU886" s="8"/>
      <c r="AV886" s="8"/>
      <c r="AW886" s="8"/>
      <c r="AX886" s="8"/>
      <c r="AY886" s="8"/>
      <c r="AZ886" s="8"/>
      <c r="BA886" s="8"/>
    </row>
    <row r="887" spans="1:53" ht="15.75" customHeight="1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  <c r="AA887" s="8"/>
      <c r="AB887" s="8"/>
      <c r="AC887" s="8"/>
      <c r="AD887" s="8"/>
      <c r="AE887" s="8"/>
      <c r="AF887" s="8"/>
      <c r="AG887" s="8"/>
      <c r="AH887" s="8"/>
      <c r="AI887" s="8"/>
      <c r="AJ887" s="8"/>
      <c r="AK887" s="8"/>
      <c r="AL887" s="8"/>
      <c r="AM887" s="8"/>
      <c r="AN887" s="8"/>
      <c r="AO887" s="8"/>
      <c r="AP887" s="8"/>
      <c r="AQ887" s="8"/>
      <c r="AR887" s="8"/>
      <c r="AS887" s="8"/>
      <c r="AT887" s="8"/>
      <c r="AU887" s="8"/>
      <c r="AV887" s="8"/>
      <c r="AW887" s="8"/>
      <c r="AX887" s="8"/>
      <c r="AY887" s="8"/>
      <c r="AZ887" s="8"/>
      <c r="BA887" s="8"/>
    </row>
    <row r="888" spans="1:53" ht="15.75" customHeight="1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  <c r="AA888" s="8"/>
      <c r="AB888" s="8"/>
      <c r="AC888" s="8"/>
      <c r="AD888" s="8"/>
      <c r="AE888" s="8"/>
      <c r="AF888" s="8"/>
      <c r="AG888" s="8"/>
      <c r="AH888" s="8"/>
      <c r="AI888" s="8"/>
      <c r="AJ888" s="8"/>
      <c r="AK888" s="8"/>
      <c r="AL888" s="8"/>
      <c r="AM888" s="8"/>
      <c r="AN888" s="8"/>
      <c r="AO888" s="8"/>
      <c r="AP888" s="8"/>
      <c r="AQ888" s="8"/>
      <c r="AR888" s="8"/>
      <c r="AS888" s="8"/>
      <c r="AT888" s="8"/>
      <c r="AU888" s="8"/>
      <c r="AV888" s="8"/>
      <c r="AW888" s="8"/>
      <c r="AX888" s="8"/>
      <c r="AY888" s="8"/>
      <c r="AZ888" s="8"/>
      <c r="BA888" s="8"/>
    </row>
    <row r="889" spans="1:53" ht="15.75" customHeight="1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  <c r="AA889" s="8"/>
      <c r="AB889" s="8"/>
      <c r="AC889" s="8"/>
      <c r="AD889" s="8"/>
      <c r="AE889" s="8"/>
      <c r="AF889" s="8"/>
      <c r="AG889" s="8"/>
      <c r="AH889" s="8"/>
      <c r="AI889" s="8"/>
      <c r="AJ889" s="8"/>
      <c r="AK889" s="8"/>
      <c r="AL889" s="8"/>
      <c r="AM889" s="8"/>
      <c r="AN889" s="8"/>
      <c r="AO889" s="8"/>
      <c r="AP889" s="8"/>
      <c r="AQ889" s="8"/>
      <c r="AR889" s="8"/>
      <c r="AS889" s="8"/>
      <c r="AT889" s="8"/>
      <c r="AU889" s="8"/>
      <c r="AV889" s="8"/>
      <c r="AW889" s="8"/>
      <c r="AX889" s="8"/>
      <c r="AY889" s="8"/>
      <c r="AZ889" s="8"/>
      <c r="BA889" s="8"/>
    </row>
    <row r="890" spans="1:53" ht="15.75" customHeight="1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  <c r="AA890" s="8"/>
      <c r="AB890" s="8"/>
      <c r="AC890" s="8"/>
      <c r="AD890" s="8"/>
      <c r="AE890" s="8"/>
      <c r="AF890" s="8"/>
      <c r="AG890" s="8"/>
      <c r="AH890" s="8"/>
      <c r="AI890" s="8"/>
      <c r="AJ890" s="8"/>
      <c r="AK890" s="8"/>
      <c r="AL890" s="8"/>
      <c r="AM890" s="8"/>
      <c r="AN890" s="8"/>
      <c r="AO890" s="8"/>
      <c r="AP890" s="8"/>
      <c r="AQ890" s="8"/>
      <c r="AR890" s="8"/>
      <c r="AS890" s="8"/>
      <c r="AT890" s="8"/>
      <c r="AU890" s="8"/>
      <c r="AV890" s="8"/>
      <c r="AW890" s="8"/>
      <c r="AX890" s="8"/>
      <c r="AY890" s="8"/>
      <c r="AZ890" s="8"/>
      <c r="BA890" s="8"/>
    </row>
    <row r="891" spans="1:53" ht="15.75" customHeight="1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  <c r="AA891" s="8"/>
      <c r="AB891" s="8"/>
      <c r="AC891" s="8"/>
      <c r="AD891" s="8"/>
      <c r="AE891" s="8"/>
      <c r="AF891" s="8"/>
      <c r="AG891" s="8"/>
      <c r="AH891" s="8"/>
      <c r="AI891" s="8"/>
      <c r="AJ891" s="8"/>
      <c r="AK891" s="8"/>
      <c r="AL891" s="8"/>
      <c r="AM891" s="8"/>
      <c r="AN891" s="8"/>
      <c r="AO891" s="8"/>
      <c r="AP891" s="8"/>
      <c r="AQ891" s="8"/>
      <c r="AR891" s="8"/>
      <c r="AS891" s="8"/>
      <c r="AT891" s="8"/>
      <c r="AU891" s="8"/>
      <c r="AV891" s="8"/>
      <c r="AW891" s="8"/>
      <c r="AX891" s="8"/>
      <c r="AY891" s="8"/>
      <c r="AZ891" s="8"/>
      <c r="BA891" s="8"/>
    </row>
    <row r="892" spans="1:53" ht="15.75" customHeight="1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  <c r="AA892" s="8"/>
      <c r="AB892" s="8"/>
      <c r="AC892" s="8"/>
      <c r="AD892" s="8"/>
      <c r="AE892" s="8"/>
      <c r="AF892" s="8"/>
      <c r="AG892" s="8"/>
      <c r="AH892" s="8"/>
      <c r="AI892" s="8"/>
      <c r="AJ892" s="8"/>
      <c r="AK892" s="8"/>
      <c r="AL892" s="8"/>
      <c r="AM892" s="8"/>
      <c r="AN892" s="8"/>
      <c r="AO892" s="8"/>
      <c r="AP892" s="8"/>
      <c r="AQ892" s="8"/>
      <c r="AR892" s="8"/>
      <c r="AS892" s="8"/>
      <c r="AT892" s="8"/>
      <c r="AU892" s="8"/>
      <c r="AV892" s="8"/>
      <c r="AW892" s="8"/>
      <c r="AX892" s="8"/>
      <c r="AY892" s="8"/>
      <c r="AZ892" s="8"/>
      <c r="BA892" s="8"/>
    </row>
    <row r="893" spans="1:53" ht="15.75" customHeight="1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  <c r="AA893" s="8"/>
      <c r="AB893" s="8"/>
      <c r="AC893" s="8"/>
      <c r="AD893" s="8"/>
      <c r="AE893" s="8"/>
      <c r="AF893" s="8"/>
      <c r="AG893" s="8"/>
      <c r="AH893" s="8"/>
      <c r="AI893" s="8"/>
      <c r="AJ893" s="8"/>
      <c r="AK893" s="8"/>
      <c r="AL893" s="8"/>
      <c r="AM893" s="8"/>
      <c r="AN893" s="8"/>
      <c r="AO893" s="8"/>
      <c r="AP893" s="8"/>
      <c r="AQ893" s="8"/>
      <c r="AR893" s="8"/>
      <c r="AS893" s="8"/>
      <c r="AT893" s="8"/>
      <c r="AU893" s="8"/>
      <c r="AV893" s="8"/>
      <c r="AW893" s="8"/>
      <c r="AX893" s="8"/>
      <c r="AY893" s="8"/>
      <c r="AZ893" s="8"/>
      <c r="BA893" s="8"/>
    </row>
    <row r="894" spans="1:53" ht="15.75" customHeight="1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  <c r="AA894" s="8"/>
      <c r="AB894" s="8"/>
      <c r="AC894" s="8"/>
      <c r="AD894" s="8"/>
      <c r="AE894" s="8"/>
      <c r="AF894" s="8"/>
      <c r="AG894" s="8"/>
      <c r="AH894" s="8"/>
      <c r="AI894" s="8"/>
      <c r="AJ894" s="8"/>
      <c r="AK894" s="8"/>
      <c r="AL894" s="8"/>
      <c r="AM894" s="8"/>
      <c r="AN894" s="8"/>
      <c r="AO894" s="8"/>
      <c r="AP894" s="8"/>
      <c r="AQ894" s="8"/>
      <c r="AR894" s="8"/>
      <c r="AS894" s="8"/>
      <c r="AT894" s="8"/>
      <c r="AU894" s="8"/>
      <c r="AV894" s="8"/>
      <c r="AW894" s="8"/>
      <c r="AX894" s="8"/>
      <c r="AY894" s="8"/>
      <c r="AZ894" s="8"/>
      <c r="BA894" s="8"/>
    </row>
    <row r="895" spans="1:53" ht="15.75" customHeight="1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  <c r="AA895" s="8"/>
      <c r="AB895" s="8"/>
      <c r="AC895" s="8"/>
      <c r="AD895" s="8"/>
      <c r="AE895" s="8"/>
      <c r="AF895" s="8"/>
      <c r="AG895" s="8"/>
      <c r="AH895" s="8"/>
      <c r="AI895" s="8"/>
      <c r="AJ895" s="8"/>
      <c r="AK895" s="8"/>
      <c r="AL895" s="8"/>
      <c r="AM895" s="8"/>
      <c r="AN895" s="8"/>
      <c r="AO895" s="8"/>
      <c r="AP895" s="8"/>
      <c r="AQ895" s="8"/>
      <c r="AR895" s="8"/>
      <c r="AS895" s="8"/>
      <c r="AT895" s="8"/>
      <c r="AU895" s="8"/>
      <c r="AV895" s="8"/>
      <c r="AW895" s="8"/>
      <c r="AX895" s="8"/>
      <c r="AY895" s="8"/>
      <c r="AZ895" s="8"/>
      <c r="BA895" s="8"/>
    </row>
    <row r="896" spans="1:53" ht="15.75" customHeight="1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  <c r="AA896" s="8"/>
      <c r="AB896" s="8"/>
      <c r="AC896" s="8"/>
      <c r="AD896" s="8"/>
      <c r="AE896" s="8"/>
      <c r="AF896" s="8"/>
      <c r="AG896" s="8"/>
      <c r="AH896" s="8"/>
      <c r="AI896" s="8"/>
      <c r="AJ896" s="8"/>
      <c r="AK896" s="8"/>
      <c r="AL896" s="8"/>
      <c r="AM896" s="8"/>
      <c r="AN896" s="8"/>
      <c r="AO896" s="8"/>
      <c r="AP896" s="8"/>
      <c r="AQ896" s="8"/>
      <c r="AR896" s="8"/>
      <c r="AS896" s="8"/>
      <c r="AT896" s="8"/>
      <c r="AU896" s="8"/>
      <c r="AV896" s="8"/>
      <c r="AW896" s="8"/>
      <c r="AX896" s="8"/>
      <c r="AY896" s="8"/>
      <c r="AZ896" s="8"/>
      <c r="BA896" s="8"/>
    </row>
    <row r="897" spans="1:53" ht="15.75" customHeight="1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  <c r="AA897" s="8"/>
      <c r="AB897" s="8"/>
      <c r="AC897" s="8"/>
      <c r="AD897" s="8"/>
      <c r="AE897" s="8"/>
      <c r="AF897" s="8"/>
      <c r="AG897" s="8"/>
      <c r="AH897" s="8"/>
      <c r="AI897" s="8"/>
      <c r="AJ897" s="8"/>
      <c r="AK897" s="8"/>
      <c r="AL897" s="8"/>
      <c r="AM897" s="8"/>
      <c r="AN897" s="8"/>
      <c r="AO897" s="8"/>
      <c r="AP897" s="8"/>
      <c r="AQ897" s="8"/>
      <c r="AR897" s="8"/>
      <c r="AS897" s="8"/>
      <c r="AT897" s="8"/>
      <c r="AU897" s="8"/>
      <c r="AV897" s="8"/>
      <c r="AW897" s="8"/>
      <c r="AX897" s="8"/>
      <c r="AY897" s="8"/>
      <c r="AZ897" s="8"/>
      <c r="BA897" s="8"/>
    </row>
    <row r="898" spans="1:53" ht="15.75" customHeight="1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  <c r="AA898" s="8"/>
      <c r="AB898" s="8"/>
      <c r="AC898" s="8"/>
      <c r="AD898" s="8"/>
      <c r="AE898" s="8"/>
      <c r="AF898" s="8"/>
      <c r="AG898" s="8"/>
      <c r="AH898" s="8"/>
      <c r="AI898" s="8"/>
      <c r="AJ898" s="8"/>
      <c r="AK898" s="8"/>
      <c r="AL898" s="8"/>
      <c r="AM898" s="8"/>
      <c r="AN898" s="8"/>
      <c r="AO898" s="8"/>
      <c r="AP898" s="8"/>
      <c r="AQ898" s="8"/>
      <c r="AR898" s="8"/>
      <c r="AS898" s="8"/>
      <c r="AT898" s="8"/>
      <c r="AU898" s="8"/>
      <c r="AV898" s="8"/>
      <c r="AW898" s="8"/>
      <c r="AX898" s="8"/>
      <c r="AY898" s="8"/>
      <c r="AZ898" s="8"/>
      <c r="BA898" s="8"/>
    </row>
    <row r="899" spans="1:53" ht="15.75" customHeight="1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  <c r="AA899" s="8"/>
      <c r="AB899" s="8"/>
      <c r="AC899" s="8"/>
      <c r="AD899" s="8"/>
      <c r="AE899" s="8"/>
      <c r="AF899" s="8"/>
      <c r="AG899" s="8"/>
      <c r="AH899" s="8"/>
      <c r="AI899" s="8"/>
      <c r="AJ899" s="8"/>
      <c r="AK899" s="8"/>
      <c r="AL899" s="8"/>
      <c r="AM899" s="8"/>
      <c r="AN899" s="8"/>
      <c r="AO899" s="8"/>
      <c r="AP899" s="8"/>
      <c r="AQ899" s="8"/>
      <c r="AR899" s="8"/>
      <c r="AS899" s="8"/>
      <c r="AT899" s="8"/>
      <c r="AU899" s="8"/>
      <c r="AV899" s="8"/>
      <c r="AW899" s="8"/>
      <c r="AX899" s="8"/>
      <c r="AY899" s="8"/>
      <c r="AZ899" s="8"/>
      <c r="BA899" s="8"/>
    </row>
    <row r="900" spans="1:53" ht="15.75" customHeight="1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  <c r="AA900" s="8"/>
      <c r="AB900" s="8"/>
      <c r="AC900" s="8"/>
      <c r="AD900" s="8"/>
      <c r="AE900" s="8"/>
      <c r="AF900" s="8"/>
      <c r="AG900" s="8"/>
      <c r="AH900" s="8"/>
      <c r="AI900" s="8"/>
      <c r="AJ900" s="8"/>
      <c r="AK900" s="8"/>
      <c r="AL900" s="8"/>
      <c r="AM900" s="8"/>
      <c r="AN900" s="8"/>
      <c r="AO900" s="8"/>
      <c r="AP900" s="8"/>
      <c r="AQ900" s="8"/>
      <c r="AR900" s="8"/>
      <c r="AS900" s="8"/>
      <c r="AT900" s="8"/>
      <c r="AU900" s="8"/>
      <c r="AV900" s="8"/>
      <c r="AW900" s="8"/>
      <c r="AX900" s="8"/>
      <c r="AY900" s="8"/>
      <c r="AZ900" s="8"/>
      <c r="BA900" s="8"/>
    </row>
    <row r="901" spans="1:53" ht="15.75" customHeight="1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  <c r="AA901" s="8"/>
      <c r="AB901" s="8"/>
      <c r="AC901" s="8"/>
      <c r="AD901" s="8"/>
      <c r="AE901" s="8"/>
      <c r="AF901" s="8"/>
      <c r="AG901" s="8"/>
      <c r="AH901" s="8"/>
      <c r="AI901" s="8"/>
      <c r="AJ901" s="8"/>
      <c r="AK901" s="8"/>
      <c r="AL901" s="8"/>
      <c r="AM901" s="8"/>
      <c r="AN901" s="8"/>
      <c r="AO901" s="8"/>
      <c r="AP901" s="8"/>
      <c r="AQ901" s="8"/>
      <c r="AR901" s="8"/>
      <c r="AS901" s="8"/>
      <c r="AT901" s="8"/>
      <c r="AU901" s="8"/>
      <c r="AV901" s="8"/>
      <c r="AW901" s="8"/>
      <c r="AX901" s="8"/>
      <c r="AY901" s="8"/>
      <c r="AZ901" s="8"/>
      <c r="BA901" s="8"/>
    </row>
    <row r="902" spans="1:53" ht="15.75" customHeight="1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  <c r="AA902" s="8"/>
      <c r="AB902" s="8"/>
      <c r="AC902" s="8"/>
      <c r="AD902" s="8"/>
      <c r="AE902" s="8"/>
      <c r="AF902" s="8"/>
      <c r="AG902" s="8"/>
      <c r="AH902" s="8"/>
      <c r="AI902" s="8"/>
      <c r="AJ902" s="8"/>
      <c r="AK902" s="8"/>
      <c r="AL902" s="8"/>
      <c r="AM902" s="8"/>
      <c r="AN902" s="8"/>
      <c r="AO902" s="8"/>
      <c r="AP902" s="8"/>
      <c r="AQ902" s="8"/>
      <c r="AR902" s="8"/>
      <c r="AS902" s="8"/>
      <c r="AT902" s="8"/>
      <c r="AU902" s="8"/>
      <c r="AV902" s="8"/>
      <c r="AW902" s="8"/>
      <c r="AX902" s="8"/>
      <c r="AY902" s="8"/>
      <c r="AZ902" s="8"/>
      <c r="BA902" s="8"/>
    </row>
    <row r="903" spans="1:53" ht="15.75" customHeight="1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  <c r="AA903" s="8"/>
      <c r="AB903" s="8"/>
      <c r="AC903" s="8"/>
      <c r="AD903" s="8"/>
      <c r="AE903" s="8"/>
      <c r="AF903" s="8"/>
      <c r="AG903" s="8"/>
      <c r="AH903" s="8"/>
      <c r="AI903" s="8"/>
      <c r="AJ903" s="8"/>
      <c r="AK903" s="8"/>
      <c r="AL903" s="8"/>
      <c r="AM903" s="8"/>
      <c r="AN903" s="8"/>
      <c r="AO903" s="8"/>
      <c r="AP903" s="8"/>
      <c r="AQ903" s="8"/>
      <c r="AR903" s="8"/>
      <c r="AS903" s="8"/>
      <c r="AT903" s="8"/>
      <c r="AU903" s="8"/>
      <c r="AV903" s="8"/>
      <c r="AW903" s="8"/>
      <c r="AX903" s="8"/>
      <c r="AY903" s="8"/>
      <c r="AZ903" s="8"/>
      <c r="BA903" s="8"/>
    </row>
    <row r="904" spans="1:53" ht="15.75" customHeight="1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  <c r="AA904" s="8"/>
      <c r="AB904" s="8"/>
      <c r="AC904" s="8"/>
      <c r="AD904" s="8"/>
      <c r="AE904" s="8"/>
      <c r="AF904" s="8"/>
      <c r="AG904" s="8"/>
      <c r="AH904" s="8"/>
      <c r="AI904" s="8"/>
      <c r="AJ904" s="8"/>
      <c r="AK904" s="8"/>
      <c r="AL904" s="8"/>
      <c r="AM904" s="8"/>
      <c r="AN904" s="8"/>
      <c r="AO904" s="8"/>
      <c r="AP904" s="8"/>
      <c r="AQ904" s="8"/>
      <c r="AR904" s="8"/>
      <c r="AS904" s="8"/>
      <c r="AT904" s="8"/>
      <c r="AU904" s="8"/>
      <c r="AV904" s="8"/>
      <c r="AW904" s="8"/>
      <c r="AX904" s="8"/>
      <c r="AY904" s="8"/>
      <c r="AZ904" s="8"/>
      <c r="BA904" s="8"/>
    </row>
    <row r="905" spans="1:53" ht="15.75" customHeight="1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  <c r="AA905" s="8"/>
      <c r="AB905" s="8"/>
      <c r="AC905" s="8"/>
      <c r="AD905" s="8"/>
      <c r="AE905" s="8"/>
      <c r="AF905" s="8"/>
      <c r="AG905" s="8"/>
      <c r="AH905" s="8"/>
      <c r="AI905" s="8"/>
      <c r="AJ905" s="8"/>
      <c r="AK905" s="8"/>
      <c r="AL905" s="8"/>
      <c r="AM905" s="8"/>
      <c r="AN905" s="8"/>
      <c r="AO905" s="8"/>
      <c r="AP905" s="8"/>
      <c r="AQ905" s="8"/>
      <c r="AR905" s="8"/>
      <c r="AS905" s="8"/>
      <c r="AT905" s="8"/>
      <c r="AU905" s="8"/>
      <c r="AV905" s="8"/>
      <c r="AW905" s="8"/>
      <c r="AX905" s="8"/>
      <c r="AY905" s="8"/>
      <c r="AZ905" s="8"/>
      <c r="BA905" s="8"/>
    </row>
    <row r="906" spans="1:53" ht="15.75" customHeight="1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  <c r="AA906" s="8"/>
      <c r="AB906" s="8"/>
      <c r="AC906" s="8"/>
      <c r="AD906" s="8"/>
      <c r="AE906" s="8"/>
      <c r="AF906" s="8"/>
      <c r="AG906" s="8"/>
      <c r="AH906" s="8"/>
      <c r="AI906" s="8"/>
      <c r="AJ906" s="8"/>
      <c r="AK906" s="8"/>
      <c r="AL906" s="8"/>
      <c r="AM906" s="8"/>
      <c r="AN906" s="8"/>
      <c r="AO906" s="8"/>
      <c r="AP906" s="8"/>
      <c r="AQ906" s="8"/>
      <c r="AR906" s="8"/>
      <c r="AS906" s="8"/>
      <c r="AT906" s="8"/>
      <c r="AU906" s="8"/>
      <c r="AV906" s="8"/>
      <c r="AW906" s="8"/>
      <c r="AX906" s="8"/>
      <c r="AY906" s="8"/>
      <c r="AZ906" s="8"/>
      <c r="BA906" s="8"/>
    </row>
    <row r="907" spans="1:53" ht="15.75" customHeight="1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  <c r="AA907" s="8"/>
      <c r="AB907" s="8"/>
      <c r="AC907" s="8"/>
      <c r="AD907" s="8"/>
      <c r="AE907" s="8"/>
      <c r="AF907" s="8"/>
      <c r="AG907" s="8"/>
      <c r="AH907" s="8"/>
      <c r="AI907" s="8"/>
      <c r="AJ907" s="8"/>
      <c r="AK907" s="8"/>
      <c r="AL907" s="8"/>
      <c r="AM907" s="8"/>
      <c r="AN907" s="8"/>
      <c r="AO907" s="8"/>
      <c r="AP907" s="8"/>
      <c r="AQ907" s="8"/>
      <c r="AR907" s="8"/>
      <c r="AS907" s="8"/>
      <c r="AT907" s="8"/>
      <c r="AU907" s="8"/>
      <c r="AV907" s="8"/>
      <c r="AW907" s="8"/>
      <c r="AX907" s="8"/>
      <c r="AY907" s="8"/>
      <c r="AZ907" s="8"/>
      <c r="BA907" s="8"/>
    </row>
    <row r="908" spans="1:53" ht="15.75" customHeight="1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  <c r="AA908" s="8"/>
      <c r="AB908" s="8"/>
      <c r="AC908" s="8"/>
      <c r="AD908" s="8"/>
      <c r="AE908" s="8"/>
      <c r="AF908" s="8"/>
      <c r="AG908" s="8"/>
      <c r="AH908" s="8"/>
      <c r="AI908" s="8"/>
      <c r="AJ908" s="8"/>
      <c r="AK908" s="8"/>
      <c r="AL908" s="8"/>
      <c r="AM908" s="8"/>
      <c r="AN908" s="8"/>
      <c r="AO908" s="8"/>
      <c r="AP908" s="8"/>
      <c r="AQ908" s="8"/>
      <c r="AR908" s="8"/>
      <c r="AS908" s="8"/>
      <c r="AT908" s="8"/>
      <c r="AU908" s="8"/>
      <c r="AV908" s="8"/>
      <c r="AW908" s="8"/>
      <c r="AX908" s="8"/>
      <c r="AY908" s="8"/>
      <c r="AZ908" s="8"/>
      <c r="BA908" s="8"/>
    </row>
    <row r="909" spans="1:53" ht="15.75" customHeight="1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  <c r="AA909" s="8"/>
      <c r="AB909" s="8"/>
      <c r="AC909" s="8"/>
      <c r="AD909" s="8"/>
      <c r="AE909" s="8"/>
      <c r="AF909" s="8"/>
      <c r="AG909" s="8"/>
      <c r="AH909" s="8"/>
      <c r="AI909" s="8"/>
      <c r="AJ909" s="8"/>
      <c r="AK909" s="8"/>
      <c r="AL909" s="8"/>
      <c r="AM909" s="8"/>
      <c r="AN909" s="8"/>
      <c r="AO909" s="8"/>
      <c r="AP909" s="8"/>
      <c r="AQ909" s="8"/>
      <c r="AR909" s="8"/>
      <c r="AS909" s="8"/>
      <c r="AT909" s="8"/>
      <c r="AU909" s="8"/>
      <c r="AV909" s="8"/>
      <c r="AW909" s="8"/>
      <c r="AX909" s="8"/>
      <c r="AY909" s="8"/>
      <c r="AZ909" s="8"/>
      <c r="BA909" s="8"/>
    </row>
    <row r="910" spans="1:53" ht="15.75" customHeight="1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  <c r="AA910" s="8"/>
      <c r="AB910" s="8"/>
      <c r="AC910" s="8"/>
      <c r="AD910" s="8"/>
      <c r="AE910" s="8"/>
      <c r="AF910" s="8"/>
      <c r="AG910" s="8"/>
      <c r="AH910" s="8"/>
      <c r="AI910" s="8"/>
      <c r="AJ910" s="8"/>
      <c r="AK910" s="8"/>
      <c r="AL910" s="8"/>
      <c r="AM910" s="8"/>
      <c r="AN910" s="8"/>
      <c r="AO910" s="8"/>
      <c r="AP910" s="8"/>
      <c r="AQ910" s="8"/>
      <c r="AR910" s="8"/>
      <c r="AS910" s="8"/>
      <c r="AT910" s="8"/>
      <c r="AU910" s="8"/>
      <c r="AV910" s="8"/>
      <c r="AW910" s="8"/>
      <c r="AX910" s="8"/>
      <c r="AY910" s="8"/>
      <c r="AZ910" s="8"/>
      <c r="BA910" s="8"/>
    </row>
    <row r="911" spans="1:53" ht="15.75" customHeight="1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  <c r="AA911" s="8"/>
      <c r="AB911" s="8"/>
      <c r="AC911" s="8"/>
      <c r="AD911" s="8"/>
      <c r="AE911" s="8"/>
      <c r="AF911" s="8"/>
      <c r="AG911" s="8"/>
      <c r="AH911" s="8"/>
      <c r="AI911" s="8"/>
      <c r="AJ911" s="8"/>
      <c r="AK911" s="8"/>
      <c r="AL911" s="8"/>
      <c r="AM911" s="8"/>
      <c r="AN911" s="8"/>
      <c r="AO911" s="8"/>
      <c r="AP911" s="8"/>
      <c r="AQ911" s="8"/>
      <c r="AR911" s="8"/>
      <c r="AS911" s="8"/>
      <c r="AT911" s="8"/>
      <c r="AU911" s="8"/>
      <c r="AV911" s="8"/>
      <c r="AW911" s="8"/>
      <c r="AX911" s="8"/>
      <c r="AY911" s="8"/>
      <c r="AZ911" s="8"/>
      <c r="BA911" s="8"/>
    </row>
    <row r="912" spans="1:53" ht="15.75" customHeight="1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  <c r="AA912" s="8"/>
      <c r="AB912" s="8"/>
      <c r="AC912" s="8"/>
      <c r="AD912" s="8"/>
      <c r="AE912" s="8"/>
      <c r="AF912" s="8"/>
      <c r="AG912" s="8"/>
      <c r="AH912" s="8"/>
      <c r="AI912" s="8"/>
      <c r="AJ912" s="8"/>
      <c r="AK912" s="8"/>
      <c r="AL912" s="8"/>
      <c r="AM912" s="8"/>
      <c r="AN912" s="8"/>
      <c r="AO912" s="8"/>
      <c r="AP912" s="8"/>
      <c r="AQ912" s="8"/>
      <c r="AR912" s="8"/>
      <c r="AS912" s="8"/>
      <c r="AT912" s="8"/>
      <c r="AU912" s="8"/>
      <c r="AV912" s="8"/>
      <c r="AW912" s="8"/>
      <c r="AX912" s="8"/>
      <c r="AY912" s="8"/>
      <c r="AZ912" s="8"/>
      <c r="BA912" s="8"/>
    </row>
    <row r="913" spans="1:53" ht="15.75" customHeight="1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  <c r="AA913" s="8"/>
      <c r="AB913" s="8"/>
      <c r="AC913" s="8"/>
      <c r="AD913" s="8"/>
      <c r="AE913" s="8"/>
      <c r="AF913" s="8"/>
      <c r="AG913" s="8"/>
      <c r="AH913" s="8"/>
      <c r="AI913" s="8"/>
      <c r="AJ913" s="8"/>
      <c r="AK913" s="8"/>
      <c r="AL913" s="8"/>
      <c r="AM913" s="8"/>
      <c r="AN913" s="8"/>
      <c r="AO913" s="8"/>
      <c r="AP913" s="8"/>
      <c r="AQ913" s="8"/>
      <c r="AR913" s="8"/>
      <c r="AS913" s="8"/>
      <c r="AT913" s="8"/>
      <c r="AU913" s="8"/>
      <c r="AV913" s="8"/>
      <c r="AW913" s="8"/>
      <c r="AX913" s="8"/>
      <c r="AY913" s="8"/>
      <c r="AZ913" s="8"/>
      <c r="BA913" s="8"/>
    </row>
    <row r="914" spans="1:53" ht="15.75" customHeight="1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  <c r="AA914" s="8"/>
      <c r="AB914" s="8"/>
      <c r="AC914" s="8"/>
      <c r="AD914" s="8"/>
      <c r="AE914" s="8"/>
      <c r="AF914" s="8"/>
      <c r="AG914" s="8"/>
      <c r="AH914" s="8"/>
      <c r="AI914" s="8"/>
      <c r="AJ914" s="8"/>
      <c r="AK914" s="8"/>
      <c r="AL914" s="8"/>
      <c r="AM914" s="8"/>
      <c r="AN914" s="8"/>
      <c r="AO914" s="8"/>
      <c r="AP914" s="8"/>
      <c r="AQ914" s="8"/>
      <c r="AR914" s="8"/>
      <c r="AS914" s="8"/>
      <c r="AT914" s="8"/>
      <c r="AU914" s="8"/>
      <c r="AV914" s="8"/>
      <c r="AW914" s="8"/>
      <c r="AX914" s="8"/>
      <c r="AY914" s="8"/>
      <c r="AZ914" s="8"/>
      <c r="BA914" s="8"/>
    </row>
    <row r="915" spans="1:53" ht="15.75" customHeight="1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  <c r="AA915" s="8"/>
      <c r="AB915" s="8"/>
      <c r="AC915" s="8"/>
      <c r="AD915" s="8"/>
      <c r="AE915" s="8"/>
      <c r="AF915" s="8"/>
      <c r="AG915" s="8"/>
      <c r="AH915" s="8"/>
      <c r="AI915" s="8"/>
      <c r="AJ915" s="8"/>
      <c r="AK915" s="8"/>
      <c r="AL915" s="8"/>
      <c r="AM915" s="8"/>
      <c r="AN915" s="8"/>
      <c r="AO915" s="8"/>
      <c r="AP915" s="8"/>
      <c r="AQ915" s="8"/>
      <c r="AR915" s="8"/>
      <c r="AS915" s="8"/>
      <c r="AT915" s="8"/>
      <c r="AU915" s="8"/>
      <c r="AV915" s="8"/>
      <c r="AW915" s="8"/>
      <c r="AX915" s="8"/>
      <c r="AY915" s="8"/>
      <c r="AZ915" s="8"/>
      <c r="BA915" s="8"/>
    </row>
    <row r="916" spans="1:53" ht="15.75" customHeight="1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  <c r="AA916" s="8"/>
      <c r="AB916" s="8"/>
      <c r="AC916" s="8"/>
      <c r="AD916" s="8"/>
      <c r="AE916" s="8"/>
      <c r="AF916" s="8"/>
      <c r="AG916" s="8"/>
      <c r="AH916" s="8"/>
      <c r="AI916" s="8"/>
      <c r="AJ916" s="8"/>
      <c r="AK916" s="8"/>
      <c r="AL916" s="8"/>
      <c r="AM916" s="8"/>
      <c r="AN916" s="8"/>
      <c r="AO916" s="8"/>
      <c r="AP916" s="8"/>
      <c r="AQ916" s="8"/>
      <c r="AR916" s="8"/>
      <c r="AS916" s="8"/>
      <c r="AT916" s="8"/>
      <c r="AU916" s="8"/>
      <c r="AV916" s="8"/>
      <c r="AW916" s="8"/>
      <c r="AX916" s="8"/>
      <c r="AY916" s="8"/>
      <c r="AZ916" s="8"/>
      <c r="BA916" s="8"/>
    </row>
    <row r="917" spans="1:53" ht="15.75" customHeight="1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  <c r="AA917" s="8"/>
      <c r="AB917" s="8"/>
      <c r="AC917" s="8"/>
      <c r="AD917" s="8"/>
      <c r="AE917" s="8"/>
      <c r="AF917" s="8"/>
      <c r="AG917" s="8"/>
      <c r="AH917" s="8"/>
      <c r="AI917" s="8"/>
      <c r="AJ917" s="8"/>
      <c r="AK917" s="8"/>
      <c r="AL917" s="8"/>
      <c r="AM917" s="8"/>
      <c r="AN917" s="8"/>
      <c r="AO917" s="8"/>
      <c r="AP917" s="8"/>
      <c r="AQ917" s="8"/>
      <c r="AR917" s="8"/>
      <c r="AS917" s="8"/>
      <c r="AT917" s="8"/>
      <c r="AU917" s="8"/>
      <c r="AV917" s="8"/>
      <c r="AW917" s="8"/>
      <c r="AX917" s="8"/>
      <c r="AY917" s="8"/>
      <c r="AZ917" s="8"/>
      <c r="BA917" s="8"/>
    </row>
    <row r="918" spans="1:53" ht="15.75" customHeight="1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  <c r="AA918" s="8"/>
      <c r="AB918" s="8"/>
      <c r="AC918" s="8"/>
      <c r="AD918" s="8"/>
      <c r="AE918" s="8"/>
      <c r="AF918" s="8"/>
      <c r="AG918" s="8"/>
      <c r="AH918" s="8"/>
      <c r="AI918" s="8"/>
      <c r="AJ918" s="8"/>
      <c r="AK918" s="8"/>
      <c r="AL918" s="8"/>
      <c r="AM918" s="8"/>
      <c r="AN918" s="8"/>
      <c r="AO918" s="8"/>
      <c r="AP918" s="8"/>
      <c r="AQ918" s="8"/>
      <c r="AR918" s="8"/>
      <c r="AS918" s="8"/>
      <c r="AT918" s="8"/>
      <c r="AU918" s="8"/>
      <c r="AV918" s="8"/>
      <c r="AW918" s="8"/>
      <c r="AX918" s="8"/>
      <c r="AY918" s="8"/>
      <c r="AZ918" s="8"/>
      <c r="BA918" s="8"/>
    </row>
    <row r="919" spans="1:53" ht="15.75" customHeight="1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  <c r="AA919" s="8"/>
      <c r="AB919" s="8"/>
      <c r="AC919" s="8"/>
      <c r="AD919" s="8"/>
      <c r="AE919" s="8"/>
      <c r="AF919" s="8"/>
      <c r="AG919" s="8"/>
      <c r="AH919" s="8"/>
      <c r="AI919" s="8"/>
      <c r="AJ919" s="8"/>
      <c r="AK919" s="8"/>
      <c r="AL919" s="8"/>
      <c r="AM919" s="8"/>
      <c r="AN919" s="8"/>
      <c r="AO919" s="8"/>
      <c r="AP919" s="8"/>
      <c r="AQ919" s="8"/>
      <c r="AR919" s="8"/>
      <c r="AS919" s="8"/>
      <c r="AT919" s="8"/>
      <c r="AU919" s="8"/>
      <c r="AV919" s="8"/>
      <c r="AW919" s="8"/>
      <c r="AX919" s="8"/>
      <c r="AY919" s="8"/>
      <c r="AZ919" s="8"/>
      <c r="BA919" s="8"/>
    </row>
    <row r="920" spans="1:53" ht="15.75" customHeight="1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  <c r="AA920" s="8"/>
      <c r="AB920" s="8"/>
      <c r="AC920" s="8"/>
      <c r="AD920" s="8"/>
      <c r="AE920" s="8"/>
      <c r="AF920" s="8"/>
      <c r="AG920" s="8"/>
      <c r="AH920" s="8"/>
      <c r="AI920" s="8"/>
      <c r="AJ920" s="8"/>
      <c r="AK920" s="8"/>
      <c r="AL920" s="8"/>
      <c r="AM920" s="8"/>
      <c r="AN920" s="8"/>
      <c r="AO920" s="8"/>
      <c r="AP920" s="8"/>
      <c r="AQ920" s="8"/>
      <c r="AR920" s="8"/>
      <c r="AS920" s="8"/>
      <c r="AT920" s="8"/>
      <c r="AU920" s="8"/>
      <c r="AV920" s="8"/>
      <c r="AW920" s="8"/>
      <c r="AX920" s="8"/>
      <c r="AY920" s="8"/>
      <c r="AZ920" s="8"/>
      <c r="BA920" s="8"/>
    </row>
    <row r="921" spans="1:53" ht="15.75" customHeight="1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  <c r="AA921" s="8"/>
      <c r="AB921" s="8"/>
      <c r="AC921" s="8"/>
      <c r="AD921" s="8"/>
      <c r="AE921" s="8"/>
      <c r="AF921" s="8"/>
      <c r="AG921" s="8"/>
      <c r="AH921" s="8"/>
      <c r="AI921" s="8"/>
      <c r="AJ921" s="8"/>
      <c r="AK921" s="8"/>
      <c r="AL921" s="8"/>
      <c r="AM921" s="8"/>
      <c r="AN921" s="8"/>
      <c r="AO921" s="8"/>
      <c r="AP921" s="8"/>
      <c r="AQ921" s="8"/>
      <c r="AR921" s="8"/>
      <c r="AS921" s="8"/>
      <c r="AT921" s="8"/>
      <c r="AU921" s="8"/>
      <c r="AV921" s="8"/>
      <c r="AW921" s="8"/>
      <c r="AX921" s="8"/>
      <c r="AY921" s="8"/>
      <c r="AZ921" s="8"/>
      <c r="BA921" s="8"/>
    </row>
    <row r="922" spans="1:53" ht="15.75" customHeight="1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  <c r="AA922" s="8"/>
      <c r="AB922" s="8"/>
      <c r="AC922" s="8"/>
      <c r="AD922" s="8"/>
      <c r="AE922" s="8"/>
      <c r="AF922" s="8"/>
      <c r="AG922" s="8"/>
      <c r="AH922" s="8"/>
      <c r="AI922" s="8"/>
      <c r="AJ922" s="8"/>
      <c r="AK922" s="8"/>
      <c r="AL922" s="8"/>
      <c r="AM922" s="8"/>
      <c r="AN922" s="8"/>
      <c r="AO922" s="8"/>
      <c r="AP922" s="8"/>
      <c r="AQ922" s="8"/>
      <c r="AR922" s="8"/>
      <c r="AS922" s="8"/>
      <c r="AT922" s="8"/>
      <c r="AU922" s="8"/>
      <c r="AV922" s="8"/>
      <c r="AW922" s="8"/>
      <c r="AX922" s="8"/>
      <c r="AY922" s="8"/>
      <c r="AZ922" s="8"/>
      <c r="BA922" s="8"/>
    </row>
    <row r="923" spans="1:53" ht="15.75" customHeight="1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  <c r="AA923" s="8"/>
      <c r="AB923" s="8"/>
      <c r="AC923" s="8"/>
      <c r="AD923" s="8"/>
      <c r="AE923" s="8"/>
      <c r="AF923" s="8"/>
      <c r="AG923" s="8"/>
      <c r="AH923" s="8"/>
      <c r="AI923" s="8"/>
      <c r="AJ923" s="8"/>
      <c r="AK923" s="8"/>
      <c r="AL923" s="8"/>
      <c r="AM923" s="8"/>
      <c r="AN923" s="8"/>
      <c r="AO923" s="8"/>
      <c r="AP923" s="8"/>
      <c r="AQ923" s="8"/>
      <c r="AR923" s="8"/>
      <c r="AS923" s="8"/>
      <c r="AT923" s="8"/>
      <c r="AU923" s="8"/>
      <c r="AV923" s="8"/>
      <c r="AW923" s="8"/>
      <c r="AX923" s="8"/>
      <c r="AY923" s="8"/>
      <c r="AZ923" s="8"/>
      <c r="BA923" s="8"/>
    </row>
    <row r="924" spans="1:53" ht="15.75" customHeight="1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  <c r="AA924" s="8"/>
      <c r="AB924" s="8"/>
      <c r="AC924" s="8"/>
      <c r="AD924" s="8"/>
      <c r="AE924" s="8"/>
      <c r="AF924" s="8"/>
      <c r="AG924" s="8"/>
      <c r="AH924" s="8"/>
      <c r="AI924" s="8"/>
      <c r="AJ924" s="8"/>
      <c r="AK924" s="8"/>
      <c r="AL924" s="8"/>
      <c r="AM924" s="8"/>
      <c r="AN924" s="8"/>
      <c r="AO924" s="8"/>
      <c r="AP924" s="8"/>
      <c r="AQ924" s="8"/>
      <c r="AR924" s="8"/>
      <c r="AS924" s="8"/>
      <c r="AT924" s="8"/>
      <c r="AU924" s="8"/>
      <c r="AV924" s="8"/>
      <c r="AW924" s="8"/>
      <c r="AX924" s="8"/>
      <c r="AY924" s="8"/>
      <c r="AZ924" s="8"/>
      <c r="BA924" s="8"/>
    </row>
    <row r="925" spans="1:53" ht="15.75" customHeight="1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  <c r="AA925" s="8"/>
      <c r="AB925" s="8"/>
      <c r="AC925" s="8"/>
      <c r="AD925" s="8"/>
      <c r="AE925" s="8"/>
      <c r="AF925" s="8"/>
      <c r="AG925" s="8"/>
      <c r="AH925" s="8"/>
      <c r="AI925" s="8"/>
      <c r="AJ925" s="8"/>
      <c r="AK925" s="8"/>
      <c r="AL925" s="8"/>
      <c r="AM925" s="8"/>
      <c r="AN925" s="8"/>
      <c r="AO925" s="8"/>
      <c r="AP925" s="8"/>
      <c r="AQ925" s="8"/>
      <c r="AR925" s="8"/>
      <c r="AS925" s="8"/>
      <c r="AT925" s="8"/>
      <c r="AU925" s="8"/>
      <c r="AV925" s="8"/>
      <c r="AW925" s="8"/>
      <c r="AX925" s="8"/>
      <c r="AY925" s="8"/>
      <c r="AZ925" s="8"/>
      <c r="BA925" s="8"/>
    </row>
    <row r="926" spans="1:53" ht="15.75" customHeight="1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  <c r="AA926" s="8"/>
      <c r="AB926" s="8"/>
      <c r="AC926" s="8"/>
      <c r="AD926" s="8"/>
      <c r="AE926" s="8"/>
      <c r="AF926" s="8"/>
      <c r="AG926" s="8"/>
      <c r="AH926" s="8"/>
      <c r="AI926" s="8"/>
      <c r="AJ926" s="8"/>
      <c r="AK926" s="8"/>
      <c r="AL926" s="8"/>
      <c r="AM926" s="8"/>
      <c r="AN926" s="8"/>
      <c r="AO926" s="8"/>
      <c r="AP926" s="8"/>
      <c r="AQ926" s="8"/>
      <c r="AR926" s="8"/>
      <c r="AS926" s="8"/>
      <c r="AT926" s="8"/>
      <c r="AU926" s="8"/>
      <c r="AV926" s="8"/>
      <c r="AW926" s="8"/>
      <c r="AX926" s="8"/>
      <c r="AY926" s="8"/>
      <c r="AZ926" s="8"/>
      <c r="BA926" s="8"/>
    </row>
    <row r="927" spans="1:53" ht="15.75" customHeight="1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  <c r="AA927" s="8"/>
      <c r="AB927" s="8"/>
      <c r="AC927" s="8"/>
      <c r="AD927" s="8"/>
      <c r="AE927" s="8"/>
      <c r="AF927" s="8"/>
      <c r="AG927" s="8"/>
      <c r="AH927" s="8"/>
      <c r="AI927" s="8"/>
      <c r="AJ927" s="8"/>
      <c r="AK927" s="8"/>
      <c r="AL927" s="8"/>
      <c r="AM927" s="8"/>
      <c r="AN927" s="8"/>
      <c r="AO927" s="8"/>
      <c r="AP927" s="8"/>
      <c r="AQ927" s="8"/>
      <c r="AR927" s="8"/>
      <c r="AS927" s="8"/>
      <c r="AT927" s="8"/>
      <c r="AU927" s="8"/>
      <c r="AV927" s="8"/>
      <c r="AW927" s="8"/>
      <c r="AX927" s="8"/>
      <c r="AY927" s="8"/>
      <c r="AZ927" s="8"/>
      <c r="BA927" s="8"/>
    </row>
    <row r="928" spans="1:53" ht="15.75" customHeight="1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  <c r="AA928" s="8"/>
      <c r="AB928" s="8"/>
      <c r="AC928" s="8"/>
      <c r="AD928" s="8"/>
      <c r="AE928" s="8"/>
      <c r="AF928" s="8"/>
      <c r="AG928" s="8"/>
      <c r="AH928" s="8"/>
      <c r="AI928" s="8"/>
      <c r="AJ928" s="8"/>
      <c r="AK928" s="8"/>
      <c r="AL928" s="8"/>
      <c r="AM928" s="8"/>
      <c r="AN928" s="8"/>
      <c r="AO928" s="8"/>
      <c r="AP928" s="8"/>
      <c r="AQ928" s="8"/>
      <c r="AR928" s="8"/>
      <c r="AS928" s="8"/>
      <c r="AT928" s="8"/>
      <c r="AU928" s="8"/>
      <c r="AV928" s="8"/>
      <c r="AW928" s="8"/>
      <c r="AX928" s="8"/>
      <c r="AY928" s="8"/>
      <c r="AZ928" s="8"/>
      <c r="BA928" s="8"/>
    </row>
    <row r="929" spans="1:53" ht="15.75" customHeight="1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  <c r="AA929" s="8"/>
      <c r="AB929" s="8"/>
      <c r="AC929" s="8"/>
      <c r="AD929" s="8"/>
      <c r="AE929" s="8"/>
      <c r="AF929" s="8"/>
      <c r="AG929" s="8"/>
      <c r="AH929" s="8"/>
      <c r="AI929" s="8"/>
      <c r="AJ929" s="8"/>
      <c r="AK929" s="8"/>
      <c r="AL929" s="8"/>
      <c r="AM929" s="8"/>
      <c r="AN929" s="8"/>
      <c r="AO929" s="8"/>
      <c r="AP929" s="8"/>
      <c r="AQ929" s="8"/>
      <c r="AR929" s="8"/>
      <c r="AS929" s="8"/>
      <c r="AT929" s="8"/>
      <c r="AU929" s="8"/>
      <c r="AV929" s="8"/>
      <c r="AW929" s="8"/>
      <c r="AX929" s="8"/>
      <c r="AY929" s="8"/>
      <c r="AZ929" s="8"/>
      <c r="BA929" s="8"/>
    </row>
    <row r="930" spans="1:53" ht="15.75" customHeight="1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  <c r="AA930" s="8"/>
      <c r="AB930" s="8"/>
      <c r="AC930" s="8"/>
      <c r="AD930" s="8"/>
      <c r="AE930" s="8"/>
      <c r="AF930" s="8"/>
      <c r="AG930" s="8"/>
      <c r="AH930" s="8"/>
      <c r="AI930" s="8"/>
      <c r="AJ930" s="8"/>
      <c r="AK930" s="8"/>
      <c r="AL930" s="8"/>
      <c r="AM930" s="8"/>
      <c r="AN930" s="8"/>
      <c r="AO930" s="8"/>
      <c r="AP930" s="8"/>
      <c r="AQ930" s="8"/>
      <c r="AR930" s="8"/>
      <c r="AS930" s="8"/>
      <c r="AT930" s="8"/>
      <c r="AU930" s="8"/>
      <c r="AV930" s="8"/>
      <c r="AW930" s="8"/>
      <c r="AX930" s="8"/>
      <c r="AY930" s="8"/>
      <c r="AZ930" s="8"/>
      <c r="BA930" s="8"/>
    </row>
    <row r="931" spans="1:53" ht="15.75" customHeight="1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  <c r="AA931" s="8"/>
      <c r="AB931" s="8"/>
      <c r="AC931" s="8"/>
      <c r="AD931" s="8"/>
      <c r="AE931" s="8"/>
      <c r="AF931" s="8"/>
      <c r="AG931" s="8"/>
      <c r="AH931" s="8"/>
      <c r="AI931" s="8"/>
      <c r="AJ931" s="8"/>
      <c r="AK931" s="8"/>
      <c r="AL931" s="8"/>
      <c r="AM931" s="8"/>
      <c r="AN931" s="8"/>
      <c r="AO931" s="8"/>
      <c r="AP931" s="8"/>
      <c r="AQ931" s="8"/>
      <c r="AR931" s="8"/>
      <c r="AS931" s="8"/>
      <c r="AT931" s="8"/>
      <c r="AU931" s="8"/>
      <c r="AV931" s="8"/>
      <c r="AW931" s="8"/>
      <c r="AX931" s="8"/>
      <c r="AY931" s="8"/>
      <c r="AZ931" s="8"/>
      <c r="BA931" s="8"/>
    </row>
    <row r="932" spans="1:53" ht="15.75" customHeight="1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  <c r="AA932" s="8"/>
      <c r="AB932" s="8"/>
      <c r="AC932" s="8"/>
      <c r="AD932" s="8"/>
      <c r="AE932" s="8"/>
      <c r="AF932" s="8"/>
      <c r="AG932" s="8"/>
      <c r="AH932" s="8"/>
      <c r="AI932" s="8"/>
      <c r="AJ932" s="8"/>
      <c r="AK932" s="8"/>
      <c r="AL932" s="8"/>
      <c r="AM932" s="8"/>
      <c r="AN932" s="8"/>
      <c r="AO932" s="8"/>
      <c r="AP932" s="8"/>
      <c r="AQ932" s="8"/>
      <c r="AR932" s="8"/>
      <c r="AS932" s="8"/>
      <c r="AT932" s="8"/>
      <c r="AU932" s="8"/>
      <c r="AV932" s="8"/>
      <c r="AW932" s="8"/>
      <c r="AX932" s="8"/>
      <c r="AY932" s="8"/>
      <c r="AZ932" s="8"/>
      <c r="BA932" s="8"/>
    </row>
    <row r="933" spans="1:53" ht="15.75" customHeight="1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  <c r="AA933" s="8"/>
      <c r="AB933" s="8"/>
      <c r="AC933" s="8"/>
      <c r="AD933" s="8"/>
      <c r="AE933" s="8"/>
      <c r="AF933" s="8"/>
      <c r="AG933" s="8"/>
      <c r="AH933" s="8"/>
      <c r="AI933" s="8"/>
      <c r="AJ933" s="8"/>
      <c r="AK933" s="8"/>
      <c r="AL933" s="8"/>
      <c r="AM933" s="8"/>
      <c r="AN933" s="8"/>
      <c r="AO933" s="8"/>
      <c r="AP933" s="8"/>
      <c r="AQ933" s="8"/>
      <c r="AR933" s="8"/>
      <c r="AS933" s="8"/>
      <c r="AT933" s="8"/>
      <c r="AU933" s="8"/>
      <c r="AV933" s="8"/>
      <c r="AW933" s="8"/>
      <c r="AX933" s="8"/>
      <c r="AY933" s="8"/>
      <c r="AZ933" s="8"/>
      <c r="BA933" s="8"/>
    </row>
    <row r="934" spans="1:53" ht="15.75" customHeight="1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  <c r="AA934" s="8"/>
      <c r="AB934" s="8"/>
      <c r="AC934" s="8"/>
      <c r="AD934" s="8"/>
      <c r="AE934" s="8"/>
      <c r="AF934" s="8"/>
      <c r="AG934" s="8"/>
      <c r="AH934" s="8"/>
      <c r="AI934" s="8"/>
      <c r="AJ934" s="8"/>
      <c r="AK934" s="8"/>
      <c r="AL934" s="8"/>
      <c r="AM934" s="8"/>
      <c r="AN934" s="8"/>
      <c r="AO934" s="8"/>
      <c r="AP934" s="8"/>
      <c r="AQ934" s="8"/>
      <c r="AR934" s="8"/>
      <c r="AS934" s="8"/>
      <c r="AT934" s="8"/>
      <c r="AU934" s="8"/>
      <c r="AV934" s="8"/>
      <c r="AW934" s="8"/>
      <c r="AX934" s="8"/>
      <c r="AY934" s="8"/>
      <c r="AZ934" s="8"/>
      <c r="BA934" s="8"/>
    </row>
    <row r="935" spans="1:53" ht="15.75" customHeight="1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  <c r="AA935" s="8"/>
      <c r="AB935" s="8"/>
      <c r="AC935" s="8"/>
      <c r="AD935" s="8"/>
      <c r="AE935" s="8"/>
      <c r="AF935" s="8"/>
      <c r="AG935" s="8"/>
      <c r="AH935" s="8"/>
      <c r="AI935" s="8"/>
      <c r="AJ935" s="8"/>
      <c r="AK935" s="8"/>
      <c r="AL935" s="8"/>
      <c r="AM935" s="8"/>
      <c r="AN935" s="8"/>
      <c r="AO935" s="8"/>
      <c r="AP935" s="8"/>
      <c r="AQ935" s="8"/>
      <c r="AR935" s="8"/>
      <c r="AS935" s="8"/>
      <c r="AT935" s="8"/>
      <c r="AU935" s="8"/>
      <c r="AV935" s="8"/>
      <c r="AW935" s="8"/>
      <c r="AX935" s="8"/>
      <c r="AY935" s="8"/>
      <c r="AZ935" s="8"/>
      <c r="BA935" s="8"/>
    </row>
    <row r="936" spans="1:53" ht="15.75" customHeight="1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  <c r="AA936" s="8"/>
      <c r="AB936" s="8"/>
      <c r="AC936" s="8"/>
      <c r="AD936" s="8"/>
      <c r="AE936" s="8"/>
      <c r="AF936" s="8"/>
      <c r="AG936" s="8"/>
      <c r="AH936" s="8"/>
      <c r="AI936" s="8"/>
      <c r="AJ936" s="8"/>
      <c r="AK936" s="8"/>
      <c r="AL936" s="8"/>
      <c r="AM936" s="8"/>
      <c r="AN936" s="8"/>
      <c r="AO936" s="8"/>
      <c r="AP936" s="8"/>
      <c r="AQ936" s="8"/>
      <c r="AR936" s="8"/>
      <c r="AS936" s="8"/>
      <c r="AT936" s="8"/>
      <c r="AU936" s="8"/>
      <c r="AV936" s="8"/>
      <c r="AW936" s="8"/>
      <c r="AX936" s="8"/>
      <c r="AY936" s="8"/>
      <c r="AZ936" s="8"/>
      <c r="BA936" s="8"/>
    </row>
    <row r="937" spans="1:53" ht="15.75" customHeight="1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  <c r="AA937" s="8"/>
      <c r="AB937" s="8"/>
      <c r="AC937" s="8"/>
      <c r="AD937" s="8"/>
      <c r="AE937" s="8"/>
      <c r="AF937" s="8"/>
      <c r="AG937" s="8"/>
      <c r="AH937" s="8"/>
      <c r="AI937" s="8"/>
      <c r="AJ937" s="8"/>
      <c r="AK937" s="8"/>
      <c r="AL937" s="8"/>
      <c r="AM937" s="8"/>
      <c r="AN937" s="8"/>
      <c r="AO937" s="8"/>
      <c r="AP937" s="8"/>
      <c r="AQ937" s="8"/>
      <c r="AR937" s="8"/>
      <c r="AS937" s="8"/>
      <c r="AT937" s="8"/>
      <c r="AU937" s="8"/>
      <c r="AV937" s="8"/>
      <c r="AW937" s="8"/>
      <c r="AX937" s="8"/>
      <c r="AY937" s="8"/>
      <c r="AZ937" s="8"/>
      <c r="BA937" s="8"/>
    </row>
    <row r="938" spans="1:53" ht="15.75" customHeight="1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  <c r="AA938" s="8"/>
      <c r="AB938" s="8"/>
      <c r="AC938" s="8"/>
      <c r="AD938" s="8"/>
      <c r="AE938" s="8"/>
      <c r="AF938" s="8"/>
      <c r="AG938" s="8"/>
      <c r="AH938" s="8"/>
      <c r="AI938" s="8"/>
      <c r="AJ938" s="8"/>
      <c r="AK938" s="8"/>
      <c r="AL938" s="8"/>
      <c r="AM938" s="8"/>
      <c r="AN938" s="8"/>
      <c r="AO938" s="8"/>
      <c r="AP938" s="8"/>
      <c r="AQ938" s="8"/>
      <c r="AR938" s="8"/>
      <c r="AS938" s="8"/>
      <c r="AT938" s="8"/>
      <c r="AU938" s="8"/>
      <c r="AV938" s="8"/>
      <c r="AW938" s="8"/>
      <c r="AX938" s="8"/>
      <c r="AY938" s="8"/>
      <c r="AZ938" s="8"/>
      <c r="BA938" s="8"/>
    </row>
    <row r="939" spans="1:53" ht="15.75" customHeight="1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  <c r="AA939" s="8"/>
      <c r="AB939" s="8"/>
      <c r="AC939" s="8"/>
      <c r="AD939" s="8"/>
      <c r="AE939" s="8"/>
      <c r="AF939" s="8"/>
      <c r="AG939" s="8"/>
      <c r="AH939" s="8"/>
      <c r="AI939" s="8"/>
      <c r="AJ939" s="8"/>
      <c r="AK939" s="8"/>
      <c r="AL939" s="8"/>
      <c r="AM939" s="8"/>
      <c r="AN939" s="8"/>
      <c r="AO939" s="8"/>
      <c r="AP939" s="8"/>
      <c r="AQ939" s="8"/>
      <c r="AR939" s="8"/>
      <c r="AS939" s="8"/>
      <c r="AT939" s="8"/>
      <c r="AU939" s="8"/>
      <c r="AV939" s="8"/>
      <c r="AW939" s="8"/>
      <c r="AX939" s="8"/>
      <c r="AY939" s="8"/>
      <c r="AZ939" s="8"/>
      <c r="BA939" s="8"/>
    </row>
    <row r="940" spans="1:53" ht="15.75" customHeight="1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  <c r="AA940" s="8"/>
      <c r="AB940" s="8"/>
      <c r="AC940" s="8"/>
      <c r="AD940" s="8"/>
      <c r="AE940" s="8"/>
      <c r="AF940" s="8"/>
      <c r="AG940" s="8"/>
      <c r="AH940" s="8"/>
      <c r="AI940" s="8"/>
      <c r="AJ940" s="8"/>
      <c r="AK940" s="8"/>
      <c r="AL940" s="8"/>
      <c r="AM940" s="8"/>
      <c r="AN940" s="8"/>
      <c r="AO940" s="8"/>
      <c r="AP940" s="8"/>
      <c r="AQ940" s="8"/>
      <c r="AR940" s="8"/>
      <c r="AS940" s="8"/>
      <c r="AT940" s="8"/>
      <c r="AU940" s="8"/>
      <c r="AV940" s="8"/>
      <c r="AW940" s="8"/>
      <c r="AX940" s="8"/>
      <c r="AY940" s="8"/>
      <c r="AZ940" s="8"/>
      <c r="BA940" s="8"/>
    </row>
    <row r="941" spans="1:53" ht="15.75" customHeight="1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  <c r="AA941" s="8"/>
      <c r="AB941" s="8"/>
      <c r="AC941" s="8"/>
      <c r="AD941" s="8"/>
      <c r="AE941" s="8"/>
      <c r="AF941" s="8"/>
      <c r="AG941" s="8"/>
      <c r="AH941" s="8"/>
      <c r="AI941" s="8"/>
      <c r="AJ941" s="8"/>
      <c r="AK941" s="8"/>
      <c r="AL941" s="8"/>
      <c r="AM941" s="8"/>
      <c r="AN941" s="8"/>
      <c r="AO941" s="8"/>
      <c r="AP941" s="8"/>
      <c r="AQ941" s="8"/>
      <c r="AR941" s="8"/>
      <c r="AS941" s="8"/>
      <c r="AT941" s="8"/>
      <c r="AU941" s="8"/>
      <c r="AV941" s="8"/>
      <c r="AW941" s="8"/>
      <c r="AX941" s="8"/>
      <c r="AY941" s="8"/>
      <c r="AZ941" s="8"/>
      <c r="BA941" s="8"/>
    </row>
    <row r="942" spans="1:53" ht="15.75" customHeight="1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  <c r="AA942" s="8"/>
      <c r="AB942" s="8"/>
      <c r="AC942" s="8"/>
      <c r="AD942" s="8"/>
      <c r="AE942" s="8"/>
      <c r="AF942" s="8"/>
      <c r="AG942" s="8"/>
      <c r="AH942" s="8"/>
      <c r="AI942" s="8"/>
      <c r="AJ942" s="8"/>
      <c r="AK942" s="8"/>
      <c r="AL942" s="8"/>
      <c r="AM942" s="8"/>
      <c r="AN942" s="8"/>
      <c r="AO942" s="8"/>
      <c r="AP942" s="8"/>
      <c r="AQ942" s="8"/>
      <c r="AR942" s="8"/>
      <c r="AS942" s="8"/>
      <c r="AT942" s="8"/>
      <c r="AU942" s="8"/>
      <c r="AV942" s="8"/>
      <c r="AW942" s="8"/>
      <c r="AX942" s="8"/>
      <c r="AY942" s="8"/>
      <c r="AZ942" s="8"/>
      <c r="BA942" s="8"/>
    </row>
    <row r="943" spans="1:53" ht="15.75" customHeight="1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  <c r="AA943" s="8"/>
      <c r="AB943" s="8"/>
      <c r="AC943" s="8"/>
      <c r="AD943" s="8"/>
      <c r="AE943" s="8"/>
      <c r="AF943" s="8"/>
      <c r="AG943" s="8"/>
      <c r="AH943" s="8"/>
      <c r="AI943" s="8"/>
      <c r="AJ943" s="8"/>
      <c r="AK943" s="8"/>
      <c r="AL943" s="8"/>
      <c r="AM943" s="8"/>
      <c r="AN943" s="8"/>
      <c r="AO943" s="8"/>
      <c r="AP943" s="8"/>
      <c r="AQ943" s="8"/>
      <c r="AR943" s="8"/>
      <c r="AS943" s="8"/>
      <c r="AT943" s="8"/>
      <c r="AU943" s="8"/>
      <c r="AV943" s="8"/>
      <c r="AW943" s="8"/>
      <c r="AX943" s="8"/>
      <c r="AY943" s="8"/>
      <c r="AZ943" s="8"/>
      <c r="BA943" s="8"/>
    </row>
    <row r="944" spans="1:53" ht="15.75" customHeight="1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  <c r="AA944" s="8"/>
      <c r="AB944" s="8"/>
      <c r="AC944" s="8"/>
      <c r="AD944" s="8"/>
      <c r="AE944" s="8"/>
      <c r="AF944" s="8"/>
      <c r="AG944" s="8"/>
      <c r="AH944" s="8"/>
      <c r="AI944" s="8"/>
      <c r="AJ944" s="8"/>
      <c r="AK944" s="8"/>
      <c r="AL944" s="8"/>
      <c r="AM944" s="8"/>
      <c r="AN944" s="8"/>
      <c r="AO944" s="8"/>
      <c r="AP944" s="8"/>
      <c r="AQ944" s="8"/>
      <c r="AR944" s="8"/>
      <c r="AS944" s="8"/>
      <c r="AT944" s="8"/>
      <c r="AU944" s="8"/>
      <c r="AV944" s="8"/>
      <c r="AW944" s="8"/>
      <c r="AX944" s="8"/>
      <c r="AY944" s="8"/>
      <c r="AZ944" s="8"/>
      <c r="BA944" s="8"/>
    </row>
    <row r="945" spans="1:53" ht="15.75" customHeight="1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  <c r="AA945" s="8"/>
      <c r="AB945" s="8"/>
      <c r="AC945" s="8"/>
      <c r="AD945" s="8"/>
      <c r="AE945" s="8"/>
      <c r="AF945" s="8"/>
      <c r="AG945" s="8"/>
      <c r="AH945" s="8"/>
      <c r="AI945" s="8"/>
      <c r="AJ945" s="8"/>
      <c r="AK945" s="8"/>
      <c r="AL945" s="8"/>
      <c r="AM945" s="8"/>
      <c r="AN945" s="8"/>
      <c r="AO945" s="8"/>
      <c r="AP945" s="8"/>
      <c r="AQ945" s="8"/>
      <c r="AR945" s="8"/>
      <c r="AS945" s="8"/>
      <c r="AT945" s="8"/>
      <c r="AU945" s="8"/>
      <c r="AV945" s="8"/>
      <c r="AW945" s="8"/>
      <c r="AX945" s="8"/>
      <c r="AY945" s="8"/>
      <c r="AZ945" s="8"/>
      <c r="BA945" s="8"/>
    </row>
    <row r="946" spans="1:53" ht="15.75" customHeight="1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  <c r="AA946" s="8"/>
      <c r="AB946" s="8"/>
      <c r="AC946" s="8"/>
      <c r="AD946" s="8"/>
      <c r="AE946" s="8"/>
      <c r="AF946" s="8"/>
      <c r="AG946" s="8"/>
      <c r="AH946" s="8"/>
      <c r="AI946" s="8"/>
      <c r="AJ946" s="8"/>
      <c r="AK946" s="8"/>
      <c r="AL946" s="8"/>
      <c r="AM946" s="8"/>
      <c r="AN946" s="8"/>
      <c r="AO946" s="8"/>
      <c r="AP946" s="8"/>
      <c r="AQ946" s="8"/>
      <c r="AR946" s="8"/>
      <c r="AS946" s="8"/>
      <c r="AT946" s="8"/>
      <c r="AU946" s="8"/>
      <c r="AV946" s="8"/>
      <c r="AW946" s="8"/>
      <c r="AX946" s="8"/>
      <c r="AY946" s="8"/>
      <c r="AZ946" s="8"/>
      <c r="BA946" s="8"/>
    </row>
    <row r="947" spans="1:53" ht="15.75" customHeight="1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  <c r="AA947" s="8"/>
      <c r="AB947" s="8"/>
      <c r="AC947" s="8"/>
      <c r="AD947" s="8"/>
      <c r="AE947" s="8"/>
      <c r="AF947" s="8"/>
      <c r="AG947" s="8"/>
      <c r="AH947" s="8"/>
      <c r="AI947" s="8"/>
      <c r="AJ947" s="8"/>
      <c r="AK947" s="8"/>
      <c r="AL947" s="8"/>
      <c r="AM947" s="8"/>
      <c r="AN947" s="8"/>
      <c r="AO947" s="8"/>
      <c r="AP947" s="8"/>
      <c r="AQ947" s="8"/>
      <c r="AR947" s="8"/>
      <c r="AS947" s="8"/>
      <c r="AT947" s="8"/>
      <c r="AU947" s="8"/>
      <c r="AV947" s="8"/>
      <c r="AW947" s="8"/>
      <c r="AX947" s="8"/>
      <c r="AY947" s="8"/>
      <c r="AZ947" s="8"/>
      <c r="BA947" s="8"/>
    </row>
    <row r="948" spans="1:53" ht="15.75" customHeight="1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  <c r="AA948" s="8"/>
      <c r="AB948" s="8"/>
      <c r="AC948" s="8"/>
      <c r="AD948" s="8"/>
      <c r="AE948" s="8"/>
      <c r="AF948" s="8"/>
      <c r="AG948" s="8"/>
      <c r="AH948" s="8"/>
      <c r="AI948" s="8"/>
      <c r="AJ948" s="8"/>
      <c r="AK948" s="8"/>
      <c r="AL948" s="8"/>
      <c r="AM948" s="8"/>
      <c r="AN948" s="8"/>
      <c r="AO948" s="8"/>
      <c r="AP948" s="8"/>
      <c r="AQ948" s="8"/>
      <c r="AR948" s="8"/>
      <c r="AS948" s="8"/>
      <c r="AT948" s="8"/>
      <c r="AU948" s="8"/>
      <c r="AV948" s="8"/>
      <c r="AW948" s="8"/>
      <c r="AX948" s="8"/>
      <c r="AY948" s="8"/>
      <c r="AZ948" s="8"/>
      <c r="BA948" s="8"/>
    </row>
    <row r="949" spans="1:53" ht="15.75" customHeight="1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  <c r="AA949" s="8"/>
      <c r="AB949" s="8"/>
      <c r="AC949" s="8"/>
      <c r="AD949" s="8"/>
      <c r="AE949" s="8"/>
      <c r="AF949" s="8"/>
      <c r="AG949" s="8"/>
      <c r="AH949" s="8"/>
      <c r="AI949" s="8"/>
      <c r="AJ949" s="8"/>
      <c r="AK949" s="8"/>
      <c r="AL949" s="8"/>
      <c r="AM949" s="8"/>
      <c r="AN949" s="8"/>
      <c r="AO949" s="8"/>
      <c r="AP949" s="8"/>
      <c r="AQ949" s="8"/>
      <c r="AR949" s="8"/>
      <c r="AS949" s="8"/>
      <c r="AT949" s="8"/>
      <c r="AU949" s="8"/>
      <c r="AV949" s="8"/>
      <c r="AW949" s="8"/>
      <c r="AX949" s="8"/>
      <c r="AY949" s="8"/>
      <c r="AZ949" s="8"/>
      <c r="BA949" s="8"/>
    </row>
    <row r="950" spans="1:53" ht="15.75" customHeight="1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  <c r="AA950" s="8"/>
      <c r="AB950" s="8"/>
      <c r="AC950" s="8"/>
      <c r="AD950" s="8"/>
      <c r="AE950" s="8"/>
      <c r="AF950" s="8"/>
      <c r="AG950" s="8"/>
      <c r="AH950" s="8"/>
      <c r="AI950" s="8"/>
      <c r="AJ950" s="8"/>
      <c r="AK950" s="8"/>
      <c r="AL950" s="8"/>
      <c r="AM950" s="8"/>
      <c r="AN950" s="8"/>
      <c r="AO950" s="8"/>
      <c r="AP950" s="8"/>
      <c r="AQ950" s="8"/>
      <c r="AR950" s="8"/>
      <c r="AS950" s="8"/>
      <c r="AT950" s="8"/>
      <c r="AU950" s="8"/>
      <c r="AV950" s="8"/>
      <c r="AW950" s="8"/>
      <c r="AX950" s="8"/>
      <c r="AY950" s="8"/>
      <c r="AZ950" s="8"/>
      <c r="BA950" s="8"/>
    </row>
    <row r="951" spans="1:53" ht="15.75" customHeight="1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  <c r="AA951" s="8"/>
      <c r="AB951" s="8"/>
      <c r="AC951" s="8"/>
      <c r="AD951" s="8"/>
      <c r="AE951" s="8"/>
      <c r="AF951" s="8"/>
      <c r="AG951" s="8"/>
      <c r="AH951" s="8"/>
      <c r="AI951" s="8"/>
      <c r="AJ951" s="8"/>
      <c r="AK951" s="8"/>
      <c r="AL951" s="8"/>
      <c r="AM951" s="8"/>
      <c r="AN951" s="8"/>
      <c r="AO951" s="8"/>
      <c r="AP951" s="8"/>
      <c r="AQ951" s="8"/>
      <c r="AR951" s="8"/>
      <c r="AS951" s="8"/>
      <c r="AT951" s="8"/>
      <c r="AU951" s="8"/>
      <c r="AV951" s="8"/>
      <c r="AW951" s="8"/>
      <c r="AX951" s="8"/>
      <c r="AY951" s="8"/>
      <c r="AZ951" s="8"/>
      <c r="BA951" s="8"/>
    </row>
    <row r="952" spans="1:53" ht="15.75" customHeight="1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  <c r="AA952" s="8"/>
      <c r="AB952" s="8"/>
      <c r="AC952" s="8"/>
      <c r="AD952" s="8"/>
      <c r="AE952" s="8"/>
      <c r="AF952" s="8"/>
      <c r="AG952" s="8"/>
      <c r="AH952" s="8"/>
      <c r="AI952" s="8"/>
      <c r="AJ952" s="8"/>
      <c r="AK952" s="8"/>
      <c r="AL952" s="8"/>
      <c r="AM952" s="8"/>
      <c r="AN952" s="8"/>
      <c r="AO952" s="8"/>
      <c r="AP952" s="8"/>
      <c r="AQ952" s="8"/>
      <c r="AR952" s="8"/>
      <c r="AS952" s="8"/>
      <c r="AT952" s="8"/>
      <c r="AU952" s="8"/>
      <c r="AV952" s="8"/>
      <c r="AW952" s="8"/>
      <c r="AX952" s="8"/>
      <c r="AY952" s="8"/>
      <c r="AZ952" s="8"/>
      <c r="BA952" s="8"/>
    </row>
    <row r="953" spans="1:53" ht="15.75" customHeight="1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  <c r="AA953" s="8"/>
      <c r="AB953" s="8"/>
      <c r="AC953" s="8"/>
      <c r="AD953" s="8"/>
      <c r="AE953" s="8"/>
      <c r="AF953" s="8"/>
      <c r="AG953" s="8"/>
      <c r="AH953" s="8"/>
      <c r="AI953" s="8"/>
      <c r="AJ953" s="8"/>
      <c r="AK953" s="8"/>
      <c r="AL953" s="8"/>
      <c r="AM953" s="8"/>
      <c r="AN953" s="8"/>
      <c r="AO953" s="8"/>
      <c r="AP953" s="8"/>
      <c r="AQ953" s="8"/>
      <c r="AR953" s="8"/>
      <c r="AS953" s="8"/>
      <c r="AT953" s="8"/>
      <c r="AU953" s="8"/>
      <c r="AV953" s="8"/>
      <c r="AW953" s="8"/>
      <c r="AX953" s="8"/>
      <c r="AY953" s="8"/>
      <c r="AZ953" s="8"/>
      <c r="BA953" s="8"/>
    </row>
    <row r="954" spans="1:53" ht="15.75" customHeight="1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  <c r="AA954" s="8"/>
      <c r="AB954" s="8"/>
      <c r="AC954" s="8"/>
      <c r="AD954" s="8"/>
      <c r="AE954" s="8"/>
      <c r="AF954" s="8"/>
      <c r="AG954" s="8"/>
      <c r="AH954" s="8"/>
      <c r="AI954" s="8"/>
      <c r="AJ954" s="8"/>
      <c r="AK954" s="8"/>
      <c r="AL954" s="8"/>
      <c r="AM954" s="8"/>
      <c r="AN954" s="8"/>
      <c r="AO954" s="8"/>
      <c r="AP954" s="8"/>
      <c r="AQ954" s="8"/>
      <c r="AR954" s="8"/>
      <c r="AS954" s="8"/>
      <c r="AT954" s="8"/>
      <c r="AU954" s="8"/>
      <c r="AV954" s="8"/>
      <c r="AW954" s="8"/>
      <c r="AX954" s="8"/>
      <c r="AY954" s="8"/>
      <c r="AZ954" s="8"/>
      <c r="BA954" s="8"/>
    </row>
    <row r="955" spans="1:53" ht="15.75" customHeight="1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  <c r="AA955" s="8"/>
      <c r="AB955" s="8"/>
      <c r="AC955" s="8"/>
      <c r="AD955" s="8"/>
      <c r="AE955" s="8"/>
      <c r="AF955" s="8"/>
      <c r="AG955" s="8"/>
      <c r="AH955" s="8"/>
      <c r="AI955" s="8"/>
      <c r="AJ955" s="8"/>
      <c r="AK955" s="8"/>
      <c r="AL955" s="8"/>
      <c r="AM955" s="8"/>
      <c r="AN955" s="8"/>
      <c r="AO955" s="8"/>
      <c r="AP955" s="8"/>
      <c r="AQ955" s="8"/>
      <c r="AR955" s="8"/>
      <c r="AS955" s="8"/>
      <c r="AT955" s="8"/>
      <c r="AU955" s="8"/>
      <c r="AV955" s="8"/>
      <c r="AW955" s="8"/>
      <c r="AX955" s="8"/>
      <c r="AY955" s="8"/>
      <c r="AZ955" s="8"/>
      <c r="BA955" s="8"/>
    </row>
    <row r="956" spans="1:53" ht="15.75" customHeight="1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  <c r="AA956" s="8"/>
      <c r="AB956" s="8"/>
      <c r="AC956" s="8"/>
      <c r="AD956" s="8"/>
      <c r="AE956" s="8"/>
      <c r="AF956" s="8"/>
      <c r="AG956" s="8"/>
      <c r="AH956" s="8"/>
      <c r="AI956" s="8"/>
      <c r="AJ956" s="8"/>
      <c r="AK956" s="8"/>
      <c r="AL956" s="8"/>
      <c r="AM956" s="8"/>
      <c r="AN956" s="8"/>
      <c r="AO956" s="8"/>
      <c r="AP956" s="8"/>
      <c r="AQ956" s="8"/>
      <c r="AR956" s="8"/>
      <c r="AS956" s="8"/>
      <c r="AT956" s="8"/>
      <c r="AU956" s="8"/>
      <c r="AV956" s="8"/>
      <c r="AW956" s="8"/>
      <c r="AX956" s="8"/>
      <c r="AY956" s="8"/>
      <c r="AZ956" s="8"/>
      <c r="BA956" s="8"/>
    </row>
    <row r="957" spans="1:53" ht="15.75" customHeight="1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  <c r="AA957" s="8"/>
      <c r="AB957" s="8"/>
      <c r="AC957" s="8"/>
      <c r="AD957" s="8"/>
      <c r="AE957" s="8"/>
      <c r="AF957" s="8"/>
      <c r="AG957" s="8"/>
      <c r="AH957" s="8"/>
      <c r="AI957" s="8"/>
      <c r="AJ957" s="8"/>
      <c r="AK957" s="8"/>
      <c r="AL957" s="8"/>
      <c r="AM957" s="8"/>
      <c r="AN957" s="8"/>
      <c r="AO957" s="8"/>
      <c r="AP957" s="8"/>
      <c r="AQ957" s="8"/>
      <c r="AR957" s="8"/>
      <c r="AS957" s="8"/>
      <c r="AT957" s="8"/>
      <c r="AU957" s="8"/>
      <c r="AV957" s="8"/>
      <c r="AW957" s="8"/>
      <c r="AX957" s="8"/>
      <c r="AY957" s="8"/>
      <c r="AZ957" s="8"/>
      <c r="BA957" s="8"/>
    </row>
    <row r="958" spans="1:53" ht="15.75" customHeight="1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  <c r="AA958" s="8"/>
      <c r="AB958" s="8"/>
      <c r="AC958" s="8"/>
      <c r="AD958" s="8"/>
      <c r="AE958" s="8"/>
      <c r="AF958" s="8"/>
      <c r="AG958" s="8"/>
      <c r="AH958" s="8"/>
      <c r="AI958" s="8"/>
      <c r="AJ958" s="8"/>
      <c r="AK958" s="8"/>
      <c r="AL958" s="8"/>
      <c r="AM958" s="8"/>
      <c r="AN958" s="8"/>
      <c r="AO958" s="8"/>
      <c r="AP958" s="8"/>
      <c r="AQ958" s="8"/>
      <c r="AR958" s="8"/>
      <c r="AS958" s="8"/>
      <c r="AT958" s="8"/>
      <c r="AU958" s="8"/>
      <c r="AV958" s="8"/>
      <c r="AW958" s="8"/>
      <c r="AX958" s="8"/>
      <c r="AY958" s="8"/>
      <c r="AZ958" s="8"/>
      <c r="BA958" s="8"/>
    </row>
    <row r="959" spans="1:53" ht="15.75" customHeight="1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  <c r="AA959" s="8"/>
      <c r="AB959" s="8"/>
      <c r="AC959" s="8"/>
      <c r="AD959" s="8"/>
      <c r="AE959" s="8"/>
      <c r="AF959" s="8"/>
      <c r="AG959" s="8"/>
      <c r="AH959" s="8"/>
      <c r="AI959" s="8"/>
      <c r="AJ959" s="8"/>
      <c r="AK959" s="8"/>
      <c r="AL959" s="8"/>
      <c r="AM959" s="8"/>
      <c r="AN959" s="8"/>
      <c r="AO959" s="8"/>
      <c r="AP959" s="8"/>
      <c r="AQ959" s="8"/>
      <c r="AR959" s="8"/>
      <c r="AS959" s="8"/>
      <c r="AT959" s="8"/>
      <c r="AU959" s="8"/>
      <c r="AV959" s="8"/>
      <c r="AW959" s="8"/>
      <c r="AX959" s="8"/>
      <c r="AY959" s="8"/>
      <c r="AZ959" s="8"/>
      <c r="BA959" s="8"/>
    </row>
    <row r="960" spans="1:53" ht="15.75" customHeight="1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  <c r="AA960" s="8"/>
      <c r="AB960" s="8"/>
      <c r="AC960" s="8"/>
      <c r="AD960" s="8"/>
      <c r="AE960" s="8"/>
      <c r="AF960" s="8"/>
      <c r="AG960" s="8"/>
      <c r="AH960" s="8"/>
      <c r="AI960" s="8"/>
      <c r="AJ960" s="8"/>
      <c r="AK960" s="8"/>
      <c r="AL960" s="8"/>
      <c r="AM960" s="8"/>
      <c r="AN960" s="8"/>
      <c r="AO960" s="8"/>
      <c r="AP960" s="8"/>
      <c r="AQ960" s="8"/>
      <c r="AR960" s="8"/>
      <c r="AS960" s="8"/>
      <c r="AT960" s="8"/>
      <c r="AU960" s="8"/>
      <c r="AV960" s="8"/>
      <c r="AW960" s="8"/>
      <c r="AX960" s="8"/>
      <c r="AY960" s="8"/>
      <c r="AZ960" s="8"/>
      <c r="BA960" s="8"/>
    </row>
    <row r="961" spans="1:53" ht="15.75" customHeight="1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  <c r="AA961" s="8"/>
      <c r="AB961" s="8"/>
      <c r="AC961" s="8"/>
      <c r="AD961" s="8"/>
      <c r="AE961" s="8"/>
      <c r="AF961" s="8"/>
      <c r="AG961" s="8"/>
      <c r="AH961" s="8"/>
      <c r="AI961" s="8"/>
      <c r="AJ961" s="8"/>
      <c r="AK961" s="8"/>
      <c r="AL961" s="8"/>
      <c r="AM961" s="8"/>
      <c r="AN961" s="8"/>
      <c r="AO961" s="8"/>
      <c r="AP961" s="8"/>
      <c r="AQ961" s="8"/>
      <c r="AR961" s="8"/>
      <c r="AS961" s="8"/>
      <c r="AT961" s="8"/>
      <c r="AU961" s="8"/>
      <c r="AV961" s="8"/>
      <c r="AW961" s="8"/>
      <c r="AX961" s="8"/>
      <c r="AY961" s="8"/>
      <c r="AZ961" s="8"/>
      <c r="BA961" s="8"/>
    </row>
    <row r="962" spans="1:53" ht="15.75" customHeight="1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  <c r="AA962" s="8"/>
      <c r="AB962" s="8"/>
      <c r="AC962" s="8"/>
      <c r="AD962" s="8"/>
      <c r="AE962" s="8"/>
      <c r="AF962" s="8"/>
      <c r="AG962" s="8"/>
      <c r="AH962" s="8"/>
      <c r="AI962" s="8"/>
      <c r="AJ962" s="8"/>
      <c r="AK962" s="8"/>
      <c r="AL962" s="8"/>
      <c r="AM962" s="8"/>
      <c r="AN962" s="8"/>
      <c r="AO962" s="8"/>
      <c r="AP962" s="8"/>
      <c r="AQ962" s="8"/>
      <c r="AR962" s="8"/>
      <c r="AS962" s="8"/>
      <c r="AT962" s="8"/>
      <c r="AU962" s="8"/>
      <c r="AV962" s="8"/>
      <c r="AW962" s="8"/>
      <c r="AX962" s="8"/>
      <c r="AY962" s="8"/>
      <c r="AZ962" s="8"/>
      <c r="BA962" s="8"/>
    </row>
    <row r="963" spans="1:53" ht="15.75" customHeight="1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  <c r="AA963" s="8"/>
      <c r="AB963" s="8"/>
      <c r="AC963" s="8"/>
      <c r="AD963" s="8"/>
      <c r="AE963" s="8"/>
      <c r="AF963" s="8"/>
      <c r="AG963" s="8"/>
      <c r="AH963" s="8"/>
      <c r="AI963" s="8"/>
      <c r="AJ963" s="8"/>
      <c r="AK963" s="8"/>
      <c r="AL963" s="8"/>
      <c r="AM963" s="8"/>
      <c r="AN963" s="8"/>
      <c r="AO963" s="8"/>
      <c r="AP963" s="8"/>
      <c r="AQ963" s="8"/>
      <c r="AR963" s="8"/>
      <c r="AS963" s="8"/>
      <c r="AT963" s="8"/>
      <c r="AU963" s="8"/>
      <c r="AV963" s="8"/>
      <c r="AW963" s="8"/>
      <c r="AX963" s="8"/>
      <c r="AY963" s="8"/>
      <c r="AZ963" s="8"/>
      <c r="BA963" s="8"/>
    </row>
    <row r="964" spans="1:53" ht="15.75" customHeight="1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  <c r="AA964" s="8"/>
      <c r="AB964" s="8"/>
      <c r="AC964" s="8"/>
      <c r="AD964" s="8"/>
      <c r="AE964" s="8"/>
      <c r="AF964" s="8"/>
      <c r="AG964" s="8"/>
      <c r="AH964" s="8"/>
      <c r="AI964" s="8"/>
      <c r="AJ964" s="8"/>
      <c r="AK964" s="8"/>
      <c r="AL964" s="8"/>
      <c r="AM964" s="8"/>
      <c r="AN964" s="8"/>
      <c r="AO964" s="8"/>
      <c r="AP964" s="8"/>
      <c r="AQ964" s="8"/>
      <c r="AR964" s="8"/>
      <c r="AS964" s="8"/>
      <c r="AT964" s="8"/>
      <c r="AU964" s="8"/>
      <c r="AV964" s="8"/>
      <c r="AW964" s="8"/>
      <c r="AX964" s="8"/>
      <c r="AY964" s="8"/>
      <c r="AZ964" s="8"/>
      <c r="BA964" s="8"/>
    </row>
    <row r="965" spans="1:53" ht="15.75" customHeight="1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  <c r="AA965" s="8"/>
      <c r="AB965" s="8"/>
      <c r="AC965" s="8"/>
      <c r="AD965" s="8"/>
      <c r="AE965" s="8"/>
      <c r="AF965" s="8"/>
      <c r="AG965" s="8"/>
      <c r="AH965" s="8"/>
      <c r="AI965" s="8"/>
      <c r="AJ965" s="8"/>
      <c r="AK965" s="8"/>
      <c r="AL965" s="8"/>
      <c r="AM965" s="8"/>
      <c r="AN965" s="8"/>
      <c r="AO965" s="8"/>
      <c r="AP965" s="8"/>
      <c r="AQ965" s="8"/>
      <c r="AR965" s="8"/>
      <c r="AS965" s="8"/>
      <c r="AT965" s="8"/>
      <c r="AU965" s="8"/>
      <c r="AV965" s="8"/>
      <c r="AW965" s="8"/>
      <c r="AX965" s="8"/>
      <c r="AY965" s="8"/>
      <c r="AZ965" s="8"/>
      <c r="BA965" s="8"/>
    </row>
    <row r="966" spans="1:53" ht="15.75" customHeight="1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  <c r="AA966" s="8"/>
      <c r="AB966" s="8"/>
      <c r="AC966" s="8"/>
      <c r="AD966" s="8"/>
      <c r="AE966" s="8"/>
      <c r="AF966" s="8"/>
      <c r="AG966" s="8"/>
      <c r="AH966" s="8"/>
      <c r="AI966" s="8"/>
      <c r="AJ966" s="8"/>
      <c r="AK966" s="8"/>
      <c r="AL966" s="8"/>
      <c r="AM966" s="8"/>
      <c r="AN966" s="8"/>
      <c r="AO966" s="8"/>
      <c r="AP966" s="8"/>
      <c r="AQ966" s="8"/>
      <c r="AR966" s="8"/>
      <c r="AS966" s="8"/>
      <c r="AT966" s="8"/>
      <c r="AU966" s="8"/>
      <c r="AV966" s="8"/>
      <c r="AW966" s="8"/>
      <c r="AX966" s="8"/>
      <c r="AY966" s="8"/>
      <c r="AZ966" s="8"/>
      <c r="BA966" s="8"/>
    </row>
    <row r="967" spans="1:53" ht="15.75" customHeight="1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  <c r="AA967" s="8"/>
      <c r="AB967" s="8"/>
      <c r="AC967" s="8"/>
      <c r="AD967" s="8"/>
      <c r="AE967" s="8"/>
      <c r="AF967" s="8"/>
      <c r="AG967" s="8"/>
      <c r="AH967" s="8"/>
      <c r="AI967" s="8"/>
      <c r="AJ967" s="8"/>
      <c r="AK967" s="8"/>
      <c r="AL967" s="8"/>
      <c r="AM967" s="8"/>
      <c r="AN967" s="8"/>
      <c r="AO967" s="8"/>
      <c r="AP967" s="8"/>
      <c r="AQ967" s="8"/>
      <c r="AR967" s="8"/>
      <c r="AS967" s="8"/>
      <c r="AT967" s="8"/>
      <c r="AU967" s="8"/>
      <c r="AV967" s="8"/>
      <c r="AW967" s="8"/>
      <c r="AX967" s="8"/>
      <c r="AY967" s="8"/>
      <c r="AZ967" s="8"/>
      <c r="BA967" s="8"/>
    </row>
    <row r="968" spans="1:53" ht="15.75" customHeight="1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  <c r="AA968" s="8"/>
      <c r="AB968" s="8"/>
      <c r="AC968" s="8"/>
      <c r="AD968" s="8"/>
      <c r="AE968" s="8"/>
      <c r="AF968" s="8"/>
      <c r="AG968" s="8"/>
      <c r="AH968" s="8"/>
      <c r="AI968" s="8"/>
      <c r="AJ968" s="8"/>
      <c r="AK968" s="8"/>
      <c r="AL968" s="8"/>
      <c r="AM968" s="8"/>
      <c r="AN968" s="8"/>
      <c r="AO968" s="8"/>
      <c r="AP968" s="8"/>
      <c r="AQ968" s="8"/>
      <c r="AR968" s="8"/>
      <c r="AS968" s="8"/>
      <c r="AT968" s="8"/>
      <c r="AU968" s="8"/>
      <c r="AV968" s="8"/>
      <c r="AW968" s="8"/>
      <c r="AX968" s="8"/>
      <c r="AY968" s="8"/>
      <c r="AZ968" s="8"/>
      <c r="BA968" s="8"/>
    </row>
    <row r="969" spans="1:53" ht="15.75" customHeight="1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  <c r="AA969" s="8"/>
      <c r="AB969" s="8"/>
      <c r="AC969" s="8"/>
      <c r="AD969" s="8"/>
      <c r="AE969" s="8"/>
      <c r="AF969" s="8"/>
      <c r="AG969" s="8"/>
      <c r="AH969" s="8"/>
      <c r="AI969" s="8"/>
      <c r="AJ969" s="8"/>
      <c r="AK969" s="8"/>
      <c r="AL969" s="8"/>
      <c r="AM969" s="8"/>
      <c r="AN969" s="8"/>
      <c r="AO969" s="8"/>
      <c r="AP969" s="8"/>
      <c r="AQ969" s="8"/>
      <c r="AR969" s="8"/>
      <c r="AS969" s="8"/>
      <c r="AT969" s="8"/>
      <c r="AU969" s="8"/>
      <c r="AV969" s="8"/>
      <c r="AW969" s="8"/>
      <c r="AX969" s="8"/>
      <c r="AY969" s="8"/>
      <c r="AZ969" s="8"/>
      <c r="BA969" s="8"/>
    </row>
    <row r="970" spans="1:53" ht="15.75" customHeight="1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  <c r="AA970" s="8"/>
      <c r="AB970" s="8"/>
      <c r="AC970" s="8"/>
      <c r="AD970" s="8"/>
      <c r="AE970" s="8"/>
      <c r="AF970" s="8"/>
      <c r="AG970" s="8"/>
      <c r="AH970" s="8"/>
      <c r="AI970" s="8"/>
      <c r="AJ970" s="8"/>
      <c r="AK970" s="8"/>
      <c r="AL970" s="8"/>
      <c r="AM970" s="8"/>
      <c r="AN970" s="8"/>
      <c r="AO970" s="8"/>
      <c r="AP970" s="8"/>
      <c r="AQ970" s="8"/>
      <c r="AR970" s="8"/>
      <c r="AS970" s="8"/>
      <c r="AT970" s="8"/>
      <c r="AU970" s="8"/>
      <c r="AV970" s="8"/>
      <c r="AW970" s="8"/>
      <c r="AX970" s="8"/>
      <c r="AY970" s="8"/>
      <c r="AZ970" s="8"/>
      <c r="BA970" s="8"/>
    </row>
    <row r="971" spans="1:53" ht="15.75" customHeight="1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  <c r="AA971" s="8"/>
      <c r="AB971" s="8"/>
      <c r="AC971" s="8"/>
      <c r="AD971" s="8"/>
      <c r="AE971" s="8"/>
      <c r="AF971" s="8"/>
      <c r="AG971" s="8"/>
      <c r="AH971" s="8"/>
      <c r="AI971" s="8"/>
      <c r="AJ971" s="8"/>
      <c r="AK971" s="8"/>
      <c r="AL971" s="8"/>
      <c r="AM971" s="8"/>
      <c r="AN971" s="8"/>
      <c r="AO971" s="8"/>
      <c r="AP971" s="8"/>
      <c r="AQ971" s="8"/>
      <c r="AR971" s="8"/>
      <c r="AS971" s="8"/>
      <c r="AT971" s="8"/>
      <c r="AU971" s="8"/>
      <c r="AV971" s="8"/>
      <c r="AW971" s="8"/>
      <c r="AX971" s="8"/>
      <c r="AY971" s="8"/>
      <c r="AZ971" s="8"/>
      <c r="BA971" s="8"/>
    </row>
    <row r="972" spans="1:53" ht="15.75" customHeight="1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  <c r="AA972" s="8"/>
      <c r="AB972" s="8"/>
      <c r="AC972" s="8"/>
      <c r="AD972" s="8"/>
      <c r="AE972" s="8"/>
      <c r="AF972" s="8"/>
      <c r="AG972" s="8"/>
      <c r="AH972" s="8"/>
      <c r="AI972" s="8"/>
      <c r="AJ972" s="8"/>
      <c r="AK972" s="8"/>
      <c r="AL972" s="8"/>
      <c r="AM972" s="8"/>
      <c r="AN972" s="8"/>
      <c r="AO972" s="8"/>
      <c r="AP972" s="8"/>
      <c r="AQ972" s="8"/>
      <c r="AR972" s="8"/>
      <c r="AS972" s="8"/>
      <c r="AT972" s="8"/>
      <c r="AU972" s="8"/>
      <c r="AV972" s="8"/>
      <c r="AW972" s="8"/>
      <c r="AX972" s="8"/>
      <c r="AY972" s="8"/>
      <c r="AZ972" s="8"/>
      <c r="BA972" s="8"/>
    </row>
    <row r="973" spans="1:53" ht="15.75" customHeight="1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  <c r="AA973" s="8"/>
      <c r="AB973" s="8"/>
      <c r="AC973" s="8"/>
      <c r="AD973" s="8"/>
      <c r="AE973" s="8"/>
      <c r="AF973" s="8"/>
      <c r="AG973" s="8"/>
      <c r="AH973" s="8"/>
      <c r="AI973" s="8"/>
      <c r="AJ973" s="8"/>
      <c r="AK973" s="8"/>
      <c r="AL973" s="8"/>
      <c r="AM973" s="8"/>
      <c r="AN973" s="8"/>
      <c r="AO973" s="8"/>
      <c r="AP973" s="8"/>
      <c r="AQ973" s="8"/>
      <c r="AR973" s="8"/>
      <c r="AS973" s="8"/>
      <c r="AT973" s="8"/>
      <c r="AU973" s="8"/>
      <c r="AV973" s="8"/>
      <c r="AW973" s="8"/>
      <c r="AX973" s="8"/>
      <c r="AY973" s="8"/>
      <c r="AZ973" s="8"/>
      <c r="BA973" s="8"/>
    </row>
    <row r="974" spans="1:53" ht="15.75" customHeight="1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  <c r="AA974" s="8"/>
      <c r="AB974" s="8"/>
      <c r="AC974" s="8"/>
      <c r="AD974" s="8"/>
      <c r="AE974" s="8"/>
      <c r="AF974" s="8"/>
      <c r="AG974" s="8"/>
      <c r="AH974" s="8"/>
      <c r="AI974" s="8"/>
      <c r="AJ974" s="8"/>
      <c r="AK974" s="8"/>
      <c r="AL974" s="8"/>
      <c r="AM974" s="8"/>
      <c r="AN974" s="8"/>
      <c r="AO974" s="8"/>
      <c r="AP974" s="8"/>
      <c r="AQ974" s="8"/>
      <c r="AR974" s="8"/>
      <c r="AS974" s="8"/>
      <c r="AT974" s="8"/>
      <c r="AU974" s="8"/>
      <c r="AV974" s="8"/>
      <c r="AW974" s="8"/>
      <c r="AX974" s="8"/>
      <c r="AY974" s="8"/>
      <c r="AZ974" s="8"/>
      <c r="BA974" s="8"/>
    </row>
    <row r="975" spans="1:53" ht="15.75" customHeight="1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  <c r="AA975" s="8"/>
      <c r="AB975" s="8"/>
      <c r="AC975" s="8"/>
      <c r="AD975" s="8"/>
      <c r="AE975" s="8"/>
      <c r="AF975" s="8"/>
      <c r="AG975" s="8"/>
      <c r="AH975" s="8"/>
      <c r="AI975" s="8"/>
      <c r="AJ975" s="8"/>
      <c r="AK975" s="8"/>
      <c r="AL975" s="8"/>
      <c r="AM975" s="8"/>
      <c r="AN975" s="8"/>
      <c r="AO975" s="8"/>
      <c r="AP975" s="8"/>
      <c r="AQ975" s="8"/>
      <c r="AR975" s="8"/>
      <c r="AS975" s="8"/>
      <c r="AT975" s="8"/>
      <c r="AU975" s="8"/>
      <c r="AV975" s="8"/>
      <c r="AW975" s="8"/>
      <c r="AX975" s="8"/>
      <c r="AY975" s="8"/>
      <c r="AZ975" s="8"/>
      <c r="BA975" s="8"/>
    </row>
    <row r="976" spans="1:53" ht="15.75" customHeight="1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  <c r="AA976" s="8"/>
      <c r="AB976" s="8"/>
      <c r="AC976" s="8"/>
      <c r="AD976" s="8"/>
      <c r="AE976" s="8"/>
      <c r="AF976" s="8"/>
      <c r="AG976" s="8"/>
      <c r="AH976" s="8"/>
      <c r="AI976" s="8"/>
      <c r="AJ976" s="8"/>
      <c r="AK976" s="8"/>
      <c r="AL976" s="8"/>
      <c r="AM976" s="8"/>
      <c r="AN976" s="8"/>
      <c r="AO976" s="8"/>
      <c r="AP976" s="8"/>
      <c r="AQ976" s="8"/>
      <c r="AR976" s="8"/>
      <c r="AS976" s="8"/>
      <c r="AT976" s="8"/>
      <c r="AU976" s="8"/>
      <c r="AV976" s="8"/>
      <c r="AW976" s="8"/>
      <c r="AX976" s="8"/>
      <c r="AY976" s="8"/>
      <c r="AZ976" s="8"/>
      <c r="BA976" s="8"/>
    </row>
    <row r="977" spans="1:53" ht="15.75" customHeight="1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  <c r="AA977" s="8"/>
      <c r="AB977" s="8"/>
      <c r="AC977" s="8"/>
      <c r="AD977" s="8"/>
      <c r="AE977" s="8"/>
      <c r="AF977" s="8"/>
      <c r="AG977" s="8"/>
      <c r="AH977" s="8"/>
      <c r="AI977" s="8"/>
      <c r="AJ977" s="8"/>
      <c r="AK977" s="8"/>
      <c r="AL977" s="8"/>
      <c r="AM977" s="8"/>
      <c r="AN977" s="8"/>
      <c r="AO977" s="8"/>
      <c r="AP977" s="8"/>
      <c r="AQ977" s="8"/>
      <c r="AR977" s="8"/>
      <c r="AS977" s="8"/>
      <c r="AT977" s="8"/>
      <c r="AU977" s="8"/>
      <c r="AV977" s="8"/>
      <c r="AW977" s="8"/>
      <c r="AX977" s="8"/>
      <c r="AY977" s="8"/>
      <c r="AZ977" s="8"/>
      <c r="BA977" s="8"/>
    </row>
    <row r="978" spans="1:53" ht="15.75" customHeight="1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  <c r="AA978" s="8"/>
      <c r="AB978" s="8"/>
      <c r="AC978" s="8"/>
      <c r="AD978" s="8"/>
      <c r="AE978" s="8"/>
      <c r="AF978" s="8"/>
      <c r="AG978" s="8"/>
      <c r="AH978" s="8"/>
      <c r="AI978" s="8"/>
      <c r="AJ978" s="8"/>
      <c r="AK978" s="8"/>
      <c r="AL978" s="8"/>
      <c r="AM978" s="8"/>
      <c r="AN978" s="8"/>
      <c r="AO978" s="8"/>
      <c r="AP978" s="8"/>
      <c r="AQ978" s="8"/>
      <c r="AR978" s="8"/>
      <c r="AS978" s="8"/>
      <c r="AT978" s="8"/>
      <c r="AU978" s="8"/>
      <c r="AV978" s="8"/>
      <c r="AW978" s="8"/>
      <c r="AX978" s="8"/>
      <c r="AY978" s="8"/>
      <c r="AZ978" s="8"/>
      <c r="BA978" s="8"/>
    </row>
    <row r="979" spans="1:53" ht="15.75" customHeight="1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  <c r="AA979" s="8"/>
      <c r="AB979" s="8"/>
      <c r="AC979" s="8"/>
      <c r="AD979" s="8"/>
      <c r="AE979" s="8"/>
      <c r="AF979" s="8"/>
      <c r="AG979" s="8"/>
      <c r="AH979" s="8"/>
      <c r="AI979" s="8"/>
      <c r="AJ979" s="8"/>
      <c r="AK979" s="8"/>
      <c r="AL979" s="8"/>
      <c r="AM979" s="8"/>
      <c r="AN979" s="8"/>
      <c r="AO979" s="8"/>
      <c r="AP979" s="8"/>
      <c r="AQ979" s="8"/>
      <c r="AR979" s="8"/>
      <c r="AS979" s="8"/>
      <c r="AT979" s="8"/>
      <c r="AU979" s="8"/>
      <c r="AV979" s="8"/>
      <c r="AW979" s="8"/>
      <c r="AX979" s="8"/>
      <c r="AY979" s="8"/>
      <c r="AZ979" s="8"/>
      <c r="BA979" s="8"/>
    </row>
    <row r="980" spans="1:53" ht="15.75" customHeight="1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  <c r="AA980" s="8"/>
      <c r="AB980" s="8"/>
      <c r="AC980" s="8"/>
      <c r="AD980" s="8"/>
      <c r="AE980" s="8"/>
      <c r="AF980" s="8"/>
      <c r="AG980" s="8"/>
      <c r="AH980" s="8"/>
      <c r="AI980" s="8"/>
      <c r="AJ980" s="8"/>
      <c r="AK980" s="8"/>
      <c r="AL980" s="8"/>
      <c r="AM980" s="8"/>
      <c r="AN980" s="8"/>
      <c r="AO980" s="8"/>
      <c r="AP980" s="8"/>
      <c r="AQ980" s="8"/>
      <c r="AR980" s="8"/>
      <c r="AS980" s="8"/>
      <c r="AT980" s="8"/>
      <c r="AU980" s="8"/>
      <c r="AV980" s="8"/>
      <c r="AW980" s="8"/>
      <c r="AX980" s="8"/>
      <c r="AY980" s="8"/>
      <c r="AZ980" s="8"/>
      <c r="BA980" s="8"/>
    </row>
    <row r="981" spans="1:53" ht="15.75" customHeight="1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  <c r="AA981" s="8"/>
      <c r="AB981" s="8"/>
      <c r="AC981" s="8"/>
      <c r="AD981" s="8"/>
      <c r="AE981" s="8"/>
      <c r="AF981" s="8"/>
      <c r="AG981" s="8"/>
      <c r="AH981" s="8"/>
      <c r="AI981" s="8"/>
      <c r="AJ981" s="8"/>
      <c r="AK981" s="8"/>
      <c r="AL981" s="8"/>
      <c r="AM981" s="8"/>
      <c r="AN981" s="8"/>
      <c r="AO981" s="8"/>
      <c r="AP981" s="8"/>
      <c r="AQ981" s="8"/>
      <c r="AR981" s="8"/>
      <c r="AS981" s="8"/>
      <c r="AT981" s="8"/>
      <c r="AU981" s="8"/>
      <c r="AV981" s="8"/>
      <c r="AW981" s="8"/>
      <c r="AX981" s="8"/>
      <c r="AY981" s="8"/>
      <c r="AZ981" s="8"/>
      <c r="BA981" s="8"/>
    </row>
    <row r="982" spans="1:53" ht="15.75" customHeight="1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  <c r="AA982" s="8"/>
      <c r="AB982" s="8"/>
      <c r="AC982" s="8"/>
      <c r="AD982" s="8"/>
      <c r="AE982" s="8"/>
      <c r="AF982" s="8"/>
      <c r="AG982" s="8"/>
      <c r="AH982" s="8"/>
      <c r="AI982" s="8"/>
      <c r="AJ982" s="8"/>
      <c r="AK982" s="8"/>
      <c r="AL982" s="8"/>
      <c r="AM982" s="8"/>
      <c r="AN982" s="8"/>
      <c r="AO982" s="8"/>
      <c r="AP982" s="8"/>
      <c r="AQ982" s="8"/>
      <c r="AR982" s="8"/>
      <c r="AS982" s="8"/>
      <c r="AT982" s="8"/>
      <c r="AU982" s="8"/>
      <c r="AV982" s="8"/>
      <c r="AW982" s="8"/>
      <c r="AX982" s="8"/>
      <c r="AY982" s="8"/>
      <c r="AZ982" s="8"/>
      <c r="BA982" s="8"/>
    </row>
    <row r="983" spans="1:53" ht="15.75" customHeight="1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  <c r="AA983" s="8"/>
      <c r="AB983" s="8"/>
      <c r="AC983" s="8"/>
      <c r="AD983" s="8"/>
      <c r="AE983" s="8"/>
      <c r="AF983" s="8"/>
      <c r="AG983" s="8"/>
      <c r="AH983" s="8"/>
      <c r="AI983" s="8"/>
      <c r="AJ983" s="8"/>
      <c r="AK983" s="8"/>
      <c r="AL983" s="8"/>
      <c r="AM983" s="8"/>
      <c r="AN983" s="8"/>
      <c r="AO983" s="8"/>
      <c r="AP983" s="8"/>
      <c r="AQ983" s="8"/>
      <c r="AR983" s="8"/>
      <c r="AS983" s="8"/>
      <c r="AT983" s="8"/>
      <c r="AU983" s="8"/>
      <c r="AV983" s="8"/>
      <c r="AW983" s="8"/>
      <c r="AX983" s="8"/>
      <c r="AY983" s="8"/>
      <c r="AZ983" s="8"/>
      <c r="BA983" s="8"/>
    </row>
    <row r="984" spans="1:53" ht="15.75" customHeight="1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  <c r="AA984" s="8"/>
      <c r="AB984" s="8"/>
      <c r="AC984" s="8"/>
      <c r="AD984" s="8"/>
      <c r="AE984" s="8"/>
      <c r="AF984" s="8"/>
      <c r="AG984" s="8"/>
      <c r="AH984" s="8"/>
      <c r="AI984" s="8"/>
      <c r="AJ984" s="8"/>
      <c r="AK984" s="8"/>
      <c r="AL984" s="8"/>
      <c r="AM984" s="8"/>
      <c r="AN984" s="8"/>
      <c r="AO984" s="8"/>
      <c r="AP984" s="8"/>
      <c r="AQ984" s="8"/>
      <c r="AR984" s="8"/>
      <c r="AS984" s="8"/>
      <c r="AT984" s="8"/>
      <c r="AU984" s="8"/>
      <c r="AV984" s="8"/>
      <c r="AW984" s="8"/>
      <c r="AX984" s="8"/>
      <c r="AY984" s="8"/>
      <c r="AZ984" s="8"/>
      <c r="BA984" s="8"/>
    </row>
    <row r="985" spans="1:53" ht="15.75" customHeight="1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  <c r="AA985" s="8"/>
      <c r="AB985" s="8"/>
      <c r="AC985" s="8"/>
      <c r="AD985" s="8"/>
      <c r="AE985" s="8"/>
      <c r="AF985" s="8"/>
      <c r="AG985" s="8"/>
      <c r="AH985" s="8"/>
      <c r="AI985" s="8"/>
      <c r="AJ985" s="8"/>
      <c r="AK985" s="8"/>
      <c r="AL985" s="8"/>
      <c r="AM985" s="8"/>
      <c r="AN985" s="8"/>
      <c r="AO985" s="8"/>
      <c r="AP985" s="8"/>
      <c r="AQ985" s="8"/>
      <c r="AR985" s="8"/>
      <c r="AS985" s="8"/>
      <c r="AT985" s="8"/>
      <c r="AU985" s="8"/>
      <c r="AV985" s="8"/>
      <c r="AW985" s="8"/>
      <c r="AX985" s="8"/>
      <c r="AY985" s="8"/>
      <c r="AZ985" s="8"/>
      <c r="BA985" s="8"/>
    </row>
    <row r="986" spans="1:53" ht="15.75" customHeight="1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  <c r="AA986" s="8"/>
      <c r="AB986" s="8"/>
      <c r="AC986" s="8"/>
      <c r="AD986" s="8"/>
      <c r="AE986" s="8"/>
      <c r="AF986" s="8"/>
      <c r="AG986" s="8"/>
      <c r="AH986" s="8"/>
      <c r="AI986" s="8"/>
      <c r="AJ986" s="8"/>
      <c r="AK986" s="8"/>
      <c r="AL986" s="8"/>
      <c r="AM986" s="8"/>
      <c r="AN986" s="8"/>
      <c r="AO986" s="8"/>
      <c r="AP986" s="8"/>
      <c r="AQ986" s="8"/>
      <c r="AR986" s="8"/>
      <c r="AS986" s="8"/>
      <c r="AT986" s="8"/>
      <c r="AU986" s="8"/>
      <c r="AV986" s="8"/>
      <c r="AW986" s="8"/>
      <c r="AX986" s="8"/>
      <c r="AY986" s="8"/>
      <c r="AZ986" s="8"/>
      <c r="BA986" s="8"/>
    </row>
    <row r="987" spans="1:53" ht="15.75" customHeight="1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  <c r="AA987" s="8"/>
      <c r="AB987" s="8"/>
      <c r="AC987" s="8"/>
      <c r="AD987" s="8"/>
      <c r="AE987" s="8"/>
      <c r="AF987" s="8"/>
      <c r="AG987" s="8"/>
      <c r="AH987" s="8"/>
      <c r="AI987" s="8"/>
      <c r="AJ987" s="8"/>
      <c r="AK987" s="8"/>
      <c r="AL987" s="8"/>
      <c r="AM987" s="8"/>
      <c r="AN987" s="8"/>
      <c r="AO987" s="8"/>
      <c r="AP987" s="8"/>
      <c r="AQ987" s="8"/>
      <c r="AR987" s="8"/>
      <c r="AS987" s="8"/>
      <c r="AT987" s="8"/>
      <c r="AU987" s="8"/>
      <c r="AV987" s="8"/>
      <c r="AW987" s="8"/>
      <c r="AX987" s="8"/>
      <c r="AY987" s="8"/>
      <c r="AZ987" s="8"/>
      <c r="BA987" s="8"/>
    </row>
    <row r="988" spans="1:53" ht="15.75" customHeight="1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  <c r="AA988" s="8"/>
      <c r="AB988" s="8"/>
      <c r="AC988" s="8"/>
      <c r="AD988" s="8"/>
      <c r="AE988" s="8"/>
      <c r="AF988" s="8"/>
      <c r="AG988" s="8"/>
      <c r="AH988" s="8"/>
      <c r="AI988" s="8"/>
      <c r="AJ988" s="8"/>
      <c r="AK988" s="8"/>
      <c r="AL988" s="8"/>
      <c r="AM988" s="8"/>
      <c r="AN988" s="8"/>
      <c r="AO988" s="8"/>
      <c r="AP988" s="8"/>
      <c r="AQ988" s="8"/>
      <c r="AR988" s="8"/>
      <c r="AS988" s="8"/>
      <c r="AT988" s="8"/>
      <c r="AU988" s="8"/>
      <c r="AV988" s="8"/>
      <c r="AW988" s="8"/>
      <c r="AX988" s="8"/>
      <c r="AY988" s="8"/>
      <c r="AZ988" s="8"/>
      <c r="BA988" s="8"/>
    </row>
    <row r="989" spans="1:53" ht="15.75" customHeight="1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  <c r="AA989" s="8"/>
      <c r="AB989" s="8"/>
      <c r="AC989" s="8"/>
      <c r="AD989" s="8"/>
      <c r="AE989" s="8"/>
      <c r="AF989" s="8"/>
      <c r="AG989" s="8"/>
      <c r="AH989" s="8"/>
      <c r="AI989" s="8"/>
      <c r="AJ989" s="8"/>
      <c r="AK989" s="8"/>
      <c r="AL989" s="8"/>
      <c r="AM989" s="8"/>
      <c r="AN989" s="8"/>
      <c r="AO989" s="8"/>
      <c r="AP989" s="8"/>
      <c r="AQ989" s="8"/>
      <c r="AR989" s="8"/>
      <c r="AS989" s="8"/>
      <c r="AT989" s="8"/>
      <c r="AU989" s="8"/>
      <c r="AV989" s="8"/>
      <c r="AW989" s="8"/>
      <c r="AX989" s="8"/>
      <c r="AY989" s="8"/>
      <c r="AZ989" s="8"/>
      <c r="BA989" s="8"/>
    </row>
    <row r="990" spans="1:53" ht="15.75" customHeight="1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  <c r="AA990" s="8"/>
      <c r="AB990" s="8"/>
      <c r="AC990" s="8"/>
      <c r="AD990" s="8"/>
      <c r="AE990" s="8"/>
      <c r="AF990" s="8"/>
      <c r="AG990" s="8"/>
      <c r="AH990" s="8"/>
      <c r="AI990" s="8"/>
      <c r="AJ990" s="8"/>
      <c r="AK990" s="8"/>
      <c r="AL990" s="8"/>
      <c r="AM990" s="8"/>
      <c r="AN990" s="8"/>
      <c r="AO990" s="8"/>
      <c r="AP990" s="8"/>
      <c r="AQ990" s="8"/>
      <c r="AR990" s="8"/>
      <c r="AS990" s="8"/>
      <c r="AT990" s="8"/>
      <c r="AU990" s="8"/>
      <c r="AV990" s="8"/>
      <c r="AW990" s="8"/>
      <c r="AX990" s="8"/>
      <c r="AY990" s="8"/>
      <c r="AZ990" s="8"/>
      <c r="BA990" s="8"/>
    </row>
    <row r="991" spans="1:53" ht="15.75" customHeight="1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  <c r="AA991" s="8"/>
      <c r="AB991" s="8"/>
      <c r="AC991" s="8"/>
      <c r="AD991" s="8"/>
      <c r="AE991" s="8"/>
      <c r="AF991" s="8"/>
      <c r="AG991" s="8"/>
      <c r="AH991" s="8"/>
      <c r="AI991" s="8"/>
      <c r="AJ991" s="8"/>
      <c r="AK991" s="8"/>
      <c r="AL991" s="8"/>
      <c r="AM991" s="8"/>
      <c r="AN991" s="8"/>
      <c r="AO991" s="8"/>
      <c r="AP991" s="8"/>
      <c r="AQ991" s="8"/>
      <c r="AR991" s="8"/>
      <c r="AS991" s="8"/>
      <c r="AT991" s="8"/>
      <c r="AU991" s="8"/>
      <c r="AV991" s="8"/>
      <c r="AW991" s="8"/>
      <c r="AX991" s="8"/>
      <c r="AY991" s="8"/>
      <c r="AZ991" s="8"/>
      <c r="BA991" s="8"/>
    </row>
    <row r="992" spans="1:53" ht="15.75" customHeight="1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  <c r="AA992" s="8"/>
      <c r="AB992" s="8"/>
      <c r="AC992" s="8"/>
      <c r="AD992" s="8"/>
      <c r="AE992" s="8"/>
      <c r="AF992" s="8"/>
      <c r="AG992" s="8"/>
      <c r="AH992" s="8"/>
      <c r="AI992" s="8"/>
      <c r="AJ992" s="8"/>
      <c r="AK992" s="8"/>
      <c r="AL992" s="8"/>
      <c r="AM992" s="8"/>
      <c r="AN992" s="8"/>
      <c r="AO992" s="8"/>
      <c r="AP992" s="8"/>
      <c r="AQ992" s="8"/>
      <c r="AR992" s="8"/>
      <c r="AS992" s="8"/>
      <c r="AT992" s="8"/>
      <c r="AU992" s="8"/>
      <c r="AV992" s="8"/>
      <c r="AW992" s="8"/>
      <c r="AX992" s="8"/>
      <c r="AY992" s="8"/>
      <c r="AZ992" s="8"/>
      <c r="BA992" s="8"/>
    </row>
    <row r="993" spans="1:53" ht="15.75" customHeight="1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  <c r="AA993" s="8"/>
      <c r="AB993" s="8"/>
      <c r="AC993" s="8"/>
      <c r="AD993" s="8"/>
      <c r="AE993" s="8"/>
      <c r="AF993" s="8"/>
      <c r="AG993" s="8"/>
      <c r="AH993" s="8"/>
      <c r="AI993" s="8"/>
      <c r="AJ993" s="8"/>
      <c r="AK993" s="8"/>
      <c r="AL993" s="8"/>
      <c r="AM993" s="8"/>
      <c r="AN993" s="8"/>
      <c r="AO993" s="8"/>
      <c r="AP993" s="8"/>
      <c r="AQ993" s="8"/>
      <c r="AR993" s="8"/>
      <c r="AS993" s="8"/>
      <c r="AT993" s="8"/>
      <c r="AU993" s="8"/>
      <c r="AV993" s="8"/>
      <c r="AW993" s="8"/>
      <c r="AX993" s="8"/>
      <c r="AY993" s="8"/>
      <c r="AZ993" s="8"/>
      <c r="BA993" s="8"/>
    </row>
    <row r="994" spans="1:53" ht="15.75" customHeight="1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  <c r="AA994" s="8"/>
      <c r="AB994" s="8"/>
      <c r="AC994" s="8"/>
      <c r="AD994" s="8"/>
      <c r="AE994" s="8"/>
      <c r="AF994" s="8"/>
      <c r="AG994" s="8"/>
      <c r="AH994" s="8"/>
      <c r="AI994" s="8"/>
      <c r="AJ994" s="8"/>
      <c r="AK994" s="8"/>
      <c r="AL994" s="8"/>
      <c r="AM994" s="8"/>
      <c r="AN994" s="8"/>
      <c r="AO994" s="8"/>
      <c r="AP994" s="8"/>
      <c r="AQ994" s="8"/>
      <c r="AR994" s="8"/>
      <c r="AS994" s="8"/>
      <c r="AT994" s="8"/>
      <c r="AU994" s="8"/>
      <c r="AV994" s="8"/>
      <c r="AW994" s="8"/>
      <c r="AX994" s="8"/>
      <c r="AY994" s="8"/>
      <c r="AZ994" s="8"/>
      <c r="BA994" s="8"/>
    </row>
    <row r="995" spans="1:53" ht="15.75" customHeight="1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  <c r="AA995" s="8"/>
      <c r="AB995" s="8"/>
      <c r="AC995" s="8"/>
      <c r="AD995" s="8"/>
      <c r="AE995" s="8"/>
      <c r="AF995" s="8"/>
      <c r="AG995" s="8"/>
      <c r="AH995" s="8"/>
      <c r="AI995" s="8"/>
      <c r="AJ995" s="8"/>
      <c r="AK995" s="8"/>
      <c r="AL995" s="8"/>
      <c r="AM995" s="8"/>
      <c r="AN995" s="8"/>
      <c r="AO995" s="8"/>
      <c r="AP995" s="8"/>
      <c r="AQ995" s="8"/>
      <c r="AR995" s="8"/>
      <c r="AS995" s="8"/>
      <c r="AT995" s="8"/>
      <c r="AU995" s="8"/>
      <c r="AV995" s="8"/>
      <c r="AW995" s="8"/>
      <c r="AX995" s="8"/>
      <c r="AY995" s="8"/>
      <c r="AZ995" s="8"/>
      <c r="BA995" s="8"/>
    </row>
    <row r="996" spans="1:53" ht="15.75" customHeight="1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  <c r="AA996" s="8"/>
      <c r="AB996" s="8"/>
      <c r="AC996" s="8"/>
      <c r="AD996" s="8"/>
      <c r="AE996" s="8"/>
      <c r="AF996" s="8"/>
      <c r="AG996" s="8"/>
      <c r="AH996" s="8"/>
      <c r="AI996" s="8"/>
      <c r="AJ996" s="8"/>
      <c r="AK996" s="8"/>
      <c r="AL996" s="8"/>
      <c r="AM996" s="8"/>
      <c r="AN996" s="8"/>
      <c r="AO996" s="8"/>
      <c r="AP996" s="8"/>
      <c r="AQ996" s="8"/>
      <c r="AR996" s="8"/>
      <c r="AS996" s="8"/>
      <c r="AT996" s="8"/>
      <c r="AU996" s="8"/>
      <c r="AV996" s="8"/>
      <c r="AW996" s="8"/>
      <c r="AX996" s="8"/>
      <c r="AY996" s="8"/>
      <c r="AZ996" s="8"/>
      <c r="BA996" s="8"/>
    </row>
    <row r="997" spans="1:53" ht="15.75" customHeight="1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  <c r="AA997" s="8"/>
      <c r="AB997" s="8"/>
      <c r="AC997" s="8"/>
      <c r="AD997" s="8"/>
      <c r="AE997" s="8"/>
      <c r="AF997" s="8"/>
      <c r="AG997" s="8"/>
      <c r="AH997" s="8"/>
      <c r="AI997" s="8"/>
      <c r="AJ997" s="8"/>
      <c r="AK997" s="8"/>
      <c r="AL997" s="8"/>
      <c r="AM997" s="8"/>
      <c r="AN997" s="8"/>
      <c r="AO997" s="8"/>
      <c r="AP997" s="8"/>
      <c r="AQ997" s="8"/>
      <c r="AR997" s="8"/>
      <c r="AS997" s="8"/>
      <c r="AT997" s="8"/>
      <c r="AU997" s="8"/>
      <c r="AV997" s="8"/>
      <c r="AW997" s="8"/>
      <c r="AX997" s="8"/>
      <c r="AY997" s="8"/>
      <c r="AZ997" s="8"/>
      <c r="BA997" s="8"/>
    </row>
    <row r="998" spans="1:53" ht="15.75" customHeight="1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  <c r="AA998" s="8"/>
      <c r="AB998" s="8"/>
      <c r="AC998" s="8"/>
      <c r="AD998" s="8"/>
      <c r="AE998" s="8"/>
      <c r="AF998" s="8"/>
      <c r="AG998" s="8"/>
      <c r="AH998" s="8"/>
      <c r="AI998" s="8"/>
      <c r="AJ998" s="8"/>
      <c r="AK998" s="8"/>
      <c r="AL998" s="8"/>
      <c r="AM998" s="8"/>
      <c r="AN998" s="8"/>
      <c r="AO998" s="8"/>
      <c r="AP998" s="8"/>
      <c r="AQ998" s="8"/>
      <c r="AR998" s="8"/>
      <c r="AS998" s="8"/>
      <c r="AT998" s="8"/>
      <c r="AU998" s="8"/>
      <c r="AV998" s="8"/>
      <c r="AW998" s="8"/>
      <c r="AX998" s="8"/>
      <c r="AY998" s="8"/>
      <c r="AZ998" s="8"/>
      <c r="BA998" s="8"/>
    </row>
    <row r="999" spans="1:53" ht="15.75" customHeight="1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  <c r="AA999" s="8"/>
      <c r="AB999" s="8"/>
      <c r="AC999" s="8"/>
      <c r="AD999" s="8"/>
      <c r="AE999" s="8"/>
      <c r="AF999" s="8"/>
      <c r="AG999" s="8"/>
      <c r="AH999" s="8"/>
      <c r="AI999" s="8"/>
      <c r="AJ999" s="8"/>
      <c r="AK999" s="8"/>
      <c r="AL999" s="8"/>
      <c r="AM999" s="8"/>
      <c r="AN999" s="8"/>
      <c r="AO999" s="8"/>
      <c r="AP999" s="8"/>
      <c r="AQ999" s="8"/>
      <c r="AR999" s="8"/>
      <c r="AS999" s="8"/>
      <c r="AT999" s="8"/>
      <c r="AU999" s="8"/>
      <c r="AV999" s="8"/>
      <c r="AW999" s="8"/>
      <c r="AX999" s="8"/>
      <c r="AY999" s="8"/>
      <c r="AZ999" s="8"/>
      <c r="BA999" s="8"/>
    </row>
    <row r="1000" spans="1:53" ht="15.75" customHeight="1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  <c r="AA1000" s="8"/>
      <c r="AB1000" s="8"/>
      <c r="AC1000" s="8"/>
      <c r="AD1000" s="8"/>
      <c r="AE1000" s="8"/>
      <c r="AF1000" s="8"/>
      <c r="AG1000" s="8"/>
      <c r="AH1000" s="8"/>
      <c r="AI1000" s="8"/>
      <c r="AJ1000" s="8"/>
      <c r="AK1000" s="8"/>
      <c r="AL1000" s="8"/>
      <c r="AM1000" s="8"/>
      <c r="AN1000" s="8"/>
      <c r="AO1000" s="8"/>
      <c r="AP1000" s="8"/>
      <c r="AQ1000" s="8"/>
      <c r="AR1000" s="8"/>
      <c r="AS1000" s="8"/>
      <c r="AT1000" s="8"/>
      <c r="AU1000" s="8"/>
      <c r="AV1000" s="8"/>
      <c r="AW1000" s="8"/>
      <c r="AX1000" s="8"/>
      <c r="AY1000" s="8"/>
      <c r="AZ1000" s="8"/>
      <c r="BA1000" s="8"/>
    </row>
  </sheetData>
  <mergeCells count="2">
    <mergeCell ref="F1:R1"/>
    <mergeCell ref="U1:AE1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5"/>
  <dimension ref="A1:L1000"/>
  <sheetViews>
    <sheetView workbookViewId="0"/>
  </sheetViews>
  <sheetFormatPr defaultColWidth="11.1796875" defaultRowHeight="15" customHeight="1"/>
  <cols>
    <col min="1" max="1" width="5.81640625" customWidth="1"/>
    <col min="2" max="2" width="15.36328125" customWidth="1"/>
    <col min="3" max="12" width="8.453125" customWidth="1"/>
    <col min="13" max="22" width="8.6328125" customWidth="1"/>
    <col min="23" max="26" width="8" customWidth="1"/>
  </cols>
  <sheetData>
    <row r="1" spans="1:12" ht="17.25" customHeight="1">
      <c r="A1" s="35" t="s">
        <v>69</v>
      </c>
    </row>
    <row r="2" spans="1:12">
      <c r="A2" t="s">
        <v>70</v>
      </c>
      <c r="B2">
        <f>+VSTUP!B1</f>
        <v>0</v>
      </c>
    </row>
    <row r="4" spans="1:12">
      <c r="A4" s="36"/>
      <c r="B4" s="37" t="s">
        <v>71</v>
      </c>
      <c r="C4" s="37">
        <v>1</v>
      </c>
      <c r="D4" s="37">
        <f t="shared" ref="D4:L4" si="0">+C4+1</f>
        <v>2</v>
      </c>
      <c r="E4" s="37">
        <f t="shared" si="0"/>
        <v>3</v>
      </c>
      <c r="F4" s="37">
        <f t="shared" si="0"/>
        <v>4</v>
      </c>
      <c r="G4" s="37">
        <f t="shared" si="0"/>
        <v>5</v>
      </c>
      <c r="H4" s="37">
        <f t="shared" si="0"/>
        <v>6</v>
      </c>
      <c r="I4" s="37">
        <f t="shared" si="0"/>
        <v>7</v>
      </c>
      <c r="J4" s="36">
        <f t="shared" si="0"/>
        <v>8</v>
      </c>
      <c r="K4" s="37">
        <f t="shared" si="0"/>
        <v>9</v>
      </c>
      <c r="L4" s="38">
        <f t="shared" si="0"/>
        <v>10</v>
      </c>
    </row>
    <row r="5" spans="1:12">
      <c r="A5" s="39"/>
      <c r="B5" s="40" t="s">
        <v>72</v>
      </c>
      <c r="C5" s="40">
        <f t="shared" ref="C5:L5" si="1">SUM(C8:C60)</f>
        <v>0</v>
      </c>
      <c r="D5" s="40">
        <f t="shared" si="1"/>
        <v>0</v>
      </c>
      <c r="E5" s="40">
        <f t="shared" si="1"/>
        <v>0</v>
      </c>
      <c r="F5" s="40">
        <f t="shared" si="1"/>
        <v>0</v>
      </c>
      <c r="G5" s="40">
        <f t="shared" si="1"/>
        <v>0</v>
      </c>
      <c r="H5" s="40">
        <f t="shared" si="1"/>
        <v>0</v>
      </c>
      <c r="I5" s="40">
        <f t="shared" si="1"/>
        <v>0</v>
      </c>
      <c r="J5" s="39">
        <f t="shared" si="1"/>
        <v>0</v>
      </c>
      <c r="K5" s="40">
        <f t="shared" si="1"/>
        <v>0</v>
      </c>
      <c r="L5" s="41">
        <f t="shared" si="1"/>
        <v>0</v>
      </c>
    </row>
    <row r="6" spans="1:12">
      <c r="A6" s="42"/>
      <c r="B6" s="43" t="s">
        <v>73</v>
      </c>
      <c r="C6" s="44">
        <f>+UBYTOVANI!AQ4</f>
        <v>0</v>
      </c>
      <c r="D6" s="44">
        <f>+UBYTOVANI!AR4</f>
        <v>1</v>
      </c>
      <c r="E6" s="44">
        <f>+UBYTOVANI!AS4</f>
        <v>2</v>
      </c>
      <c r="F6" s="44">
        <f>+UBYTOVANI!AT4</f>
        <v>3</v>
      </c>
      <c r="G6" s="44">
        <f>+UBYTOVANI!AU4</f>
        <v>4</v>
      </c>
      <c r="H6" s="44">
        <f>+UBYTOVANI!AV4</f>
        <v>5</v>
      </c>
      <c r="I6" s="44">
        <f>+UBYTOVANI!AW4</f>
        <v>6</v>
      </c>
      <c r="J6" s="44">
        <f>+UBYTOVANI!AX4</f>
        <v>7</v>
      </c>
      <c r="K6" s="44">
        <f>+UBYTOVANI!AY4</f>
        <v>8</v>
      </c>
      <c r="L6" s="45">
        <f>+UBYTOVANI!AZ4</f>
        <v>9</v>
      </c>
    </row>
    <row r="7" spans="1:12">
      <c r="A7" s="39" t="str">
        <f>+'Ceníky Ubytování'!A26</f>
        <v>Zkratka</v>
      </c>
      <c r="B7" s="40" t="str">
        <f>+'Ceníky Ubytování'!B26</f>
        <v>popis ubytování</v>
      </c>
      <c r="C7" s="46" t="str">
        <f>+UBYTOVANI!AQ5</f>
        <v>sobota</v>
      </c>
      <c r="D7" s="47" t="str">
        <f>+UBYTOVANI!AR5</f>
        <v>neděle</v>
      </c>
      <c r="E7" s="47" t="str">
        <f>+UBYTOVANI!AS5</f>
        <v>pondělí</v>
      </c>
      <c r="F7" s="47" t="str">
        <f>+UBYTOVANI!AT5</f>
        <v>úterý</v>
      </c>
      <c r="G7" s="47" t="str">
        <f>+UBYTOVANI!AU5</f>
        <v>středa</v>
      </c>
      <c r="H7" s="47" t="str">
        <f>+UBYTOVANI!AV5</f>
        <v>čtvrtek</v>
      </c>
      <c r="I7" s="47" t="str">
        <f>+UBYTOVANI!AW5</f>
        <v>pátek</v>
      </c>
      <c r="J7" s="46" t="str">
        <f>+UBYTOVANI!AX5</f>
        <v>sobota</v>
      </c>
      <c r="K7" s="47" t="str">
        <f>+UBYTOVANI!AY5</f>
        <v>neděle</v>
      </c>
      <c r="L7" s="48" t="str">
        <f>+UBYTOVANI!AZ5</f>
        <v>pondělí</v>
      </c>
    </row>
    <row r="8" spans="1:12">
      <c r="A8" s="36" t="str">
        <f>+'Ceníky Ubytování'!A27</f>
        <v>H1</v>
      </c>
      <c r="B8" s="37" t="str">
        <f>+'Ceníky Ubytování'!B27</f>
        <v>Hotel 1. pokoj: 2-3 lůžk. pokoj bez soc. zař.</v>
      </c>
      <c r="C8" s="36">
        <f>+COUNTIF(UBYTOVANI!AQ$6:AQ$998,$A8)</f>
        <v>0</v>
      </c>
      <c r="D8" s="37">
        <f>+COUNTIF(UBYTOVANI!AR$6:AR$998,$A8)</f>
        <v>0</v>
      </c>
      <c r="E8" s="37">
        <f>+COUNTIF(UBYTOVANI!AS$6:AS$998,$A8)</f>
        <v>0</v>
      </c>
      <c r="F8" s="37">
        <f>+COUNTIF(UBYTOVANI!AT$6:AT$998,$A8)</f>
        <v>0</v>
      </c>
      <c r="G8" s="37">
        <f>+COUNTIF(UBYTOVANI!AU$6:AU$998,$A8)</f>
        <v>0</v>
      </c>
      <c r="H8" s="37">
        <f>+COUNTIF(UBYTOVANI!AV$6:AV$998,$A8)</f>
        <v>0</v>
      </c>
      <c r="I8" s="37">
        <f>+COUNTIF(UBYTOVANI!AW$6:AW$998,$A8)</f>
        <v>0</v>
      </c>
      <c r="J8" s="36">
        <f>+COUNTIF(UBYTOVANI!AX$6:AX$998,$A8)</f>
        <v>0</v>
      </c>
      <c r="K8" s="37">
        <f>+COUNTIF(UBYTOVANI!AY$6:AY$998,$A8)</f>
        <v>0</v>
      </c>
      <c r="L8" s="38">
        <f>+COUNTIF(UBYTOVANI!AZ$6:AZ$998,$A8)</f>
        <v>0</v>
      </c>
    </row>
    <row r="9" spans="1:12">
      <c r="A9" s="39" t="str">
        <f>+'Ceníky Ubytování'!A28</f>
        <v>H2</v>
      </c>
      <c r="B9" s="40" t="str">
        <f>+'Ceníky Ubytování'!B28</f>
        <v>Hotel 2. pokoj: 2-3 lůžk. pokoj bez soc. zař.</v>
      </c>
      <c r="C9" s="39">
        <f>+COUNTIF(UBYTOVANI!AQ$6:AQ$998,$A9)</f>
        <v>0</v>
      </c>
      <c r="D9" s="40">
        <f>+COUNTIF(UBYTOVANI!AR$6:AR$998,$A9)</f>
        <v>0</v>
      </c>
      <c r="E9" s="40">
        <f>+COUNTIF(UBYTOVANI!AS$6:AS$998,$A9)</f>
        <v>0</v>
      </c>
      <c r="F9" s="40">
        <f>+COUNTIF(UBYTOVANI!AT$6:AT$998,$A9)</f>
        <v>0</v>
      </c>
      <c r="G9" s="40">
        <f>+COUNTIF(UBYTOVANI!AU$6:AU$998,$A9)</f>
        <v>0</v>
      </c>
      <c r="H9" s="40">
        <f>+COUNTIF(UBYTOVANI!AV$6:AV$998,$A9)</f>
        <v>0</v>
      </c>
      <c r="I9" s="40">
        <f>+COUNTIF(UBYTOVANI!AW$6:AW$998,$A9)</f>
        <v>0</v>
      </c>
      <c r="J9" s="39">
        <f>+COUNTIF(UBYTOVANI!AX$6:AX$998,$A9)</f>
        <v>0</v>
      </c>
      <c r="K9" s="40">
        <f>+COUNTIF(UBYTOVANI!AY$6:AY$998,$A9)</f>
        <v>0</v>
      </c>
      <c r="L9" s="41">
        <f>+COUNTIF(UBYTOVANI!AZ$6:AZ$998,$A9)</f>
        <v>0</v>
      </c>
    </row>
    <row r="10" spans="1:12">
      <c r="A10" s="39" t="str">
        <f>+'Ceníky Ubytování'!A29</f>
        <v>H3</v>
      </c>
      <c r="B10" s="40" t="str">
        <f>+'Ceníky Ubytování'!B29</f>
        <v>Hotel 3. pokoj: 2-3 lůžk. pokoj bez soc. zař.</v>
      </c>
      <c r="C10" s="39">
        <f>+COUNTIF(UBYTOVANI!AQ$6:AQ$998,$A10)</f>
        <v>0</v>
      </c>
      <c r="D10" s="40">
        <f>+COUNTIF(UBYTOVANI!AR$6:AR$998,$A10)</f>
        <v>0</v>
      </c>
      <c r="E10" s="40">
        <f>+COUNTIF(UBYTOVANI!AS$6:AS$998,$A10)</f>
        <v>0</v>
      </c>
      <c r="F10" s="40">
        <f>+COUNTIF(UBYTOVANI!AT$6:AT$998,$A10)</f>
        <v>0</v>
      </c>
      <c r="G10" s="40">
        <f>+COUNTIF(UBYTOVANI!AU$6:AU$998,$A10)</f>
        <v>0</v>
      </c>
      <c r="H10" s="40">
        <f>+COUNTIF(UBYTOVANI!AV$6:AV$998,$A10)</f>
        <v>0</v>
      </c>
      <c r="I10" s="40">
        <f>+COUNTIF(UBYTOVANI!AW$6:AW$998,$A10)</f>
        <v>0</v>
      </c>
      <c r="J10" s="39">
        <f>+COUNTIF(UBYTOVANI!AX$6:AX$998,$A10)</f>
        <v>0</v>
      </c>
      <c r="K10" s="40">
        <f>+COUNTIF(UBYTOVANI!AY$6:AY$998,$A10)</f>
        <v>0</v>
      </c>
      <c r="L10" s="41">
        <f>+COUNTIF(UBYTOVANI!AZ$6:AZ$998,$A10)</f>
        <v>0</v>
      </c>
    </row>
    <row r="11" spans="1:12">
      <c r="A11" s="39" t="str">
        <f>+'Ceníky Ubytování'!A30</f>
        <v>H4</v>
      </c>
      <c r="B11" s="40" t="str">
        <f>+'Ceníky Ubytování'!B30</f>
        <v>Hotel 4. pokoj: 2-3 lůžk. pokoj bez soc. zař.</v>
      </c>
      <c r="C11" s="39">
        <f>+COUNTIF(UBYTOVANI!AQ$6:AQ$998,$A11)</f>
        <v>0</v>
      </c>
      <c r="D11" s="40">
        <f>+COUNTIF(UBYTOVANI!AR$6:AR$998,$A11)</f>
        <v>0</v>
      </c>
      <c r="E11" s="40">
        <f>+COUNTIF(UBYTOVANI!AS$6:AS$998,$A11)</f>
        <v>0</v>
      </c>
      <c r="F11" s="40">
        <f>+COUNTIF(UBYTOVANI!AT$6:AT$998,$A11)</f>
        <v>0</v>
      </c>
      <c r="G11" s="40">
        <f>+COUNTIF(UBYTOVANI!AU$6:AU$998,$A11)</f>
        <v>0</v>
      </c>
      <c r="H11" s="40">
        <f>+COUNTIF(UBYTOVANI!AV$6:AV$998,$A11)</f>
        <v>0</v>
      </c>
      <c r="I11" s="40">
        <f>+COUNTIF(UBYTOVANI!AW$6:AW$998,$A11)</f>
        <v>0</v>
      </c>
      <c r="J11" s="39">
        <f>+COUNTIF(UBYTOVANI!AX$6:AX$998,$A11)</f>
        <v>0</v>
      </c>
      <c r="K11" s="40">
        <f>+COUNTIF(UBYTOVANI!AY$6:AY$998,$A11)</f>
        <v>0</v>
      </c>
      <c r="L11" s="41">
        <f>+COUNTIF(UBYTOVANI!AZ$6:AZ$998,$A11)</f>
        <v>0</v>
      </c>
    </row>
    <row r="12" spans="1:12">
      <c r="A12" s="39" t="str">
        <f>+'Ceníky Ubytování'!A31</f>
        <v>H5</v>
      </c>
      <c r="B12" s="40" t="str">
        <f>+'Ceníky Ubytování'!B31</f>
        <v>Hotel 5. pokoj: 2-3 lůžk. pokoj bez soc. zař.</v>
      </c>
      <c r="C12" s="39">
        <f>+COUNTIF(UBYTOVANI!AQ$6:AQ$998,$A12)</f>
        <v>0</v>
      </c>
      <c r="D12" s="40">
        <f>+COUNTIF(UBYTOVANI!AR$6:AR$998,$A12)</f>
        <v>0</v>
      </c>
      <c r="E12" s="40">
        <f>+COUNTIF(UBYTOVANI!AS$6:AS$998,$A12)</f>
        <v>0</v>
      </c>
      <c r="F12" s="40">
        <f>+COUNTIF(UBYTOVANI!AT$6:AT$998,$A12)</f>
        <v>0</v>
      </c>
      <c r="G12" s="40">
        <f>+COUNTIF(UBYTOVANI!AU$6:AU$998,$A12)</f>
        <v>0</v>
      </c>
      <c r="H12" s="40">
        <f>+COUNTIF(UBYTOVANI!AV$6:AV$998,$A12)</f>
        <v>0</v>
      </c>
      <c r="I12" s="40">
        <f>+COUNTIF(UBYTOVANI!AW$6:AW$998,$A12)</f>
        <v>0</v>
      </c>
      <c r="J12" s="39">
        <f>+COUNTIF(UBYTOVANI!AX$6:AX$998,$A12)</f>
        <v>0</v>
      </c>
      <c r="K12" s="40">
        <f>+COUNTIF(UBYTOVANI!AY$6:AY$998,$A12)</f>
        <v>0</v>
      </c>
      <c r="L12" s="41">
        <f>+COUNTIF(UBYTOVANI!AZ$6:AZ$998,$A12)</f>
        <v>0</v>
      </c>
    </row>
    <row r="13" spans="1:12">
      <c r="A13" s="39" t="str">
        <f>+'Ceníky Ubytování'!A32</f>
        <v>H6</v>
      </c>
      <c r="B13" s="40" t="str">
        <f>+'Ceníky Ubytování'!B32</f>
        <v>Hotel 6. pokoj: 2-3 lůžk. pokoj bez soc. zař.</v>
      </c>
      <c r="C13" s="39">
        <f>+COUNTIF(UBYTOVANI!AQ$6:AQ$998,$A13)</f>
        <v>0</v>
      </c>
      <c r="D13" s="40">
        <f>+COUNTIF(UBYTOVANI!AR$6:AR$998,$A13)</f>
        <v>0</v>
      </c>
      <c r="E13" s="40">
        <f>+COUNTIF(UBYTOVANI!AS$6:AS$998,$A13)</f>
        <v>0</v>
      </c>
      <c r="F13" s="40">
        <f>+COUNTIF(UBYTOVANI!AT$6:AT$998,$A13)</f>
        <v>0</v>
      </c>
      <c r="G13" s="40">
        <f>+COUNTIF(UBYTOVANI!AU$6:AU$998,$A13)</f>
        <v>0</v>
      </c>
      <c r="H13" s="40">
        <f>+COUNTIF(UBYTOVANI!AV$6:AV$998,$A13)</f>
        <v>0</v>
      </c>
      <c r="I13" s="40">
        <f>+COUNTIF(UBYTOVANI!AW$6:AW$998,$A13)</f>
        <v>0</v>
      </c>
      <c r="J13" s="39">
        <f>+COUNTIF(UBYTOVANI!AX$6:AX$998,$A13)</f>
        <v>0</v>
      </c>
      <c r="K13" s="40">
        <f>+COUNTIF(UBYTOVANI!AY$6:AY$998,$A13)</f>
        <v>0</v>
      </c>
      <c r="L13" s="41">
        <f>+COUNTIF(UBYTOVANI!AZ$6:AZ$998,$A13)</f>
        <v>0</v>
      </c>
    </row>
    <row r="14" spans="1:12">
      <c r="A14" s="39" t="str">
        <f>+'Ceníky Ubytování'!A33</f>
        <v>H7</v>
      </c>
      <c r="B14" s="40" t="str">
        <f>+'Ceníky Ubytování'!B33</f>
        <v>Hotel 7. pokoj: 2-3 lůžk. pokoj bez soc. zař.</v>
      </c>
      <c r="C14" s="39">
        <f>+COUNTIF(UBYTOVANI!AQ$6:AQ$998,$A14)</f>
        <v>0</v>
      </c>
      <c r="D14" s="40">
        <f>+COUNTIF(UBYTOVANI!AR$6:AR$998,$A14)</f>
        <v>0</v>
      </c>
      <c r="E14" s="40">
        <f>+COUNTIF(UBYTOVANI!AS$6:AS$998,$A14)</f>
        <v>0</v>
      </c>
      <c r="F14" s="40">
        <f>+COUNTIF(UBYTOVANI!AT$6:AT$998,$A14)</f>
        <v>0</v>
      </c>
      <c r="G14" s="40">
        <f>+COUNTIF(UBYTOVANI!AU$6:AU$998,$A14)</f>
        <v>0</v>
      </c>
      <c r="H14" s="40">
        <f>+COUNTIF(UBYTOVANI!AV$6:AV$998,$A14)</f>
        <v>0</v>
      </c>
      <c r="I14" s="40">
        <f>+COUNTIF(UBYTOVANI!AW$6:AW$998,$A14)</f>
        <v>0</v>
      </c>
      <c r="J14" s="39">
        <f>+COUNTIF(UBYTOVANI!AX$6:AX$998,$A14)</f>
        <v>0</v>
      </c>
      <c r="K14" s="40">
        <f>+COUNTIF(UBYTOVANI!AY$6:AY$998,$A14)</f>
        <v>0</v>
      </c>
      <c r="L14" s="41">
        <f>+COUNTIF(UBYTOVANI!AZ$6:AZ$998,$A14)</f>
        <v>0</v>
      </c>
    </row>
    <row r="15" spans="1:12">
      <c r="A15" s="39" t="str">
        <f>+'Ceníky Ubytování'!A34</f>
        <v>H8</v>
      </c>
      <c r="B15" s="40" t="str">
        <f>+'Ceníky Ubytování'!B34</f>
        <v>Hotel 8. pokoj: 2-3 lůžk. pokoj bez soc. zař.</v>
      </c>
      <c r="C15" s="39">
        <f>+COUNTIF(UBYTOVANI!AQ$6:AQ$998,$A15)</f>
        <v>0</v>
      </c>
      <c r="D15" s="40">
        <f>+COUNTIF(UBYTOVANI!AR$6:AR$998,$A15)</f>
        <v>0</v>
      </c>
      <c r="E15" s="40">
        <f>+COUNTIF(UBYTOVANI!AS$6:AS$998,$A15)</f>
        <v>0</v>
      </c>
      <c r="F15" s="40">
        <f>+COUNTIF(UBYTOVANI!AT$6:AT$998,$A15)</f>
        <v>0</v>
      </c>
      <c r="G15" s="40">
        <f>+COUNTIF(UBYTOVANI!AU$6:AU$998,$A15)</f>
        <v>0</v>
      </c>
      <c r="H15" s="40">
        <f>+COUNTIF(UBYTOVANI!AV$6:AV$998,$A15)</f>
        <v>0</v>
      </c>
      <c r="I15" s="40">
        <f>+COUNTIF(UBYTOVANI!AW$6:AW$998,$A15)</f>
        <v>0</v>
      </c>
      <c r="J15" s="39">
        <f>+COUNTIF(UBYTOVANI!AX$6:AX$998,$A15)</f>
        <v>0</v>
      </c>
      <c r="K15" s="40">
        <f>+COUNTIF(UBYTOVANI!AY$6:AY$998,$A15)</f>
        <v>0</v>
      </c>
      <c r="L15" s="41">
        <f>+COUNTIF(UBYTOVANI!AZ$6:AZ$998,$A15)</f>
        <v>0</v>
      </c>
    </row>
    <row r="16" spans="1:12">
      <c r="A16" s="39" t="str">
        <f>+'Ceníky Ubytování'!A35</f>
        <v>H9</v>
      </c>
      <c r="B16" s="40" t="str">
        <f>+'Ceníky Ubytování'!B35</f>
        <v>Hotel 9. pokoj: 2-3 lůžk. pokoj bez soc. zař.</v>
      </c>
      <c r="C16" s="39">
        <f>+COUNTIF(UBYTOVANI!AQ$6:AQ$998,$A16)</f>
        <v>0</v>
      </c>
      <c r="D16" s="40">
        <f>+COUNTIF(UBYTOVANI!AR$6:AR$998,$A16)</f>
        <v>0</v>
      </c>
      <c r="E16" s="40">
        <f>+COUNTIF(UBYTOVANI!AS$6:AS$998,$A16)</f>
        <v>0</v>
      </c>
      <c r="F16" s="40">
        <f>+COUNTIF(UBYTOVANI!AT$6:AT$998,$A16)</f>
        <v>0</v>
      </c>
      <c r="G16" s="40">
        <f>+COUNTIF(UBYTOVANI!AU$6:AU$998,$A16)</f>
        <v>0</v>
      </c>
      <c r="H16" s="40">
        <f>+COUNTIF(UBYTOVANI!AV$6:AV$998,$A16)</f>
        <v>0</v>
      </c>
      <c r="I16" s="40">
        <f>+COUNTIF(UBYTOVANI!AW$6:AW$998,$A16)</f>
        <v>0</v>
      </c>
      <c r="J16" s="39">
        <f>+COUNTIF(UBYTOVANI!AX$6:AX$998,$A16)</f>
        <v>0</v>
      </c>
      <c r="K16" s="40">
        <f>+COUNTIF(UBYTOVANI!AY$6:AY$998,$A16)</f>
        <v>0</v>
      </c>
      <c r="L16" s="41">
        <f>+COUNTIF(UBYTOVANI!AZ$6:AZ$998,$A16)</f>
        <v>0</v>
      </c>
    </row>
    <row r="17" spans="1:12">
      <c r="A17" s="39" t="str">
        <f>+'Ceníky Ubytování'!A36</f>
        <v>H10</v>
      </c>
      <c r="B17" s="40" t="str">
        <f>+'Ceníky Ubytování'!B36</f>
        <v>Hotel 10. pokoj: 2 lůžk.vl.soc.zař.</v>
      </c>
      <c r="C17" s="39">
        <f>+COUNTIF(UBYTOVANI!AQ$6:AQ$998,$A17)</f>
        <v>0</v>
      </c>
      <c r="D17" s="40">
        <f>+COUNTIF(UBYTOVANI!AR$6:AR$998,$A17)</f>
        <v>0</v>
      </c>
      <c r="E17" s="40">
        <f>+COUNTIF(UBYTOVANI!AS$6:AS$998,$A17)</f>
        <v>0</v>
      </c>
      <c r="F17" s="40">
        <f>+COUNTIF(UBYTOVANI!AT$6:AT$998,$A17)</f>
        <v>0</v>
      </c>
      <c r="G17" s="40">
        <f>+COUNTIF(UBYTOVANI!AU$6:AU$998,$A17)</f>
        <v>0</v>
      </c>
      <c r="H17" s="40">
        <f>+COUNTIF(UBYTOVANI!AV$6:AV$998,$A17)</f>
        <v>0</v>
      </c>
      <c r="I17" s="40">
        <f>+COUNTIF(UBYTOVANI!AW$6:AW$998,$A17)</f>
        <v>0</v>
      </c>
      <c r="J17" s="39">
        <f>+COUNTIF(UBYTOVANI!AX$6:AX$998,$A17)</f>
        <v>0</v>
      </c>
      <c r="K17" s="40">
        <f>+COUNTIF(UBYTOVANI!AY$6:AY$998,$A17)</f>
        <v>0</v>
      </c>
      <c r="L17" s="41">
        <f>+COUNTIF(UBYTOVANI!AZ$6:AZ$998,$A17)</f>
        <v>0</v>
      </c>
    </row>
    <row r="18" spans="1:12">
      <c r="A18" s="49" t="str">
        <f>+'Ceníky Ubytování'!A37</f>
        <v>H11</v>
      </c>
      <c r="B18" s="50" t="str">
        <f>+'Ceníky Ubytování'!B37</f>
        <v>Hotel 11. pokoj: 2 lůžk.vl.soc.zař.</v>
      </c>
      <c r="C18" s="49">
        <f>+COUNTIF(UBYTOVANI!AQ$6:AQ$998,$A18)</f>
        <v>0</v>
      </c>
      <c r="D18" s="50">
        <f>+COUNTIF(UBYTOVANI!AR$6:AR$998,$A18)</f>
        <v>0</v>
      </c>
      <c r="E18" s="50">
        <f>+COUNTIF(UBYTOVANI!AS$6:AS$998,$A18)</f>
        <v>0</v>
      </c>
      <c r="F18" s="50">
        <f>+COUNTIF(UBYTOVANI!AT$6:AT$998,$A18)</f>
        <v>0</v>
      </c>
      <c r="G18" s="50">
        <f>+COUNTIF(UBYTOVANI!AU$6:AU$998,$A18)</f>
        <v>0</v>
      </c>
      <c r="H18" s="50">
        <f>+COUNTIF(UBYTOVANI!AV$6:AV$998,$A18)</f>
        <v>0</v>
      </c>
      <c r="I18" s="50">
        <f>+COUNTIF(UBYTOVANI!AW$6:AW$998,$A18)</f>
        <v>0</v>
      </c>
      <c r="J18" s="49">
        <f>+COUNTIF(UBYTOVANI!AX$6:AX$998,$A18)</f>
        <v>0</v>
      </c>
      <c r="K18" s="50">
        <f>+COUNTIF(UBYTOVANI!AY$6:AY$998,$A18)</f>
        <v>0</v>
      </c>
      <c r="L18" s="51">
        <f>+COUNTIF(UBYTOVANI!AZ$6:AZ$998,$A18)</f>
        <v>0</v>
      </c>
    </row>
    <row r="19" spans="1:12">
      <c r="A19" s="36" t="str">
        <f>+'Ceníky Ubytování'!A38</f>
        <v>A1</v>
      </c>
      <c r="B19" s="37" t="str">
        <f>+'Ceníky Ubytování'!B38</f>
        <v>Apartmán A1</v>
      </c>
      <c r="C19" s="36">
        <f>+COUNTIF(UBYTOVANI!AQ$6:AQ$998,$A19)</f>
        <v>0</v>
      </c>
      <c r="D19" s="37">
        <f>+COUNTIF(UBYTOVANI!AR$6:AR$998,$A19)</f>
        <v>0</v>
      </c>
      <c r="E19" s="37">
        <f>+COUNTIF(UBYTOVANI!AS$6:AS$998,$A19)</f>
        <v>0</v>
      </c>
      <c r="F19" s="37">
        <f>+COUNTIF(UBYTOVANI!AT$6:AT$998,$A19)</f>
        <v>0</v>
      </c>
      <c r="G19" s="37">
        <f>+COUNTIF(UBYTOVANI!AU$6:AU$998,$A19)</f>
        <v>0</v>
      </c>
      <c r="H19" s="37">
        <f>+COUNTIF(UBYTOVANI!AV$6:AV$998,$A19)</f>
        <v>0</v>
      </c>
      <c r="I19" s="37">
        <f>+COUNTIF(UBYTOVANI!AW$6:AW$998,$A19)</f>
        <v>0</v>
      </c>
      <c r="J19" s="36">
        <f>+COUNTIF(UBYTOVANI!AX$6:AX$998,$A19)</f>
        <v>0</v>
      </c>
      <c r="K19" s="37">
        <f>+COUNTIF(UBYTOVANI!AY$6:AY$998,$A19)</f>
        <v>0</v>
      </c>
      <c r="L19" s="38">
        <f>+COUNTIF(UBYTOVANI!AZ$6:AZ$998,$A19)</f>
        <v>0</v>
      </c>
    </row>
    <row r="20" spans="1:12">
      <c r="A20" s="39" t="str">
        <f>+'Ceníky Ubytování'!A39</f>
        <v>A2</v>
      </c>
      <c r="B20" s="40" t="str">
        <f>+'Ceníky Ubytování'!B39</f>
        <v>Apartmán  A2</v>
      </c>
      <c r="C20" s="39">
        <f>+COUNTIF(UBYTOVANI!AQ$6:AQ$998,$A20)</f>
        <v>0</v>
      </c>
      <c r="D20" s="40">
        <f>+COUNTIF(UBYTOVANI!AR$6:AR$998,$A20)</f>
        <v>0</v>
      </c>
      <c r="E20" s="40">
        <f>+COUNTIF(UBYTOVANI!AS$6:AS$998,$A20)</f>
        <v>0</v>
      </c>
      <c r="F20" s="40">
        <f>+COUNTIF(UBYTOVANI!AT$6:AT$998,$A20)</f>
        <v>0</v>
      </c>
      <c r="G20" s="40">
        <f>+COUNTIF(UBYTOVANI!AU$6:AU$998,$A20)</f>
        <v>0</v>
      </c>
      <c r="H20" s="40">
        <f>+COUNTIF(UBYTOVANI!AV$6:AV$998,$A20)</f>
        <v>0</v>
      </c>
      <c r="I20" s="40">
        <f>+COUNTIF(UBYTOVANI!AW$6:AW$998,$A20)</f>
        <v>0</v>
      </c>
      <c r="J20" s="39">
        <f>+COUNTIF(UBYTOVANI!AX$6:AX$998,$A20)</f>
        <v>0</v>
      </c>
      <c r="K20" s="40">
        <f>+COUNTIF(UBYTOVANI!AY$6:AY$998,$A20)</f>
        <v>0</v>
      </c>
      <c r="L20" s="41">
        <f>+COUNTIF(UBYTOVANI!AZ$6:AZ$998,$A20)</f>
        <v>0</v>
      </c>
    </row>
    <row r="21" spans="1:12" ht="15.75" customHeight="1">
      <c r="A21" s="39" t="str">
        <f>+'Ceníky Ubytování'!A40</f>
        <v>A3</v>
      </c>
      <c r="B21" s="40" t="str">
        <f>+'Ceníky Ubytování'!B40</f>
        <v>Apartmán A3.</v>
      </c>
      <c r="C21" s="39">
        <f>+COUNTIF(UBYTOVANI!AQ$6:AQ$998,$A21)</f>
        <v>0</v>
      </c>
      <c r="D21" s="40">
        <f>+COUNTIF(UBYTOVANI!AR$6:AR$998,$A21)</f>
        <v>0</v>
      </c>
      <c r="E21" s="40">
        <f>+COUNTIF(UBYTOVANI!AS$6:AS$998,$A21)</f>
        <v>0</v>
      </c>
      <c r="F21" s="40">
        <f>+COUNTIF(UBYTOVANI!AT$6:AT$998,$A21)</f>
        <v>0</v>
      </c>
      <c r="G21" s="40">
        <f>+COUNTIF(UBYTOVANI!AU$6:AU$998,$A21)</f>
        <v>0</v>
      </c>
      <c r="H21" s="40">
        <f>+COUNTIF(UBYTOVANI!AV$6:AV$998,$A21)</f>
        <v>0</v>
      </c>
      <c r="I21" s="40">
        <f>+COUNTIF(UBYTOVANI!AW$6:AW$998,$A21)</f>
        <v>0</v>
      </c>
      <c r="J21" s="39">
        <f>+COUNTIF(UBYTOVANI!AX$6:AX$998,$A21)</f>
        <v>0</v>
      </c>
      <c r="K21" s="40">
        <f>+COUNTIF(UBYTOVANI!AY$6:AY$998,$A21)</f>
        <v>0</v>
      </c>
      <c r="L21" s="41">
        <f>+COUNTIF(UBYTOVANI!AZ$6:AZ$998,$A21)</f>
        <v>0</v>
      </c>
    </row>
    <row r="22" spans="1:12" ht="15.75" customHeight="1">
      <c r="A22" s="39" t="str">
        <f>+'Ceníky Ubytování'!A41</f>
        <v>A4</v>
      </c>
      <c r="B22" s="40" t="str">
        <f>+'Ceníky Ubytování'!B41</f>
        <v>Apartmán A4 - jedna rodina</v>
      </c>
      <c r="C22" s="39">
        <f>+COUNTIF(UBYTOVANI!AQ$6:AQ$998,$A22)</f>
        <v>0</v>
      </c>
      <c r="D22" s="40">
        <f>+COUNTIF(UBYTOVANI!AR$6:AR$998,$A22)</f>
        <v>0</v>
      </c>
      <c r="E22" s="40">
        <f>+COUNTIF(UBYTOVANI!AS$6:AS$998,$A22)</f>
        <v>0</v>
      </c>
      <c r="F22" s="40">
        <f>+COUNTIF(UBYTOVANI!AT$6:AT$998,$A22)</f>
        <v>0</v>
      </c>
      <c r="G22" s="40">
        <f>+COUNTIF(UBYTOVANI!AU$6:AU$998,$A22)</f>
        <v>0</v>
      </c>
      <c r="H22" s="40">
        <f>+COUNTIF(UBYTOVANI!AV$6:AV$998,$A22)</f>
        <v>0</v>
      </c>
      <c r="I22" s="40">
        <f>+COUNTIF(UBYTOVANI!AW$6:AW$998,$A22)</f>
        <v>0</v>
      </c>
      <c r="J22" s="39">
        <f>+COUNTIF(UBYTOVANI!AX$6:AX$998,$A22)</f>
        <v>0</v>
      </c>
      <c r="K22" s="40">
        <f>+COUNTIF(UBYTOVANI!AY$6:AY$998,$A22)</f>
        <v>0</v>
      </c>
      <c r="L22" s="41">
        <f>+COUNTIF(UBYTOVANI!AZ$6:AZ$998,$A22)</f>
        <v>0</v>
      </c>
    </row>
    <row r="23" spans="1:12" ht="15.75" customHeight="1">
      <c r="A23" s="39" t="str">
        <f>+'Ceníky Ubytování'!A42</f>
        <v>A5</v>
      </c>
      <c r="B23" s="40" t="str">
        <f>+'Ceníky Ubytování'!B42</f>
        <v>Apartmán A5</v>
      </c>
      <c r="C23" s="39">
        <f>+COUNTIF(UBYTOVANI!AQ$6:AQ$998,$A23)</f>
        <v>0</v>
      </c>
      <c r="D23" s="40">
        <f>+COUNTIF(UBYTOVANI!AR$6:AR$998,$A23)</f>
        <v>0</v>
      </c>
      <c r="E23" s="40">
        <f>+COUNTIF(UBYTOVANI!AS$6:AS$998,$A23)</f>
        <v>0</v>
      </c>
      <c r="F23" s="40">
        <f>+COUNTIF(UBYTOVANI!AT$6:AT$998,$A23)</f>
        <v>0</v>
      </c>
      <c r="G23" s="40">
        <f>+COUNTIF(UBYTOVANI!AU$6:AU$998,$A23)</f>
        <v>0</v>
      </c>
      <c r="H23" s="40">
        <f>+COUNTIF(UBYTOVANI!AV$6:AV$998,$A23)</f>
        <v>0</v>
      </c>
      <c r="I23" s="40">
        <f>+COUNTIF(UBYTOVANI!AW$6:AW$998,$A23)</f>
        <v>0</v>
      </c>
      <c r="J23" s="39">
        <f>+COUNTIF(UBYTOVANI!AX$6:AX$998,$A23)</f>
        <v>0</v>
      </c>
      <c r="K23" s="40">
        <f>+COUNTIF(UBYTOVANI!AY$6:AY$998,$A23)</f>
        <v>0</v>
      </c>
      <c r="L23" s="41">
        <f>+COUNTIF(UBYTOVANI!AZ$6:AZ$998,$A23)</f>
        <v>0</v>
      </c>
    </row>
    <row r="24" spans="1:12" ht="15.75" customHeight="1">
      <c r="A24" s="39" t="str">
        <f>+'Ceníky Ubytování'!A43</f>
        <v>A6</v>
      </c>
      <c r="B24" s="40" t="str">
        <f>+'Ceníky Ubytování'!B43</f>
        <v>Apartmán A6</v>
      </c>
      <c r="C24" s="39">
        <f>+COUNTIF(UBYTOVANI!AQ$6:AQ$998,$A24)</f>
        <v>0</v>
      </c>
      <c r="D24" s="40">
        <f>+COUNTIF(UBYTOVANI!AR$6:AR$998,$A24)</f>
        <v>0</v>
      </c>
      <c r="E24" s="40">
        <f>+COUNTIF(UBYTOVANI!AS$6:AS$998,$A24)</f>
        <v>0</v>
      </c>
      <c r="F24" s="40">
        <f>+COUNTIF(UBYTOVANI!AT$6:AT$998,$A24)</f>
        <v>0</v>
      </c>
      <c r="G24" s="40">
        <f>+COUNTIF(UBYTOVANI!AU$6:AU$998,$A24)</f>
        <v>0</v>
      </c>
      <c r="H24" s="40">
        <f>+COUNTIF(UBYTOVANI!AV$6:AV$998,$A24)</f>
        <v>0</v>
      </c>
      <c r="I24" s="40">
        <f>+COUNTIF(UBYTOVANI!AW$6:AW$998,$A24)</f>
        <v>0</v>
      </c>
      <c r="J24" s="39">
        <f>+COUNTIF(UBYTOVANI!AX$6:AX$998,$A24)</f>
        <v>0</v>
      </c>
      <c r="K24" s="40">
        <f>+COUNTIF(UBYTOVANI!AY$6:AY$998,$A24)</f>
        <v>0</v>
      </c>
      <c r="L24" s="41">
        <f>+COUNTIF(UBYTOVANI!AZ$6:AZ$998,$A24)</f>
        <v>0</v>
      </c>
    </row>
    <row r="25" spans="1:12" ht="15.75" customHeight="1">
      <c r="A25" s="39">
        <f>+'Ceníky Ubytování'!A44</f>
        <v>0</v>
      </c>
      <c r="B25" s="40">
        <f>+'Ceníky Ubytování'!B44</f>
        <v>0</v>
      </c>
      <c r="C25" s="39">
        <f>+COUNTIF(UBYTOVANI!AQ$6:AQ$998,$A25)</f>
        <v>0</v>
      </c>
      <c r="D25" s="40">
        <f>+COUNTIF(UBYTOVANI!AR$6:AR$998,$A25)</f>
        <v>0</v>
      </c>
      <c r="E25" s="40">
        <f>+COUNTIF(UBYTOVANI!AS$6:AS$998,$A25)</f>
        <v>0</v>
      </c>
      <c r="F25" s="40">
        <f>+COUNTIF(UBYTOVANI!AT$6:AT$998,$A25)</f>
        <v>0</v>
      </c>
      <c r="G25" s="40">
        <f>+COUNTIF(UBYTOVANI!AU$6:AU$998,$A25)</f>
        <v>0</v>
      </c>
      <c r="H25" s="40">
        <f>+COUNTIF(UBYTOVANI!AV$6:AV$998,$A25)</f>
        <v>0</v>
      </c>
      <c r="I25" s="40">
        <f>+COUNTIF(UBYTOVANI!AW$6:AW$998,$A25)</f>
        <v>0</v>
      </c>
      <c r="J25" s="39">
        <f>+COUNTIF(UBYTOVANI!AX$6:AX$998,$A25)</f>
        <v>0</v>
      </c>
      <c r="K25" s="40">
        <f>+COUNTIF(UBYTOVANI!AY$6:AY$998,$A25)</f>
        <v>0</v>
      </c>
      <c r="L25" s="41">
        <f>+COUNTIF(UBYTOVANI!AZ$6:AZ$998,$A25)</f>
        <v>0</v>
      </c>
    </row>
    <row r="26" spans="1:12" ht="15.75" customHeight="1">
      <c r="A26" s="49">
        <f>+'Ceníky Ubytování'!A45</f>
        <v>0</v>
      </c>
      <c r="B26" s="50">
        <f>+'Ceníky Ubytování'!B45</f>
        <v>0</v>
      </c>
      <c r="C26" s="49">
        <f>+COUNTIF(UBYTOVANI!AQ$6:AQ$998,$A26)</f>
        <v>0</v>
      </c>
      <c r="D26" s="50">
        <f>+COUNTIF(UBYTOVANI!AR$6:AR$998,$A26)</f>
        <v>0</v>
      </c>
      <c r="E26" s="50">
        <f>+COUNTIF(UBYTOVANI!AS$6:AS$998,$A26)</f>
        <v>0</v>
      </c>
      <c r="F26" s="50">
        <f>+COUNTIF(UBYTOVANI!AT$6:AT$998,$A26)</f>
        <v>0</v>
      </c>
      <c r="G26" s="50">
        <f>+COUNTIF(UBYTOVANI!AU$6:AU$998,$A26)</f>
        <v>0</v>
      </c>
      <c r="H26" s="50">
        <f>+COUNTIF(UBYTOVANI!AV$6:AV$998,$A26)</f>
        <v>0</v>
      </c>
      <c r="I26" s="50">
        <f>+COUNTIF(UBYTOVANI!AW$6:AW$998,$A26)</f>
        <v>0</v>
      </c>
      <c r="J26" s="49">
        <f>+COUNTIF(UBYTOVANI!AX$6:AX$998,$A26)</f>
        <v>0</v>
      </c>
      <c r="K26" s="50">
        <f>+COUNTIF(UBYTOVANI!AY$6:AY$998,$A26)</f>
        <v>0</v>
      </c>
      <c r="L26" s="51">
        <f>+COUNTIF(UBYTOVANI!AZ$6:AZ$998,$A26)</f>
        <v>0</v>
      </c>
    </row>
    <row r="27" spans="1:12" ht="15.75" customHeight="1">
      <c r="A27" s="36" t="str">
        <f>+'Ceníky Ubytování'!A46</f>
        <v>U1</v>
      </c>
      <c r="B27" s="37" t="str">
        <f>+'Ceníky Ubytování'!B46</f>
        <v xml:space="preserve">Vedlejší budova 1. pokoj: 5-lůžk.pokoj </v>
      </c>
      <c r="C27" s="36">
        <f>+COUNTIF(UBYTOVANI!AQ$6:AQ$998,$A27)</f>
        <v>0</v>
      </c>
      <c r="D27" s="37">
        <f>+COUNTIF(UBYTOVANI!AR$6:AR$998,$A27)</f>
        <v>0</v>
      </c>
      <c r="E27" s="37">
        <f>+COUNTIF(UBYTOVANI!AS$6:AS$998,$A27)</f>
        <v>0</v>
      </c>
      <c r="F27" s="37">
        <f>+COUNTIF(UBYTOVANI!AT$6:AT$998,$A27)</f>
        <v>0</v>
      </c>
      <c r="G27" s="37">
        <f>+COUNTIF(UBYTOVANI!AU$6:AU$998,$A27)</f>
        <v>0</v>
      </c>
      <c r="H27" s="37">
        <f>+COUNTIF(UBYTOVANI!AV$6:AV$998,$A27)</f>
        <v>0</v>
      </c>
      <c r="I27" s="37">
        <f>+COUNTIF(UBYTOVANI!AW$6:AW$998,$A27)</f>
        <v>0</v>
      </c>
      <c r="J27" s="36">
        <f>+COUNTIF(UBYTOVANI!AX$6:AX$998,$A27)</f>
        <v>0</v>
      </c>
      <c r="K27" s="37">
        <f>+COUNTIF(UBYTOVANI!AY$6:AY$998,$A27)</f>
        <v>0</v>
      </c>
      <c r="L27" s="38">
        <f>+COUNTIF(UBYTOVANI!AZ$6:AZ$998,$A27)</f>
        <v>0</v>
      </c>
    </row>
    <row r="28" spans="1:12" ht="15.75" customHeight="1">
      <c r="A28" s="39" t="str">
        <f>+'Ceníky Ubytování'!A47</f>
        <v>U2</v>
      </c>
      <c r="B28" s="40" t="str">
        <f>+'Ceníky Ubytování'!B47</f>
        <v xml:space="preserve">Vedlejší budova 2. pokoj: 5-lůžk.pokoj </v>
      </c>
      <c r="C28" s="39">
        <f>+COUNTIF(UBYTOVANI!AQ$6:AQ$998,$A28)</f>
        <v>0</v>
      </c>
      <c r="D28" s="40">
        <f>+COUNTIF(UBYTOVANI!AR$6:AR$998,$A28)</f>
        <v>0</v>
      </c>
      <c r="E28" s="40">
        <f>+COUNTIF(UBYTOVANI!AS$6:AS$998,$A28)</f>
        <v>0</v>
      </c>
      <c r="F28" s="40">
        <f>+COUNTIF(UBYTOVANI!AT$6:AT$998,$A28)</f>
        <v>0</v>
      </c>
      <c r="G28" s="40">
        <f>+COUNTIF(UBYTOVANI!AU$6:AU$998,$A28)</f>
        <v>0</v>
      </c>
      <c r="H28" s="40">
        <f>+COUNTIF(UBYTOVANI!AV$6:AV$998,$A28)</f>
        <v>0</v>
      </c>
      <c r="I28" s="40">
        <f>+COUNTIF(UBYTOVANI!AW$6:AW$998,$A28)</f>
        <v>0</v>
      </c>
      <c r="J28" s="39">
        <f>+COUNTIF(UBYTOVANI!AX$6:AX$998,$A28)</f>
        <v>0</v>
      </c>
      <c r="K28" s="40">
        <f>+COUNTIF(UBYTOVANI!AY$6:AY$998,$A28)</f>
        <v>0</v>
      </c>
      <c r="L28" s="41">
        <f>+COUNTIF(UBYTOVANI!AZ$6:AZ$998,$A28)</f>
        <v>0</v>
      </c>
    </row>
    <row r="29" spans="1:12" ht="15.75" customHeight="1">
      <c r="A29" s="39" t="str">
        <f>+'Ceníky Ubytování'!A48</f>
        <v>U3</v>
      </c>
      <c r="B29" s="40" t="str">
        <f>+'Ceníky Ubytování'!B48</f>
        <v xml:space="preserve">Vedlejší budova 3. pokoj: 4-lůžk.pokoj </v>
      </c>
      <c r="C29" s="39">
        <f>+COUNTIF(UBYTOVANI!AQ$6:AQ$998,$A29)</f>
        <v>0</v>
      </c>
      <c r="D29" s="40">
        <f>+COUNTIF(UBYTOVANI!AR$6:AR$998,$A29)</f>
        <v>0</v>
      </c>
      <c r="E29" s="40">
        <f>+COUNTIF(UBYTOVANI!AS$6:AS$998,$A29)</f>
        <v>0</v>
      </c>
      <c r="F29" s="40">
        <f>+COUNTIF(UBYTOVANI!AT$6:AT$998,$A29)</f>
        <v>0</v>
      </c>
      <c r="G29" s="40">
        <f>+COUNTIF(UBYTOVANI!AU$6:AU$998,$A29)</f>
        <v>0</v>
      </c>
      <c r="H29" s="40">
        <f>+COUNTIF(UBYTOVANI!AV$6:AV$998,$A29)</f>
        <v>0</v>
      </c>
      <c r="I29" s="40">
        <f>+COUNTIF(UBYTOVANI!AW$6:AW$998,$A29)</f>
        <v>0</v>
      </c>
      <c r="J29" s="39">
        <f>+COUNTIF(UBYTOVANI!AX$6:AX$998,$A29)</f>
        <v>0</v>
      </c>
      <c r="K29" s="40">
        <f>+COUNTIF(UBYTOVANI!AY$6:AY$998,$A29)</f>
        <v>0</v>
      </c>
      <c r="L29" s="41">
        <f>+COUNTIF(UBYTOVANI!AZ$6:AZ$998,$A29)</f>
        <v>0</v>
      </c>
    </row>
    <row r="30" spans="1:12" ht="15.75" customHeight="1">
      <c r="A30" s="39" t="str">
        <f>+'Ceníky Ubytování'!A49</f>
        <v>U4</v>
      </c>
      <c r="B30" s="40" t="str">
        <f>+'Ceníky Ubytování'!B49</f>
        <v xml:space="preserve">Vedlejší budova 4. pokoj: 4-lůžk.pokoj </v>
      </c>
      <c r="C30" s="39">
        <f>+COUNTIF(UBYTOVANI!AQ$6:AQ$998,$A30)</f>
        <v>0</v>
      </c>
      <c r="D30" s="40">
        <f>+COUNTIF(UBYTOVANI!AR$6:AR$998,$A30)</f>
        <v>0</v>
      </c>
      <c r="E30" s="40">
        <f>+COUNTIF(UBYTOVANI!AS$6:AS$998,$A30)</f>
        <v>0</v>
      </c>
      <c r="F30" s="40">
        <f>+COUNTIF(UBYTOVANI!AT$6:AT$998,$A30)</f>
        <v>0</v>
      </c>
      <c r="G30" s="40">
        <f>+COUNTIF(UBYTOVANI!AU$6:AU$998,$A30)</f>
        <v>0</v>
      </c>
      <c r="H30" s="40">
        <f>+COUNTIF(UBYTOVANI!AV$6:AV$998,$A30)</f>
        <v>0</v>
      </c>
      <c r="I30" s="40">
        <f>+COUNTIF(UBYTOVANI!AW$6:AW$998,$A30)</f>
        <v>0</v>
      </c>
      <c r="J30" s="39">
        <f>+COUNTIF(UBYTOVANI!AX$6:AX$998,$A30)</f>
        <v>0</v>
      </c>
      <c r="K30" s="40">
        <f>+COUNTIF(UBYTOVANI!AY$6:AY$998,$A30)</f>
        <v>0</v>
      </c>
      <c r="L30" s="41">
        <f>+COUNTIF(UBYTOVANI!AZ$6:AZ$998,$A30)</f>
        <v>0</v>
      </c>
    </row>
    <row r="31" spans="1:12" ht="15.75" customHeight="1">
      <c r="A31" s="39" t="str">
        <f>+'Ceníky Ubytování'!A50</f>
        <v>U5</v>
      </c>
      <c r="B31" s="40" t="str">
        <f>+'Ceníky Ubytování'!B50</f>
        <v xml:space="preserve">Vedlejší budova 5. pokoj: 3-lůžk.pokoj </v>
      </c>
      <c r="C31" s="39">
        <f>+COUNTIF(UBYTOVANI!AQ$6:AQ$998,$A31)</f>
        <v>0</v>
      </c>
      <c r="D31" s="40">
        <f>+COUNTIF(UBYTOVANI!AR$6:AR$998,$A31)</f>
        <v>0</v>
      </c>
      <c r="E31" s="40">
        <f>+COUNTIF(UBYTOVANI!AS$6:AS$998,$A31)</f>
        <v>0</v>
      </c>
      <c r="F31" s="40">
        <f>+COUNTIF(UBYTOVANI!AT$6:AT$998,$A31)</f>
        <v>0</v>
      </c>
      <c r="G31" s="40">
        <f>+COUNTIF(UBYTOVANI!AU$6:AU$998,$A31)</f>
        <v>0</v>
      </c>
      <c r="H31" s="40">
        <f>+COUNTIF(UBYTOVANI!AV$6:AV$998,$A31)</f>
        <v>0</v>
      </c>
      <c r="I31" s="40">
        <f>+COUNTIF(UBYTOVANI!AW$6:AW$998,$A31)</f>
        <v>0</v>
      </c>
      <c r="J31" s="39">
        <f>+COUNTIF(UBYTOVANI!AX$6:AX$998,$A31)</f>
        <v>0</v>
      </c>
      <c r="K31" s="40">
        <f>+COUNTIF(UBYTOVANI!AY$6:AY$998,$A31)</f>
        <v>0</v>
      </c>
      <c r="L31" s="41">
        <f>+COUNTIF(UBYTOVANI!AZ$6:AZ$998,$A31)</f>
        <v>0</v>
      </c>
    </row>
    <row r="32" spans="1:12" ht="15.75" customHeight="1">
      <c r="A32" s="39" t="str">
        <f>+'Ceníky Ubytování'!A51</f>
        <v>U6</v>
      </c>
      <c r="B32" s="40" t="str">
        <f>+'Ceníky Ubytování'!B51</f>
        <v xml:space="preserve">Vedlejší budova 6. pokoj: 3-lůžk.pokoj </v>
      </c>
      <c r="C32" s="39">
        <f>+COUNTIF(UBYTOVANI!AQ$6:AQ$998,$A32)</f>
        <v>0</v>
      </c>
      <c r="D32" s="40">
        <f>+COUNTIF(UBYTOVANI!AR$6:AR$998,$A32)</f>
        <v>0</v>
      </c>
      <c r="E32" s="40">
        <f>+COUNTIF(UBYTOVANI!AS$6:AS$998,$A32)</f>
        <v>0</v>
      </c>
      <c r="F32" s="40">
        <f>+COUNTIF(UBYTOVANI!AT$6:AT$998,$A32)</f>
        <v>0</v>
      </c>
      <c r="G32" s="40">
        <f>+COUNTIF(UBYTOVANI!AU$6:AU$998,$A32)</f>
        <v>0</v>
      </c>
      <c r="H32" s="40">
        <f>+COUNTIF(UBYTOVANI!AV$6:AV$998,$A32)</f>
        <v>0</v>
      </c>
      <c r="I32" s="40">
        <f>+COUNTIF(UBYTOVANI!AW$6:AW$998,$A32)</f>
        <v>0</v>
      </c>
      <c r="J32" s="39">
        <f>+COUNTIF(UBYTOVANI!AX$6:AX$998,$A32)</f>
        <v>0</v>
      </c>
      <c r="K32" s="40">
        <f>+COUNTIF(UBYTOVANI!AY$6:AY$998,$A32)</f>
        <v>0</v>
      </c>
      <c r="L32" s="41">
        <f>+COUNTIF(UBYTOVANI!AZ$6:AZ$998,$A32)</f>
        <v>0</v>
      </c>
    </row>
    <row r="33" spans="1:12" ht="15.75" customHeight="1">
      <c r="A33" s="39" t="str">
        <f>+'Ceníky Ubytování'!A52</f>
        <v>U7</v>
      </c>
      <c r="B33" s="40" t="str">
        <f>+'Ceníky Ubytování'!B52</f>
        <v xml:space="preserve">Vedlejší budova 7. pokoj: 3-lůžk.pokoj </v>
      </c>
      <c r="C33" s="39">
        <f>+COUNTIF(UBYTOVANI!AQ$6:AQ$998,$A33)</f>
        <v>0</v>
      </c>
      <c r="D33" s="40">
        <f>+COUNTIF(UBYTOVANI!AR$6:AR$998,$A33)</f>
        <v>0</v>
      </c>
      <c r="E33" s="40">
        <f>+COUNTIF(UBYTOVANI!AS$6:AS$998,$A33)</f>
        <v>0</v>
      </c>
      <c r="F33" s="40">
        <f>+COUNTIF(UBYTOVANI!AT$6:AT$998,$A33)</f>
        <v>0</v>
      </c>
      <c r="G33" s="40">
        <f>+COUNTIF(UBYTOVANI!AU$6:AU$998,$A33)</f>
        <v>0</v>
      </c>
      <c r="H33" s="40">
        <f>+COUNTIF(UBYTOVANI!AV$6:AV$998,$A33)</f>
        <v>0</v>
      </c>
      <c r="I33" s="40">
        <f>+COUNTIF(UBYTOVANI!AW$6:AW$998,$A33)</f>
        <v>0</v>
      </c>
      <c r="J33" s="39">
        <f>+COUNTIF(UBYTOVANI!AX$6:AX$998,$A33)</f>
        <v>0</v>
      </c>
      <c r="K33" s="40">
        <f>+COUNTIF(UBYTOVANI!AY$6:AY$998,$A33)</f>
        <v>0</v>
      </c>
      <c r="L33" s="41">
        <f>+COUNTIF(UBYTOVANI!AZ$6:AZ$998,$A33)</f>
        <v>0</v>
      </c>
    </row>
    <row r="34" spans="1:12" ht="15.75" customHeight="1">
      <c r="A34" s="39" t="str">
        <f>+'Ceníky Ubytování'!A53</f>
        <v>U8</v>
      </c>
      <c r="B34" s="40" t="str">
        <f>+'Ceníky Ubytování'!B53</f>
        <v xml:space="preserve">Vedlejší budova 8. pokoj: 3-lůžk.pokoj </v>
      </c>
      <c r="C34" s="39">
        <f>+COUNTIF(UBYTOVANI!AQ$6:AQ$998,$A34)</f>
        <v>0</v>
      </c>
      <c r="D34" s="40">
        <f>+COUNTIF(UBYTOVANI!AR$6:AR$998,$A34)</f>
        <v>0</v>
      </c>
      <c r="E34" s="40">
        <f>+COUNTIF(UBYTOVANI!AS$6:AS$998,$A34)</f>
        <v>0</v>
      </c>
      <c r="F34" s="40">
        <f>+COUNTIF(UBYTOVANI!AT$6:AT$998,$A34)</f>
        <v>0</v>
      </c>
      <c r="G34" s="40">
        <f>+COUNTIF(UBYTOVANI!AU$6:AU$998,$A34)</f>
        <v>0</v>
      </c>
      <c r="H34" s="40">
        <f>+COUNTIF(UBYTOVANI!AV$6:AV$998,$A34)</f>
        <v>0</v>
      </c>
      <c r="I34" s="40">
        <f>+COUNTIF(UBYTOVANI!AW$6:AW$998,$A34)</f>
        <v>0</v>
      </c>
      <c r="J34" s="39">
        <f>+COUNTIF(UBYTOVANI!AX$6:AX$998,$A34)</f>
        <v>0</v>
      </c>
      <c r="K34" s="40">
        <f>+COUNTIF(UBYTOVANI!AY$6:AY$998,$A34)</f>
        <v>0</v>
      </c>
      <c r="L34" s="41">
        <f>+COUNTIF(UBYTOVANI!AZ$6:AZ$998,$A34)</f>
        <v>0</v>
      </c>
    </row>
    <row r="35" spans="1:12" ht="15.75" customHeight="1">
      <c r="A35" s="49" t="str">
        <f>+'Ceníky Ubytování'!A54</f>
        <v>U9</v>
      </c>
      <c r="B35" s="50" t="str">
        <f>+'Ceníky Ubytování'!B54</f>
        <v xml:space="preserve">Vedlejší budova 9. pokoj: 3-lůžk.pokoj </v>
      </c>
      <c r="C35" s="49">
        <f>+COUNTIF(UBYTOVANI!AQ$6:AQ$998,$A35)</f>
        <v>0</v>
      </c>
      <c r="D35" s="50">
        <f>+COUNTIF(UBYTOVANI!AR$6:AR$998,$A35)</f>
        <v>0</v>
      </c>
      <c r="E35" s="50">
        <f>+COUNTIF(UBYTOVANI!AS$6:AS$998,$A35)</f>
        <v>0</v>
      </c>
      <c r="F35" s="50">
        <f>+COUNTIF(UBYTOVANI!AT$6:AT$998,$A35)</f>
        <v>0</v>
      </c>
      <c r="G35" s="50">
        <f>+COUNTIF(UBYTOVANI!AU$6:AU$998,$A35)</f>
        <v>0</v>
      </c>
      <c r="H35" s="50">
        <f>+COUNTIF(UBYTOVANI!AV$6:AV$998,$A35)</f>
        <v>0</v>
      </c>
      <c r="I35" s="50">
        <f>+COUNTIF(UBYTOVANI!AW$6:AW$998,$A35)</f>
        <v>0</v>
      </c>
      <c r="J35" s="49">
        <f>+COUNTIF(UBYTOVANI!AX$6:AX$998,$A35)</f>
        <v>0</v>
      </c>
      <c r="K35" s="50">
        <f>+COUNTIF(UBYTOVANI!AY$6:AY$998,$A35)</f>
        <v>0</v>
      </c>
      <c r="L35" s="51">
        <f>+COUNTIF(UBYTOVANI!AZ$6:AZ$998,$A35)</f>
        <v>0</v>
      </c>
    </row>
    <row r="36" spans="1:12" ht="15.75" customHeight="1">
      <c r="A36" s="39">
        <f>+'Ceníky Ubytování'!A55</f>
        <v>0</v>
      </c>
      <c r="B36" s="40">
        <f>+'Ceníky Ubytování'!B55</f>
        <v>0</v>
      </c>
      <c r="C36" s="39">
        <f>+COUNTIF(UBYTOVANI!AQ$6:AQ$998,$A36)</f>
        <v>0</v>
      </c>
      <c r="D36" s="40">
        <f>+COUNTIF(UBYTOVANI!AR$6:AR$998,$A36)</f>
        <v>0</v>
      </c>
      <c r="E36" s="40">
        <f>+COUNTIF(UBYTOVANI!AS$6:AS$998,$A36)</f>
        <v>0</v>
      </c>
      <c r="F36" s="40">
        <f>+COUNTIF(UBYTOVANI!AT$6:AT$998,$A36)</f>
        <v>0</v>
      </c>
      <c r="G36" s="40">
        <f>+COUNTIF(UBYTOVANI!AU$6:AU$998,$A36)</f>
        <v>0</v>
      </c>
      <c r="H36" s="40">
        <f>+COUNTIF(UBYTOVANI!AV$6:AV$998,$A36)</f>
        <v>0</v>
      </c>
      <c r="I36" s="40">
        <f>+COUNTIF(UBYTOVANI!AW$6:AW$998,$A36)</f>
        <v>0</v>
      </c>
      <c r="J36" s="39">
        <f>+COUNTIF(UBYTOVANI!AX$6:AX$998,$A36)</f>
        <v>0</v>
      </c>
      <c r="K36" s="40">
        <f>+COUNTIF(UBYTOVANI!AY$6:AY$998,$A36)</f>
        <v>0</v>
      </c>
      <c r="L36" s="41">
        <f>+COUNTIF(UBYTOVANI!AZ$6:AZ$998,$A36)</f>
        <v>0</v>
      </c>
    </row>
    <row r="37" spans="1:12" ht="15.75" customHeight="1">
      <c r="A37" s="39">
        <f>+'Ceníky Ubytování'!A56</f>
        <v>0</v>
      </c>
      <c r="B37" s="40">
        <f>+'Ceníky Ubytování'!B56</f>
        <v>0</v>
      </c>
      <c r="C37" s="39">
        <f>+COUNTIF(UBYTOVANI!AQ$6:AQ$998,$A37)</f>
        <v>0</v>
      </c>
      <c r="D37" s="40">
        <f>+COUNTIF(UBYTOVANI!AR$6:AR$998,$A37)</f>
        <v>0</v>
      </c>
      <c r="E37" s="40">
        <f>+COUNTIF(UBYTOVANI!AS$6:AS$998,$A37)</f>
        <v>0</v>
      </c>
      <c r="F37" s="40">
        <f>+COUNTIF(UBYTOVANI!AT$6:AT$998,$A37)</f>
        <v>0</v>
      </c>
      <c r="G37" s="40">
        <f>+COUNTIF(UBYTOVANI!AU$6:AU$998,$A37)</f>
        <v>0</v>
      </c>
      <c r="H37" s="40">
        <f>+COUNTIF(UBYTOVANI!AV$6:AV$998,$A37)</f>
        <v>0</v>
      </c>
      <c r="I37" s="40">
        <f>+COUNTIF(UBYTOVANI!AW$6:AW$998,$A37)</f>
        <v>0</v>
      </c>
      <c r="J37" s="39">
        <f>+COUNTIF(UBYTOVANI!AX$6:AX$998,$A37)</f>
        <v>0</v>
      </c>
      <c r="K37" s="40">
        <f>+COUNTIF(UBYTOVANI!AY$6:AY$998,$A37)</f>
        <v>0</v>
      </c>
      <c r="L37" s="41">
        <f>+COUNTIF(UBYTOVANI!AZ$6:AZ$998,$A37)</f>
        <v>0</v>
      </c>
    </row>
    <row r="38" spans="1:12" ht="15.75" customHeight="1">
      <c r="A38" s="39">
        <f>+'Ceníky Ubytování'!A57</f>
        <v>0</v>
      </c>
      <c r="B38" s="40">
        <f>+'Ceníky Ubytování'!B57</f>
        <v>0</v>
      </c>
      <c r="C38" s="39">
        <f>+COUNTIF(UBYTOVANI!AQ$6:AQ$998,$A38)</f>
        <v>0</v>
      </c>
      <c r="D38" s="40">
        <f>+COUNTIF(UBYTOVANI!AR$6:AR$998,$A38)</f>
        <v>0</v>
      </c>
      <c r="E38" s="40">
        <f>+COUNTIF(UBYTOVANI!AS$6:AS$998,$A38)</f>
        <v>0</v>
      </c>
      <c r="F38" s="40">
        <f>+COUNTIF(UBYTOVANI!AT$6:AT$998,$A38)</f>
        <v>0</v>
      </c>
      <c r="G38" s="40">
        <f>+COUNTIF(UBYTOVANI!AU$6:AU$998,$A38)</f>
        <v>0</v>
      </c>
      <c r="H38" s="40">
        <f>+COUNTIF(UBYTOVANI!AV$6:AV$998,$A38)</f>
        <v>0</v>
      </c>
      <c r="I38" s="40">
        <f>+COUNTIF(UBYTOVANI!AW$6:AW$998,$A38)</f>
        <v>0</v>
      </c>
      <c r="J38" s="39">
        <f>+COUNTIF(UBYTOVANI!AX$6:AX$998,$A38)</f>
        <v>0</v>
      </c>
      <c r="K38" s="40">
        <f>+COUNTIF(UBYTOVANI!AY$6:AY$998,$A38)</f>
        <v>0</v>
      </c>
      <c r="L38" s="41">
        <f>+COUNTIF(UBYTOVANI!AZ$6:AZ$998,$A38)</f>
        <v>0</v>
      </c>
    </row>
    <row r="39" spans="1:12" ht="15.75" customHeight="1">
      <c r="A39" s="39">
        <f>+'Ceníky Ubytování'!A58</f>
        <v>0</v>
      </c>
      <c r="B39" s="40">
        <f>+'Ceníky Ubytování'!B58</f>
        <v>0</v>
      </c>
      <c r="C39" s="39">
        <f>+COUNTIF(UBYTOVANI!AQ$6:AQ$998,$A39)</f>
        <v>0</v>
      </c>
      <c r="D39" s="40">
        <f>+COUNTIF(UBYTOVANI!AR$6:AR$998,$A39)</f>
        <v>0</v>
      </c>
      <c r="E39" s="40">
        <f>+COUNTIF(UBYTOVANI!AS$6:AS$998,$A39)</f>
        <v>0</v>
      </c>
      <c r="F39" s="40">
        <f>+COUNTIF(UBYTOVANI!AT$6:AT$998,$A39)</f>
        <v>0</v>
      </c>
      <c r="G39" s="40">
        <f>+COUNTIF(UBYTOVANI!AU$6:AU$998,$A39)</f>
        <v>0</v>
      </c>
      <c r="H39" s="40">
        <f>+COUNTIF(UBYTOVANI!AV$6:AV$998,$A39)</f>
        <v>0</v>
      </c>
      <c r="I39" s="40">
        <f>+COUNTIF(UBYTOVANI!AW$6:AW$998,$A39)</f>
        <v>0</v>
      </c>
      <c r="J39" s="39">
        <f>+COUNTIF(UBYTOVANI!AX$6:AX$998,$A39)</f>
        <v>0</v>
      </c>
      <c r="K39" s="40">
        <f>+COUNTIF(UBYTOVANI!AY$6:AY$998,$A39)</f>
        <v>0</v>
      </c>
      <c r="L39" s="41">
        <f>+COUNTIF(UBYTOVANI!AZ$6:AZ$998,$A39)</f>
        <v>0</v>
      </c>
    </row>
    <row r="40" spans="1:12" ht="15.75" customHeight="1">
      <c r="A40" s="39" t="str">
        <f>+'Ceníky Ubytování'!A59</f>
        <v>Ch5</v>
      </c>
      <c r="B40" s="40" t="str">
        <f>+'Ceníky Ubytování'!B59</f>
        <v>Chatka 5 - A</v>
      </c>
      <c r="C40" s="39">
        <f>+COUNTIF(UBYTOVANI!AQ$6:AQ$998,$A40)</f>
        <v>0</v>
      </c>
      <c r="D40" s="40">
        <f>+COUNTIF(UBYTOVANI!AR$6:AR$998,$A40)</f>
        <v>0</v>
      </c>
      <c r="E40" s="40">
        <f>+COUNTIF(UBYTOVANI!AS$6:AS$998,$A40)</f>
        <v>0</v>
      </c>
      <c r="F40" s="40">
        <f>+COUNTIF(UBYTOVANI!AT$6:AT$998,$A40)</f>
        <v>0</v>
      </c>
      <c r="G40" s="40">
        <f>+COUNTIF(UBYTOVANI!AU$6:AU$998,$A40)</f>
        <v>0</v>
      </c>
      <c r="H40" s="40">
        <f>+COUNTIF(UBYTOVANI!AV$6:AV$998,$A40)</f>
        <v>0</v>
      </c>
      <c r="I40" s="40">
        <f>+COUNTIF(UBYTOVANI!AW$6:AW$998,$A40)</f>
        <v>0</v>
      </c>
      <c r="J40" s="39">
        <f>+COUNTIF(UBYTOVANI!AX$6:AX$998,$A40)</f>
        <v>0</v>
      </c>
      <c r="K40" s="40">
        <f>+COUNTIF(UBYTOVANI!AY$6:AY$998,$A40)</f>
        <v>0</v>
      </c>
      <c r="L40" s="41">
        <f>+COUNTIF(UBYTOVANI!AZ$6:AZ$998,$A40)</f>
        <v>0</v>
      </c>
    </row>
    <row r="41" spans="1:12" ht="15.75" customHeight="1">
      <c r="A41" s="39" t="str">
        <f>+'Ceníky Ubytování'!A60</f>
        <v>Ch6</v>
      </c>
      <c r="B41" s="40" t="str">
        <f>+'Ceníky Ubytování'!B60</f>
        <v>Chatka 6 - A</v>
      </c>
      <c r="C41" s="39">
        <f>+COUNTIF(UBYTOVANI!AQ$6:AQ$998,$A41)</f>
        <v>0</v>
      </c>
      <c r="D41" s="40">
        <f>+COUNTIF(UBYTOVANI!AR$6:AR$998,$A41)</f>
        <v>0</v>
      </c>
      <c r="E41" s="40">
        <f>+COUNTIF(UBYTOVANI!AS$6:AS$998,$A41)</f>
        <v>0</v>
      </c>
      <c r="F41" s="40">
        <f>+COUNTIF(UBYTOVANI!AT$6:AT$998,$A41)</f>
        <v>0</v>
      </c>
      <c r="G41" s="40">
        <f>+COUNTIF(UBYTOVANI!AU$6:AU$998,$A41)</f>
        <v>0</v>
      </c>
      <c r="H41" s="40">
        <f>+COUNTIF(UBYTOVANI!AV$6:AV$998,$A41)</f>
        <v>0</v>
      </c>
      <c r="I41" s="40">
        <f>+COUNTIF(UBYTOVANI!AW$6:AW$998,$A41)</f>
        <v>0</v>
      </c>
      <c r="J41" s="39">
        <f>+COUNTIF(UBYTOVANI!AX$6:AX$998,$A41)</f>
        <v>0</v>
      </c>
      <c r="K41" s="40">
        <f>+COUNTIF(UBYTOVANI!AY$6:AY$998,$A41)</f>
        <v>0</v>
      </c>
      <c r="L41" s="41">
        <f>+COUNTIF(UBYTOVANI!AZ$6:AZ$998,$A41)</f>
        <v>0</v>
      </c>
    </row>
    <row r="42" spans="1:12" ht="15.75" customHeight="1">
      <c r="A42" s="39" t="str">
        <f>+'Ceníky Ubytování'!A61</f>
        <v>Ch7</v>
      </c>
      <c r="B42" s="40" t="str">
        <f>+'Ceníky Ubytování'!B61</f>
        <v>Chatka 7 - A</v>
      </c>
      <c r="C42" s="39">
        <f>+COUNTIF(UBYTOVANI!AQ$6:AQ$998,$A42)</f>
        <v>0</v>
      </c>
      <c r="D42" s="40">
        <f>+COUNTIF(UBYTOVANI!AR$6:AR$998,$A42)</f>
        <v>0</v>
      </c>
      <c r="E42" s="40">
        <f>+COUNTIF(UBYTOVANI!AS$6:AS$998,$A42)</f>
        <v>0</v>
      </c>
      <c r="F42" s="40">
        <f>+COUNTIF(UBYTOVANI!AT$6:AT$998,$A42)</f>
        <v>0</v>
      </c>
      <c r="G42" s="40">
        <f>+COUNTIF(UBYTOVANI!AU$6:AU$998,$A42)</f>
        <v>0</v>
      </c>
      <c r="H42" s="40">
        <f>+COUNTIF(UBYTOVANI!AV$6:AV$998,$A42)</f>
        <v>0</v>
      </c>
      <c r="I42" s="40">
        <f>+COUNTIF(UBYTOVANI!AW$6:AW$998,$A42)</f>
        <v>0</v>
      </c>
      <c r="J42" s="39">
        <f>+COUNTIF(UBYTOVANI!AX$6:AX$998,$A42)</f>
        <v>0</v>
      </c>
      <c r="K42" s="40">
        <f>+COUNTIF(UBYTOVANI!AY$6:AY$998,$A42)</f>
        <v>0</v>
      </c>
      <c r="L42" s="41">
        <f>+COUNTIF(UBYTOVANI!AZ$6:AZ$998,$A42)</f>
        <v>0</v>
      </c>
    </row>
    <row r="43" spans="1:12" ht="15.75" customHeight="1">
      <c r="A43" s="39" t="str">
        <f>+'Ceníky Ubytování'!A62</f>
        <v>Ch8</v>
      </c>
      <c r="B43" s="40" t="str">
        <f>+'Ceníky Ubytování'!B62</f>
        <v>Chatka 8 - A</v>
      </c>
      <c r="C43" s="39">
        <f>+COUNTIF(UBYTOVANI!AQ$6:AQ$998,$A43)</f>
        <v>0</v>
      </c>
      <c r="D43" s="40">
        <f>+COUNTIF(UBYTOVANI!AR$6:AR$998,$A43)</f>
        <v>0</v>
      </c>
      <c r="E43" s="40">
        <f>+COUNTIF(UBYTOVANI!AS$6:AS$998,$A43)</f>
        <v>0</v>
      </c>
      <c r="F43" s="40">
        <f>+COUNTIF(UBYTOVANI!AT$6:AT$998,$A43)</f>
        <v>0</v>
      </c>
      <c r="G43" s="40">
        <f>+COUNTIF(UBYTOVANI!AU$6:AU$998,$A43)</f>
        <v>0</v>
      </c>
      <c r="H43" s="40">
        <f>+COUNTIF(UBYTOVANI!AV$6:AV$998,$A43)</f>
        <v>0</v>
      </c>
      <c r="I43" s="40">
        <f>+COUNTIF(UBYTOVANI!AW$6:AW$998,$A43)</f>
        <v>0</v>
      </c>
      <c r="J43" s="39">
        <f>+COUNTIF(UBYTOVANI!AX$6:AX$998,$A43)</f>
        <v>0</v>
      </c>
      <c r="K43" s="40">
        <f>+COUNTIF(UBYTOVANI!AY$6:AY$998,$A43)</f>
        <v>0</v>
      </c>
      <c r="L43" s="41">
        <f>+COUNTIF(UBYTOVANI!AZ$6:AZ$998,$A43)</f>
        <v>0</v>
      </c>
    </row>
    <row r="44" spans="1:12" ht="15.75" customHeight="1">
      <c r="A44" s="39" t="str">
        <f>+'Ceníky Ubytování'!A63</f>
        <v>Ch9</v>
      </c>
      <c r="B44" s="40" t="str">
        <f>+'Ceníky Ubytování'!B63</f>
        <v>Chatka 9 - A</v>
      </c>
      <c r="C44" s="39">
        <f>+COUNTIF(UBYTOVANI!AQ$6:AQ$998,$A44)</f>
        <v>0</v>
      </c>
      <c r="D44" s="40">
        <f>+COUNTIF(UBYTOVANI!AR$6:AR$998,$A44)</f>
        <v>0</v>
      </c>
      <c r="E44" s="40">
        <f>+COUNTIF(UBYTOVANI!AS$6:AS$998,$A44)</f>
        <v>0</v>
      </c>
      <c r="F44" s="40">
        <f>+COUNTIF(UBYTOVANI!AT$6:AT$998,$A44)</f>
        <v>0</v>
      </c>
      <c r="G44" s="40">
        <f>+COUNTIF(UBYTOVANI!AU$6:AU$998,$A44)</f>
        <v>0</v>
      </c>
      <c r="H44" s="40">
        <f>+COUNTIF(UBYTOVANI!AV$6:AV$998,$A44)</f>
        <v>0</v>
      </c>
      <c r="I44" s="40">
        <f>+COUNTIF(UBYTOVANI!AW$6:AW$998,$A44)</f>
        <v>0</v>
      </c>
      <c r="J44" s="39">
        <f>+COUNTIF(UBYTOVANI!AX$6:AX$998,$A44)</f>
        <v>0</v>
      </c>
      <c r="K44" s="40">
        <f>+COUNTIF(UBYTOVANI!AY$6:AY$998,$A44)</f>
        <v>0</v>
      </c>
      <c r="L44" s="41">
        <f>+COUNTIF(UBYTOVANI!AZ$6:AZ$998,$A44)</f>
        <v>0</v>
      </c>
    </row>
    <row r="45" spans="1:12" ht="15.75" customHeight="1">
      <c r="A45" s="39" t="str">
        <f>+'Ceníky Ubytování'!A64</f>
        <v>Ch10</v>
      </c>
      <c r="B45" s="40" t="str">
        <f>+'Ceníky Ubytování'!B64</f>
        <v>Chatka 10 - A</v>
      </c>
      <c r="C45" s="39">
        <f>+COUNTIF(UBYTOVANI!AQ$6:AQ$998,$A45)</f>
        <v>0</v>
      </c>
      <c r="D45" s="40">
        <f>+COUNTIF(UBYTOVANI!AR$6:AR$998,$A45)</f>
        <v>0</v>
      </c>
      <c r="E45" s="40">
        <f>+COUNTIF(UBYTOVANI!AS$6:AS$998,$A45)</f>
        <v>0</v>
      </c>
      <c r="F45" s="40">
        <f>+COUNTIF(UBYTOVANI!AT$6:AT$998,$A45)</f>
        <v>0</v>
      </c>
      <c r="G45" s="40">
        <f>+COUNTIF(UBYTOVANI!AU$6:AU$998,$A45)</f>
        <v>0</v>
      </c>
      <c r="H45" s="40">
        <f>+COUNTIF(UBYTOVANI!AV$6:AV$998,$A45)</f>
        <v>0</v>
      </c>
      <c r="I45" s="40">
        <f>+COUNTIF(UBYTOVANI!AW$6:AW$998,$A45)</f>
        <v>0</v>
      </c>
      <c r="J45" s="39">
        <f>+COUNTIF(UBYTOVANI!AX$6:AX$998,$A45)</f>
        <v>0</v>
      </c>
      <c r="K45" s="40">
        <f>+COUNTIF(UBYTOVANI!AY$6:AY$998,$A45)</f>
        <v>0</v>
      </c>
      <c r="L45" s="41">
        <f>+COUNTIF(UBYTOVANI!AZ$6:AZ$998,$A45)</f>
        <v>0</v>
      </c>
    </row>
    <row r="46" spans="1:12" ht="15.75" customHeight="1">
      <c r="A46" s="39" t="str">
        <f>+'Ceníky Ubytování'!A65</f>
        <v>Ch11</v>
      </c>
      <c r="B46" s="40" t="str">
        <f>+'Ceníky Ubytování'!B65</f>
        <v>Chatka 11 - A</v>
      </c>
      <c r="C46" s="39">
        <f>+COUNTIF(UBYTOVANI!AQ$6:AQ$998,$A46)</f>
        <v>0</v>
      </c>
      <c r="D46" s="40">
        <f>+COUNTIF(UBYTOVANI!AR$6:AR$998,$A46)</f>
        <v>0</v>
      </c>
      <c r="E46" s="40">
        <f>+COUNTIF(UBYTOVANI!AS$6:AS$998,$A46)</f>
        <v>0</v>
      </c>
      <c r="F46" s="40">
        <f>+COUNTIF(UBYTOVANI!AT$6:AT$998,$A46)</f>
        <v>0</v>
      </c>
      <c r="G46" s="40">
        <f>+COUNTIF(UBYTOVANI!AU$6:AU$998,$A46)</f>
        <v>0</v>
      </c>
      <c r="H46" s="40">
        <f>+COUNTIF(UBYTOVANI!AV$6:AV$998,$A46)</f>
        <v>0</v>
      </c>
      <c r="I46" s="40">
        <f>+COUNTIF(UBYTOVANI!AW$6:AW$998,$A46)</f>
        <v>0</v>
      </c>
      <c r="J46" s="39">
        <f>+COUNTIF(UBYTOVANI!AX$6:AX$998,$A46)</f>
        <v>0</v>
      </c>
      <c r="K46" s="40">
        <f>+COUNTIF(UBYTOVANI!AY$6:AY$998,$A46)</f>
        <v>0</v>
      </c>
      <c r="L46" s="41">
        <f>+COUNTIF(UBYTOVANI!AZ$6:AZ$998,$A46)</f>
        <v>0</v>
      </c>
    </row>
    <row r="47" spans="1:12" ht="15.75" customHeight="1">
      <c r="A47" s="39" t="str">
        <f>+'Ceníky Ubytování'!A66</f>
        <v>Ch12</v>
      </c>
      <c r="B47" s="40" t="str">
        <f>+'Ceníky Ubytování'!B66</f>
        <v>Chatka 12 - A</v>
      </c>
      <c r="C47" s="39">
        <f>+COUNTIF(UBYTOVANI!AQ$6:AQ$998,$A47)</f>
        <v>0</v>
      </c>
      <c r="D47" s="40">
        <f>+COUNTIF(UBYTOVANI!AR$6:AR$998,$A47)</f>
        <v>0</v>
      </c>
      <c r="E47" s="40">
        <f>+COUNTIF(UBYTOVANI!AS$6:AS$998,$A47)</f>
        <v>0</v>
      </c>
      <c r="F47" s="40">
        <f>+COUNTIF(UBYTOVANI!AT$6:AT$998,$A47)</f>
        <v>0</v>
      </c>
      <c r="G47" s="40">
        <f>+COUNTIF(UBYTOVANI!AU$6:AU$998,$A47)</f>
        <v>0</v>
      </c>
      <c r="H47" s="40">
        <f>+COUNTIF(UBYTOVANI!AV$6:AV$998,$A47)</f>
        <v>0</v>
      </c>
      <c r="I47" s="40">
        <f>+COUNTIF(UBYTOVANI!AW$6:AW$998,$A47)</f>
        <v>0</v>
      </c>
      <c r="J47" s="39">
        <f>+COUNTIF(UBYTOVANI!AX$6:AX$998,$A47)</f>
        <v>0</v>
      </c>
      <c r="K47" s="40">
        <f>+COUNTIF(UBYTOVANI!AY$6:AY$998,$A47)</f>
        <v>0</v>
      </c>
      <c r="L47" s="41">
        <f>+COUNTIF(UBYTOVANI!AZ$6:AZ$998,$A47)</f>
        <v>0</v>
      </c>
    </row>
    <row r="48" spans="1:12" ht="15.75" customHeight="1">
      <c r="A48" s="39" t="str">
        <f>+'Ceníky Ubytování'!A67</f>
        <v>Ch13</v>
      </c>
      <c r="B48" s="40" t="str">
        <f>+'Ceníky Ubytování'!B67</f>
        <v>Chatka 13 - A</v>
      </c>
      <c r="C48" s="39">
        <f>+COUNTIF(UBYTOVANI!AQ$6:AQ$998,$A48)</f>
        <v>0</v>
      </c>
      <c r="D48" s="40">
        <f>+COUNTIF(UBYTOVANI!AR$6:AR$998,$A48)</f>
        <v>0</v>
      </c>
      <c r="E48" s="40">
        <f>+COUNTIF(UBYTOVANI!AS$6:AS$998,$A48)</f>
        <v>0</v>
      </c>
      <c r="F48" s="40">
        <f>+COUNTIF(UBYTOVANI!AT$6:AT$998,$A48)</f>
        <v>0</v>
      </c>
      <c r="G48" s="40">
        <f>+COUNTIF(UBYTOVANI!AU$6:AU$998,$A48)</f>
        <v>0</v>
      </c>
      <c r="H48" s="40">
        <f>+COUNTIF(UBYTOVANI!AV$6:AV$998,$A48)</f>
        <v>0</v>
      </c>
      <c r="I48" s="40">
        <f>+COUNTIF(UBYTOVANI!AW$6:AW$998,$A48)</f>
        <v>0</v>
      </c>
      <c r="J48" s="39">
        <f>+COUNTIF(UBYTOVANI!AX$6:AX$998,$A48)</f>
        <v>0</v>
      </c>
      <c r="K48" s="40">
        <f>+COUNTIF(UBYTOVANI!AY$6:AY$998,$A48)</f>
        <v>0</v>
      </c>
      <c r="L48" s="41">
        <f>+COUNTIF(UBYTOVANI!AZ$6:AZ$998,$A48)</f>
        <v>0</v>
      </c>
    </row>
    <row r="49" spans="1:12" ht="15.75" customHeight="1">
      <c r="A49" s="39" t="str">
        <f>+'Ceníky Ubytování'!A68</f>
        <v>Ch14</v>
      </c>
      <c r="B49" s="40" t="str">
        <f>+'Ceníky Ubytování'!B68</f>
        <v>Chatka 14 - A</v>
      </c>
      <c r="C49" s="39">
        <f>+COUNTIF(UBYTOVANI!AQ$6:AQ$998,$A49)</f>
        <v>0</v>
      </c>
      <c r="D49" s="40">
        <f>+COUNTIF(UBYTOVANI!AR$6:AR$998,$A49)</f>
        <v>0</v>
      </c>
      <c r="E49" s="40">
        <f>+COUNTIF(UBYTOVANI!AS$6:AS$998,$A49)</f>
        <v>0</v>
      </c>
      <c r="F49" s="40">
        <f>+COUNTIF(UBYTOVANI!AT$6:AT$998,$A49)</f>
        <v>0</v>
      </c>
      <c r="G49" s="40">
        <f>+COUNTIF(UBYTOVANI!AU$6:AU$998,$A49)</f>
        <v>0</v>
      </c>
      <c r="H49" s="40">
        <f>+COUNTIF(UBYTOVANI!AV$6:AV$998,$A49)</f>
        <v>0</v>
      </c>
      <c r="I49" s="40">
        <f>+COUNTIF(UBYTOVANI!AW$6:AW$998,$A49)</f>
        <v>0</v>
      </c>
      <c r="J49" s="39">
        <f>+COUNTIF(UBYTOVANI!AX$6:AX$998,$A49)</f>
        <v>0</v>
      </c>
      <c r="K49" s="40">
        <f>+COUNTIF(UBYTOVANI!AY$6:AY$998,$A49)</f>
        <v>0</v>
      </c>
      <c r="L49" s="41">
        <f>+COUNTIF(UBYTOVANI!AZ$6:AZ$998,$A49)</f>
        <v>0</v>
      </c>
    </row>
    <row r="50" spans="1:12" ht="15.75" customHeight="1">
      <c r="A50" s="39" t="str">
        <f>+'Ceníky Ubytování'!A69</f>
        <v>Ch15</v>
      </c>
      <c r="B50" s="40" t="str">
        <f>+'Ceníky Ubytování'!B69</f>
        <v>Chatka 15 - A</v>
      </c>
      <c r="C50" s="39">
        <f>+COUNTIF(UBYTOVANI!AQ$6:AQ$998,$A50)</f>
        <v>0</v>
      </c>
      <c r="D50" s="40">
        <f>+COUNTIF(UBYTOVANI!AR$6:AR$998,$A50)</f>
        <v>0</v>
      </c>
      <c r="E50" s="40">
        <f>+COUNTIF(UBYTOVANI!AS$6:AS$998,$A50)</f>
        <v>0</v>
      </c>
      <c r="F50" s="40">
        <f>+COUNTIF(UBYTOVANI!AT$6:AT$998,$A50)</f>
        <v>0</v>
      </c>
      <c r="G50" s="40">
        <f>+COUNTIF(UBYTOVANI!AU$6:AU$998,$A50)</f>
        <v>0</v>
      </c>
      <c r="H50" s="40">
        <f>+COUNTIF(UBYTOVANI!AV$6:AV$998,$A50)</f>
        <v>0</v>
      </c>
      <c r="I50" s="40">
        <f>+COUNTIF(UBYTOVANI!AW$6:AW$998,$A50)</f>
        <v>0</v>
      </c>
      <c r="J50" s="39">
        <f>+COUNTIF(UBYTOVANI!AX$6:AX$998,$A50)</f>
        <v>0</v>
      </c>
      <c r="K50" s="40">
        <f>+COUNTIF(UBYTOVANI!AY$6:AY$998,$A50)</f>
        <v>0</v>
      </c>
      <c r="L50" s="41">
        <f>+COUNTIF(UBYTOVANI!AZ$6:AZ$998,$A50)</f>
        <v>0</v>
      </c>
    </row>
    <row r="51" spans="1:12" ht="15.75" customHeight="1">
      <c r="A51" s="39" t="str">
        <f>+'Ceníky Ubytování'!A70</f>
        <v>Ch16</v>
      </c>
      <c r="B51" s="40" t="str">
        <f>+'Ceníky Ubytování'!B70</f>
        <v>Chatka 16 - A</v>
      </c>
      <c r="C51" s="39">
        <f>+COUNTIF(UBYTOVANI!AQ$6:AQ$998,$A51)</f>
        <v>0</v>
      </c>
      <c r="D51" s="40">
        <f>+COUNTIF(UBYTOVANI!AR$6:AR$998,$A51)</f>
        <v>0</v>
      </c>
      <c r="E51" s="40">
        <f>+COUNTIF(UBYTOVANI!AS$6:AS$998,$A51)</f>
        <v>0</v>
      </c>
      <c r="F51" s="40">
        <f>+COUNTIF(UBYTOVANI!AT$6:AT$998,$A51)</f>
        <v>0</v>
      </c>
      <c r="G51" s="40">
        <f>+COUNTIF(UBYTOVANI!AU$6:AU$998,$A51)</f>
        <v>0</v>
      </c>
      <c r="H51" s="40">
        <f>+COUNTIF(UBYTOVANI!AV$6:AV$998,$A51)</f>
        <v>0</v>
      </c>
      <c r="I51" s="40">
        <f>+COUNTIF(UBYTOVANI!AW$6:AW$998,$A51)</f>
        <v>0</v>
      </c>
      <c r="J51" s="39">
        <f>+COUNTIF(UBYTOVANI!AX$6:AX$998,$A51)</f>
        <v>0</v>
      </c>
      <c r="K51" s="40">
        <f>+COUNTIF(UBYTOVANI!AY$6:AY$998,$A51)</f>
        <v>0</v>
      </c>
      <c r="L51" s="41">
        <f>+COUNTIF(UBYTOVANI!AZ$6:AZ$998,$A51)</f>
        <v>0</v>
      </c>
    </row>
    <row r="52" spans="1:12" ht="15.75" customHeight="1">
      <c r="A52" s="39" t="str">
        <f>+'Ceníky Ubytování'!A71</f>
        <v>Ch17</v>
      </c>
      <c r="B52" s="40" t="str">
        <f>+'Ceníky Ubytování'!B71</f>
        <v>Chatka 17 - A</v>
      </c>
      <c r="C52" s="39">
        <f>+COUNTIF(UBYTOVANI!AQ$6:AQ$998,$A52)</f>
        <v>0</v>
      </c>
      <c r="D52" s="40">
        <f>+COUNTIF(UBYTOVANI!AR$6:AR$998,$A52)</f>
        <v>0</v>
      </c>
      <c r="E52" s="40">
        <f>+COUNTIF(UBYTOVANI!AS$6:AS$998,$A52)</f>
        <v>0</v>
      </c>
      <c r="F52" s="40">
        <f>+COUNTIF(UBYTOVANI!AT$6:AT$998,$A52)</f>
        <v>0</v>
      </c>
      <c r="G52" s="40">
        <f>+COUNTIF(UBYTOVANI!AU$6:AU$998,$A52)</f>
        <v>0</v>
      </c>
      <c r="H52" s="40">
        <f>+COUNTIF(UBYTOVANI!AV$6:AV$998,$A52)</f>
        <v>0</v>
      </c>
      <c r="I52" s="40">
        <f>+COUNTIF(UBYTOVANI!AW$6:AW$998,$A52)</f>
        <v>0</v>
      </c>
      <c r="J52" s="39">
        <f>+COUNTIF(UBYTOVANI!AX$6:AX$998,$A52)</f>
        <v>0</v>
      </c>
      <c r="K52" s="40">
        <f>+COUNTIF(UBYTOVANI!AY$6:AY$998,$A52)</f>
        <v>0</v>
      </c>
      <c r="L52" s="41">
        <f>+COUNTIF(UBYTOVANI!AZ$6:AZ$998,$A52)</f>
        <v>0</v>
      </c>
    </row>
    <row r="53" spans="1:12" ht="15.75" customHeight="1">
      <c r="A53" s="36" t="str">
        <f>+'Ceníky Ubytování'!A72</f>
        <v>S5a</v>
      </c>
      <c r="B53" s="37" t="str">
        <f>+'Ceníky Ubytování'!B72</f>
        <v>Srub 5 dvoupokojovy 1.pokoj</v>
      </c>
      <c r="C53" s="36">
        <f>+COUNTIF(UBYTOVANI!AQ$6:AQ$998,$A53)</f>
        <v>0</v>
      </c>
      <c r="D53" s="37">
        <f>+COUNTIF(UBYTOVANI!AR$6:AR$998,$A53)</f>
        <v>0</v>
      </c>
      <c r="E53" s="37">
        <f>+COUNTIF(UBYTOVANI!AS$6:AS$998,$A53)</f>
        <v>0</v>
      </c>
      <c r="F53" s="37">
        <f>+COUNTIF(UBYTOVANI!AT$6:AT$998,$A53)</f>
        <v>0</v>
      </c>
      <c r="G53" s="37">
        <f>+COUNTIF(UBYTOVANI!AU$6:AU$998,$A53)</f>
        <v>0</v>
      </c>
      <c r="H53" s="37">
        <f>+COUNTIF(UBYTOVANI!AV$6:AV$998,$A53)</f>
        <v>0</v>
      </c>
      <c r="I53" s="37">
        <f>+COUNTIF(UBYTOVANI!AW$6:AW$998,$A53)</f>
        <v>0</v>
      </c>
      <c r="J53" s="36">
        <f>+COUNTIF(UBYTOVANI!AX$6:AX$998,$A53)</f>
        <v>0</v>
      </c>
      <c r="K53" s="37">
        <f>+COUNTIF(UBYTOVANI!AY$6:AY$998,$A53)</f>
        <v>0</v>
      </c>
      <c r="L53" s="38">
        <f>+COUNTIF(UBYTOVANI!AZ$6:AZ$998,$A53)</f>
        <v>0</v>
      </c>
    </row>
    <row r="54" spans="1:12" ht="15.75" customHeight="1">
      <c r="A54" s="39" t="str">
        <f>+'Ceníky Ubytování'!A73</f>
        <v>S5b</v>
      </c>
      <c r="B54" s="40" t="str">
        <f>+'Ceníky Ubytování'!B73</f>
        <v>Srub 5 dvoupokojovy 2.pokoj</v>
      </c>
      <c r="C54" s="39">
        <f>+COUNTIF(UBYTOVANI!AQ$6:AQ$998,$A54)</f>
        <v>0</v>
      </c>
      <c r="D54" s="40">
        <f>+COUNTIF(UBYTOVANI!AR$6:AR$998,$A54)</f>
        <v>0</v>
      </c>
      <c r="E54" s="40">
        <f>+COUNTIF(UBYTOVANI!AS$6:AS$998,$A54)</f>
        <v>0</v>
      </c>
      <c r="F54" s="40">
        <f>+COUNTIF(UBYTOVANI!AT$6:AT$998,$A54)</f>
        <v>0</v>
      </c>
      <c r="G54" s="40">
        <f>+COUNTIF(UBYTOVANI!AU$6:AU$998,$A54)</f>
        <v>0</v>
      </c>
      <c r="H54" s="40">
        <f>+COUNTIF(UBYTOVANI!AV$6:AV$998,$A54)</f>
        <v>0</v>
      </c>
      <c r="I54" s="40">
        <f>+COUNTIF(UBYTOVANI!AW$6:AW$998,$A54)</f>
        <v>0</v>
      </c>
      <c r="J54" s="39">
        <f>+COUNTIF(UBYTOVANI!AX$6:AX$998,$A54)</f>
        <v>0</v>
      </c>
      <c r="K54" s="40">
        <f>+COUNTIF(UBYTOVANI!AY$6:AY$998,$A54)</f>
        <v>0</v>
      </c>
      <c r="L54" s="41">
        <f>+COUNTIF(UBYTOVANI!AZ$6:AZ$998,$A54)</f>
        <v>0</v>
      </c>
    </row>
    <row r="55" spans="1:12" ht="15.75" customHeight="1">
      <c r="A55" s="39">
        <f>+'Ceníky Ubytování'!A74</f>
        <v>0</v>
      </c>
      <c r="B55" s="40">
        <f>+'Ceníky Ubytování'!B74</f>
        <v>0</v>
      </c>
      <c r="C55" s="39">
        <f>+COUNTIF(UBYTOVANI!AQ$6:AQ$998,$A55)</f>
        <v>0</v>
      </c>
      <c r="D55" s="40">
        <f>+COUNTIF(UBYTOVANI!AR$6:AR$998,$A55)</f>
        <v>0</v>
      </c>
      <c r="E55" s="40">
        <f>+COUNTIF(UBYTOVANI!AS$6:AS$998,$A55)</f>
        <v>0</v>
      </c>
      <c r="F55" s="40">
        <f>+COUNTIF(UBYTOVANI!AT$6:AT$998,$A55)</f>
        <v>0</v>
      </c>
      <c r="G55" s="40">
        <f>+COUNTIF(UBYTOVANI!AU$6:AU$998,$A55)</f>
        <v>0</v>
      </c>
      <c r="H55" s="40">
        <f>+COUNTIF(UBYTOVANI!AV$6:AV$998,$A55)</f>
        <v>0</v>
      </c>
      <c r="I55" s="40">
        <f>+COUNTIF(UBYTOVANI!AW$6:AW$998,$A55)</f>
        <v>0</v>
      </c>
      <c r="J55" s="39">
        <f>+COUNTIF(UBYTOVANI!AX$6:AX$998,$A55)</f>
        <v>0</v>
      </c>
      <c r="K55" s="40">
        <f>+COUNTIF(UBYTOVANI!AY$6:AY$998,$A55)</f>
        <v>0</v>
      </c>
      <c r="L55" s="41">
        <f>+COUNTIF(UBYTOVANI!AZ$6:AZ$998,$A55)</f>
        <v>0</v>
      </c>
    </row>
    <row r="56" spans="1:12" ht="15.75" customHeight="1">
      <c r="A56" s="49">
        <f>+'Ceníky Ubytování'!A75</f>
        <v>0</v>
      </c>
      <c r="B56" s="50">
        <f>+'Ceníky Ubytování'!B75</f>
        <v>0</v>
      </c>
      <c r="C56" s="49">
        <f>+COUNTIF(UBYTOVANI!AQ$6:AQ$998,$A56)</f>
        <v>0</v>
      </c>
      <c r="D56" s="50">
        <f>+COUNTIF(UBYTOVANI!AR$6:AR$998,$A56)</f>
        <v>0</v>
      </c>
      <c r="E56" s="50">
        <f>+COUNTIF(UBYTOVANI!AS$6:AS$998,$A56)</f>
        <v>0</v>
      </c>
      <c r="F56" s="50">
        <f>+COUNTIF(UBYTOVANI!AT$6:AT$998,$A56)</f>
        <v>0</v>
      </c>
      <c r="G56" s="50">
        <f>+COUNTIF(UBYTOVANI!AU$6:AU$998,$A56)</f>
        <v>0</v>
      </c>
      <c r="H56" s="50">
        <f>+COUNTIF(UBYTOVANI!AV$6:AV$998,$A56)</f>
        <v>0</v>
      </c>
      <c r="I56" s="50">
        <f>+COUNTIF(UBYTOVANI!AW$6:AW$998,$A56)</f>
        <v>0</v>
      </c>
      <c r="J56" s="49">
        <f>+COUNTIF(UBYTOVANI!AX$6:AX$998,$A56)</f>
        <v>0</v>
      </c>
      <c r="K56" s="50">
        <f>+COUNTIF(UBYTOVANI!AY$6:AY$998,$A56)</f>
        <v>0</v>
      </c>
      <c r="L56" s="51">
        <f>+COUNTIF(UBYTOVANI!AZ$6:AZ$998,$A56)</f>
        <v>0</v>
      </c>
    </row>
    <row r="57" spans="1:12" ht="15.75" customHeight="1">
      <c r="A57" s="39" t="str">
        <f>+'Ceníky Ubytování'!A76</f>
        <v>VA</v>
      </c>
      <c r="B57" s="40" t="str">
        <f>+'Ceníky Ubytování'!B76</f>
        <v>Vávrovka dospělý</v>
      </c>
      <c r="C57" s="39">
        <f>+COUNTIF(UBYTOVANI!AQ$6:AQ$998,$A57)</f>
        <v>0</v>
      </c>
      <c r="D57" s="40">
        <f>+COUNTIF(UBYTOVANI!AR$6:AR$998,$A57)</f>
        <v>0</v>
      </c>
      <c r="E57" s="40">
        <f>+COUNTIF(UBYTOVANI!AS$6:AS$998,$A57)</f>
        <v>0</v>
      </c>
      <c r="F57" s="40">
        <f>+COUNTIF(UBYTOVANI!AT$6:AT$998,$A57)</f>
        <v>0</v>
      </c>
      <c r="G57" s="40">
        <f>+COUNTIF(UBYTOVANI!AU$6:AU$998,$A57)</f>
        <v>0</v>
      </c>
      <c r="H57" s="40">
        <f>+COUNTIF(UBYTOVANI!AV$6:AV$998,$A57)</f>
        <v>0</v>
      </c>
      <c r="I57" s="40">
        <f>+COUNTIF(UBYTOVANI!AW$6:AW$998,$A57)</f>
        <v>0</v>
      </c>
      <c r="J57" s="39">
        <f>+COUNTIF(UBYTOVANI!AX$6:AX$998,$A57)</f>
        <v>0</v>
      </c>
      <c r="K57" s="40">
        <f>+COUNTIF(UBYTOVANI!AY$6:AY$998,$A57)</f>
        <v>0</v>
      </c>
      <c r="L57" s="41">
        <f>+COUNTIF(UBYTOVANI!AZ$6:AZ$998,$A57)</f>
        <v>0</v>
      </c>
    </row>
    <row r="58" spans="1:12" ht="15.75" customHeight="1">
      <c r="A58" s="39" t="str">
        <f>+'Ceníky Ubytování'!A77</f>
        <v>Vd</v>
      </c>
      <c r="B58" s="40" t="str">
        <f>+'Ceníky Ubytování'!B77</f>
        <v>Vávrovka dítě</v>
      </c>
      <c r="C58" s="39">
        <f>+COUNTIF(UBYTOVANI!AQ$6:AQ$998,$A58)</f>
        <v>0</v>
      </c>
      <c r="D58" s="40">
        <f>+COUNTIF(UBYTOVANI!AR$6:AR$998,$A58)</f>
        <v>0</v>
      </c>
      <c r="E58" s="40">
        <f>+COUNTIF(UBYTOVANI!AS$6:AS$998,$A58)</f>
        <v>0</v>
      </c>
      <c r="F58" s="40">
        <f>+COUNTIF(UBYTOVANI!AT$6:AT$998,$A58)</f>
        <v>0</v>
      </c>
      <c r="G58" s="40">
        <f>+COUNTIF(UBYTOVANI!AU$6:AU$998,$A58)</f>
        <v>0</v>
      </c>
      <c r="H58" s="40">
        <f>+COUNTIF(UBYTOVANI!AV$6:AV$998,$A58)</f>
        <v>0</v>
      </c>
      <c r="I58" s="40">
        <f>+COUNTIF(UBYTOVANI!AW$6:AW$998,$A58)</f>
        <v>0</v>
      </c>
      <c r="J58" s="39">
        <f>+COUNTIF(UBYTOVANI!AX$6:AX$998,$A58)</f>
        <v>0</v>
      </c>
      <c r="K58" s="40">
        <f>+COUNTIF(UBYTOVANI!AY$6:AY$998,$A58)</f>
        <v>0</v>
      </c>
      <c r="L58" s="41">
        <f>+COUNTIF(UBYTOVANI!AZ$6:AZ$998,$A58)</f>
        <v>0</v>
      </c>
    </row>
    <row r="59" spans="1:12" ht="15.75" customHeight="1">
      <c r="A59" s="36" t="str">
        <f>+'Ceníky Ubytování'!A78</f>
        <v>SP</v>
      </c>
      <c r="B59" s="37" t="str">
        <f>+'Ceníky Ubytování'!B78</f>
        <v>Stan/Přívěs  dospělý</v>
      </c>
      <c r="C59" s="36">
        <f>+COUNTIF(UBYTOVANI!AQ$6:AQ$998,$A59)</f>
        <v>0</v>
      </c>
      <c r="D59" s="37">
        <f>+COUNTIF(UBYTOVANI!AR$6:AR$998,$A59)</f>
        <v>0</v>
      </c>
      <c r="E59" s="37">
        <f>+COUNTIF(UBYTOVANI!AS$6:AS$998,$A59)</f>
        <v>0</v>
      </c>
      <c r="F59" s="37">
        <f>+COUNTIF(UBYTOVANI!AT$6:AT$998,$A59)</f>
        <v>0</v>
      </c>
      <c r="G59" s="37">
        <f>+COUNTIF(UBYTOVANI!AU$6:AU$998,$A59)</f>
        <v>0</v>
      </c>
      <c r="H59" s="37">
        <f>+COUNTIF(UBYTOVANI!AV$6:AV$998,$A59)</f>
        <v>0</v>
      </c>
      <c r="I59" s="37">
        <f>+COUNTIF(UBYTOVANI!AW$6:AW$998,$A59)</f>
        <v>0</v>
      </c>
      <c r="J59" s="36">
        <f>+COUNTIF(UBYTOVANI!AX$6:AX$998,$A59)</f>
        <v>0</v>
      </c>
      <c r="K59" s="37">
        <f>+COUNTIF(UBYTOVANI!AY$6:AY$998,$A59)</f>
        <v>0</v>
      </c>
      <c r="L59" s="38">
        <f>+COUNTIF(UBYTOVANI!AZ$6:AZ$998,$A59)</f>
        <v>0</v>
      </c>
    </row>
    <row r="60" spans="1:12" ht="15.75" customHeight="1">
      <c r="A60" s="49" t="str">
        <f>+'Ceníky Ubytování'!A79</f>
        <v>Sd</v>
      </c>
      <c r="B60" s="50" t="str">
        <f>+'Ceníky Ubytování'!B79</f>
        <v>Stan/Přívěs  dítě</v>
      </c>
      <c r="C60" s="49">
        <f>+COUNTIF(UBYTOVANI!AQ$6:AQ$998,$A60)</f>
        <v>0</v>
      </c>
      <c r="D60" s="50">
        <f>+COUNTIF(UBYTOVANI!AR$6:AR$998,$A60)</f>
        <v>0</v>
      </c>
      <c r="E60" s="50">
        <f>+COUNTIF(UBYTOVANI!AS$6:AS$998,$A60)</f>
        <v>0</v>
      </c>
      <c r="F60" s="50">
        <f>+COUNTIF(UBYTOVANI!AT$6:AT$998,$A60)</f>
        <v>0</v>
      </c>
      <c r="G60" s="50">
        <f>+COUNTIF(UBYTOVANI!AU$6:AU$998,$A60)</f>
        <v>0</v>
      </c>
      <c r="H60" s="50">
        <f>+COUNTIF(UBYTOVANI!AV$6:AV$998,$A60)</f>
        <v>0</v>
      </c>
      <c r="I60" s="50">
        <f>+COUNTIF(UBYTOVANI!AW$6:AW$998,$A60)</f>
        <v>0</v>
      </c>
      <c r="J60" s="49">
        <f>+COUNTIF(UBYTOVANI!AX$6:AX$998,$A60)</f>
        <v>0</v>
      </c>
      <c r="K60" s="50">
        <f>+COUNTIF(UBYTOVANI!AY$6:AY$998,$A60)</f>
        <v>0</v>
      </c>
      <c r="L60" s="51">
        <f>+COUNTIF(UBYTOVANI!AZ$6:AZ$998,$A60)</f>
        <v>0</v>
      </c>
    </row>
    <row r="61" spans="1:12" ht="15.75" customHeight="1"/>
    <row r="62" spans="1:12" ht="15.75" customHeight="1"/>
    <row r="63" spans="1:12" ht="15.75" customHeight="1"/>
    <row r="64" spans="1:12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6"/>
  <dimension ref="A1:Z1000"/>
  <sheetViews>
    <sheetView workbookViewId="0">
      <selection activeCell="M26" sqref="M26"/>
    </sheetView>
  </sheetViews>
  <sheetFormatPr defaultColWidth="11.1796875" defaultRowHeight="15" customHeight="1"/>
  <cols>
    <col min="1" max="1" width="12.6328125" customWidth="1"/>
    <col min="2" max="2" width="10.36328125" customWidth="1"/>
    <col min="3" max="3" width="8" hidden="1" customWidth="1"/>
    <col min="4" max="4" width="7.1796875" customWidth="1"/>
    <col min="5" max="5" width="7" customWidth="1"/>
    <col min="6" max="6" width="7.36328125" customWidth="1"/>
    <col min="7" max="7" width="5.1796875" customWidth="1"/>
    <col min="8" max="9" width="6.6328125" customWidth="1"/>
    <col min="10" max="10" width="6" customWidth="1"/>
    <col min="11" max="11" width="7.1796875" customWidth="1"/>
    <col min="12" max="12" width="7" customWidth="1"/>
    <col min="13" max="13" width="7.36328125" customWidth="1"/>
    <col min="14" max="14" width="9.1796875" customWidth="1"/>
    <col min="15" max="15" width="8" hidden="1" customWidth="1"/>
    <col min="16" max="26" width="9" customWidth="1"/>
  </cols>
  <sheetData>
    <row r="1" spans="1:26" ht="17.25" customHeight="1">
      <c r="A1" s="35" t="s">
        <v>74</v>
      </c>
      <c r="B1" s="52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</row>
    <row r="2" spans="1:26" ht="17.25" customHeight="1">
      <c r="A2" s="35" t="s">
        <v>70</v>
      </c>
      <c r="B2" s="54">
        <f>+VSTUP!B1</f>
        <v>0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</row>
    <row r="3" spans="1:26">
      <c r="A3" s="53"/>
      <c r="B3" s="52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</row>
    <row r="4" spans="1:26">
      <c r="A4" s="53" t="s">
        <v>75</v>
      </c>
      <c r="B4" s="55">
        <f>+VSTUP!B2</f>
        <v>0</v>
      </c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</row>
    <row r="5" spans="1:26">
      <c r="A5" s="53"/>
      <c r="B5" s="56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</row>
    <row r="6" spans="1:26">
      <c r="A6" s="53"/>
      <c r="B6" s="52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</row>
    <row r="7" spans="1:26" ht="15.6">
      <c r="A7" s="57"/>
      <c r="B7" s="57" t="s">
        <v>73</v>
      </c>
      <c r="C7" s="57"/>
      <c r="D7" s="58">
        <v>1</v>
      </c>
      <c r="E7" s="58">
        <f t="shared" ref="E7:M7" si="0">+D7+1</f>
        <v>2</v>
      </c>
      <c r="F7" s="58">
        <f t="shared" si="0"/>
        <v>3</v>
      </c>
      <c r="G7" s="58">
        <f t="shared" si="0"/>
        <v>4</v>
      </c>
      <c r="H7" s="58">
        <f t="shared" si="0"/>
        <v>5</v>
      </c>
      <c r="I7" s="58">
        <f t="shared" si="0"/>
        <v>6</v>
      </c>
      <c r="J7" s="58">
        <f t="shared" si="0"/>
        <v>7</v>
      </c>
      <c r="K7" s="58">
        <f t="shared" si="0"/>
        <v>8</v>
      </c>
      <c r="L7" s="58">
        <f t="shared" si="0"/>
        <v>9</v>
      </c>
      <c r="M7" s="58">
        <f t="shared" si="0"/>
        <v>10</v>
      </c>
      <c r="N7" s="57" t="s">
        <v>7</v>
      </c>
      <c r="O7" s="8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</row>
    <row r="8" spans="1:26" ht="15.6">
      <c r="A8" s="57"/>
      <c r="B8" s="57" t="s">
        <v>73</v>
      </c>
      <c r="C8" s="57"/>
      <c r="D8" s="59">
        <f>+B4</f>
        <v>0</v>
      </c>
      <c r="E8" s="59">
        <f t="shared" ref="E8:M8" si="1">+D8+1</f>
        <v>1</v>
      </c>
      <c r="F8" s="59">
        <f t="shared" si="1"/>
        <v>2</v>
      </c>
      <c r="G8" s="59">
        <f t="shared" si="1"/>
        <v>3</v>
      </c>
      <c r="H8" s="59">
        <f t="shared" si="1"/>
        <v>4</v>
      </c>
      <c r="I8" s="59">
        <f t="shared" si="1"/>
        <v>5</v>
      </c>
      <c r="J8" s="59">
        <f t="shared" si="1"/>
        <v>6</v>
      </c>
      <c r="K8" s="59">
        <f t="shared" si="1"/>
        <v>7</v>
      </c>
      <c r="L8" s="59">
        <f t="shared" si="1"/>
        <v>8</v>
      </c>
      <c r="M8" s="59">
        <f t="shared" si="1"/>
        <v>9</v>
      </c>
      <c r="N8" s="57" t="s">
        <v>7</v>
      </c>
      <c r="O8" s="8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</row>
    <row r="9" spans="1:26" ht="21" customHeight="1">
      <c r="A9" s="60" t="s">
        <v>76</v>
      </c>
      <c r="B9" s="61"/>
      <c r="C9" s="62"/>
      <c r="D9" s="60" t="str">
        <f>VLOOKUP(WEEKDAY(D8,2),heslo!$A$5:$B$11,2,0)</f>
        <v>sobota</v>
      </c>
      <c r="E9" s="61" t="str">
        <f>VLOOKUP(WEEKDAY(E8,2),heslo!$A$5:$B$11,2,0)</f>
        <v>neděle</v>
      </c>
      <c r="F9" s="61" t="str">
        <f>VLOOKUP(WEEKDAY(F8,2),heslo!$A$5:$B$11,2,0)</f>
        <v>pondělí</v>
      </c>
      <c r="G9" s="61" t="str">
        <f>VLOOKUP(WEEKDAY(G8,2),heslo!$A$5:$B$11,2,0)</f>
        <v>úterý</v>
      </c>
      <c r="H9" s="61" t="str">
        <f>VLOOKUP(WEEKDAY(H8,2),heslo!$A$5:$B$11,2,0)</f>
        <v>středa</v>
      </c>
      <c r="I9" s="61" t="str">
        <f>VLOOKUP(WEEKDAY(I8,2),heslo!$A$5:$B$11,2,0)</f>
        <v>čtvrtek</v>
      </c>
      <c r="J9" s="61" t="str">
        <f>VLOOKUP(WEEKDAY(J8,2),heslo!$A$5:$B$11,2,0)</f>
        <v>pátek</v>
      </c>
      <c r="K9" s="61" t="str">
        <f>VLOOKUP(WEEKDAY(K8,2),heslo!$A$5:$B$11,2,0)</f>
        <v>sobota</v>
      </c>
      <c r="L9" s="61" t="str">
        <f>VLOOKUP(WEEKDAY(L8,2),heslo!$A$5:$B$11,2,0)</f>
        <v>neděle</v>
      </c>
      <c r="M9" s="61" t="str">
        <f>VLOOKUP(WEEKDAY(M8,2),heslo!$A$5:$B$11,2,0)</f>
        <v>pondělí</v>
      </c>
      <c r="N9" s="63" t="s">
        <v>77</v>
      </c>
      <c r="O9" s="8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</row>
    <row r="10" spans="1:26">
      <c r="A10" s="64" t="s">
        <v>78</v>
      </c>
      <c r="B10" s="65" t="s">
        <v>79</v>
      </c>
      <c r="C10" s="66">
        <v>1</v>
      </c>
      <c r="D10" s="64">
        <f t="shared" ref="D10:M10" si="2">+SUMIF($N$38:$N$72,$O10,D$38:D$72)</f>
        <v>0</v>
      </c>
      <c r="E10" s="65">
        <f t="shared" si="2"/>
        <v>0</v>
      </c>
      <c r="F10" s="65">
        <f t="shared" si="2"/>
        <v>0</v>
      </c>
      <c r="G10" s="65">
        <f t="shared" si="2"/>
        <v>0</v>
      </c>
      <c r="H10" s="65">
        <f t="shared" si="2"/>
        <v>0</v>
      </c>
      <c r="I10" s="65">
        <f t="shared" si="2"/>
        <v>0</v>
      </c>
      <c r="J10" s="65">
        <f t="shared" si="2"/>
        <v>0</v>
      </c>
      <c r="K10" s="65">
        <f t="shared" si="2"/>
        <v>0</v>
      </c>
      <c r="L10" s="65">
        <f t="shared" si="2"/>
        <v>0</v>
      </c>
      <c r="M10" s="65">
        <f t="shared" si="2"/>
        <v>0</v>
      </c>
      <c r="N10" s="67">
        <f>+COUNTIF(STRAVA!$T$5:$T$998,$C10)</f>
        <v>0</v>
      </c>
      <c r="O10" s="8" t="str">
        <f t="shared" ref="O10:O30" si="3">+B10&amp;C10</f>
        <v>S1</v>
      </c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</row>
    <row r="11" spans="1:26">
      <c r="A11" s="68" t="s">
        <v>80</v>
      </c>
      <c r="B11" s="69" t="s">
        <v>79</v>
      </c>
      <c r="C11" s="70">
        <v>2</v>
      </c>
      <c r="D11" s="68">
        <f t="shared" ref="D11:M11" si="4">+SUMIF($N$38:$N$72,$O11,D$38:D$72)</f>
        <v>0</v>
      </c>
      <c r="E11" s="69">
        <f t="shared" si="4"/>
        <v>0</v>
      </c>
      <c r="F11" s="69">
        <f t="shared" si="4"/>
        <v>0</v>
      </c>
      <c r="G11" s="69">
        <f t="shared" si="4"/>
        <v>0</v>
      </c>
      <c r="H11" s="69">
        <f t="shared" si="4"/>
        <v>0</v>
      </c>
      <c r="I11" s="69">
        <f t="shared" si="4"/>
        <v>0</v>
      </c>
      <c r="J11" s="69">
        <f t="shared" si="4"/>
        <v>0</v>
      </c>
      <c r="K11" s="69">
        <f t="shared" si="4"/>
        <v>0</v>
      </c>
      <c r="L11" s="69">
        <f t="shared" si="4"/>
        <v>0</v>
      </c>
      <c r="M11" s="69">
        <f t="shared" si="4"/>
        <v>0</v>
      </c>
      <c r="N11" s="71">
        <f>+COUNTIF(STRAVA!$T$5:$T$998,$C11)</f>
        <v>0</v>
      </c>
      <c r="O11" s="8" t="str">
        <f t="shared" si="3"/>
        <v>S2</v>
      </c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</row>
    <row r="12" spans="1:26">
      <c r="A12" s="68" t="s">
        <v>81</v>
      </c>
      <c r="B12" s="69" t="s">
        <v>79</v>
      </c>
      <c r="C12" s="70">
        <v>3</v>
      </c>
      <c r="D12" s="68">
        <f t="shared" ref="D12:M12" si="5">+SUMIF($N$38:$N$72,$O12,D$38:D$72)</f>
        <v>0</v>
      </c>
      <c r="E12" s="69">
        <f t="shared" si="5"/>
        <v>0</v>
      </c>
      <c r="F12" s="69">
        <f t="shared" si="5"/>
        <v>0</v>
      </c>
      <c r="G12" s="69">
        <f t="shared" si="5"/>
        <v>0</v>
      </c>
      <c r="H12" s="69">
        <f t="shared" si="5"/>
        <v>0</v>
      </c>
      <c r="I12" s="69">
        <f t="shared" si="5"/>
        <v>0</v>
      </c>
      <c r="J12" s="69">
        <f t="shared" si="5"/>
        <v>0</v>
      </c>
      <c r="K12" s="69">
        <f t="shared" si="5"/>
        <v>0</v>
      </c>
      <c r="L12" s="69">
        <f t="shared" si="5"/>
        <v>0</v>
      </c>
      <c r="M12" s="69">
        <f t="shared" si="5"/>
        <v>0</v>
      </c>
      <c r="N12" s="71">
        <f>+COUNTIF(STRAVA!$T$5:$T$998,$C12)</f>
        <v>0</v>
      </c>
      <c r="O12" s="8" t="str">
        <f t="shared" si="3"/>
        <v>S3</v>
      </c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</row>
    <row r="13" spans="1:26">
      <c r="A13" s="72" t="s">
        <v>82</v>
      </c>
      <c r="B13" s="73" t="s">
        <v>79</v>
      </c>
      <c r="C13" s="74">
        <v>4</v>
      </c>
      <c r="D13" s="72">
        <f t="shared" ref="D13:M13" si="6">+SUMIF($N$38:$N$72,$O13,D$38:D$72)</f>
        <v>0</v>
      </c>
      <c r="E13" s="73">
        <f t="shared" si="6"/>
        <v>0</v>
      </c>
      <c r="F13" s="73">
        <f t="shared" si="6"/>
        <v>0</v>
      </c>
      <c r="G13" s="73">
        <f t="shared" si="6"/>
        <v>0</v>
      </c>
      <c r="H13" s="73">
        <f t="shared" si="6"/>
        <v>0</v>
      </c>
      <c r="I13" s="73">
        <f t="shared" si="6"/>
        <v>0</v>
      </c>
      <c r="J13" s="73">
        <f t="shared" si="6"/>
        <v>0</v>
      </c>
      <c r="K13" s="73">
        <f t="shared" si="6"/>
        <v>0</v>
      </c>
      <c r="L13" s="73">
        <f t="shared" si="6"/>
        <v>0</v>
      </c>
      <c r="M13" s="73">
        <f t="shared" si="6"/>
        <v>0</v>
      </c>
      <c r="N13" s="75">
        <f>+COUNTIF(STRAVA!$T$5:$T$998,$C13)</f>
        <v>0</v>
      </c>
      <c r="O13" s="8" t="str">
        <f t="shared" si="3"/>
        <v>S4</v>
      </c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</row>
    <row r="14" spans="1:26">
      <c r="A14" s="76" t="s">
        <v>83</v>
      </c>
      <c r="B14" s="77" t="s">
        <v>79</v>
      </c>
      <c r="C14" s="78">
        <v>5</v>
      </c>
      <c r="D14" s="76">
        <f t="shared" ref="D14:M14" si="7">+SUMIF($N$38:$N$72,$O14,D$38:D$72)</f>
        <v>0</v>
      </c>
      <c r="E14" s="77">
        <f t="shared" si="7"/>
        <v>0</v>
      </c>
      <c r="F14" s="77">
        <f t="shared" si="7"/>
        <v>0</v>
      </c>
      <c r="G14" s="77">
        <f t="shared" si="7"/>
        <v>0</v>
      </c>
      <c r="H14" s="77">
        <f t="shared" si="7"/>
        <v>0</v>
      </c>
      <c r="I14" s="77">
        <f t="shared" si="7"/>
        <v>0</v>
      </c>
      <c r="J14" s="77">
        <f t="shared" si="7"/>
        <v>0</v>
      </c>
      <c r="K14" s="77">
        <f t="shared" si="7"/>
        <v>0</v>
      </c>
      <c r="L14" s="77">
        <f t="shared" si="7"/>
        <v>0</v>
      </c>
      <c r="M14" s="77">
        <f t="shared" si="7"/>
        <v>0</v>
      </c>
      <c r="N14" s="79">
        <f>+COUNTIF(STRAVA!$T$5:$T$998,$C14)</f>
        <v>0</v>
      </c>
      <c r="O14" s="8" t="str">
        <f t="shared" si="3"/>
        <v>S5</v>
      </c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</row>
    <row r="15" spans="1:26">
      <c r="A15" s="80" t="s">
        <v>84</v>
      </c>
      <c r="B15" s="81"/>
      <c r="C15" s="8"/>
      <c r="D15" s="80">
        <f t="shared" ref="D15:N15" si="8">SUM(D10:D13)</f>
        <v>0</v>
      </c>
      <c r="E15" s="82">
        <f t="shared" si="8"/>
        <v>0</v>
      </c>
      <c r="F15" s="82">
        <f t="shared" si="8"/>
        <v>0</v>
      </c>
      <c r="G15" s="82">
        <f t="shared" si="8"/>
        <v>0</v>
      </c>
      <c r="H15" s="82">
        <f t="shared" si="8"/>
        <v>0</v>
      </c>
      <c r="I15" s="82">
        <f t="shared" si="8"/>
        <v>0</v>
      </c>
      <c r="J15" s="82">
        <f t="shared" si="8"/>
        <v>0</v>
      </c>
      <c r="K15" s="82">
        <f t="shared" si="8"/>
        <v>0</v>
      </c>
      <c r="L15" s="82">
        <f t="shared" si="8"/>
        <v>0</v>
      </c>
      <c r="M15" s="82">
        <f t="shared" si="8"/>
        <v>0</v>
      </c>
      <c r="N15" s="83">
        <f t="shared" si="8"/>
        <v>0</v>
      </c>
      <c r="O15" s="13" t="str">
        <f t="shared" si="3"/>
        <v/>
      </c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</row>
    <row r="16" spans="1:26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13" t="str">
        <f t="shared" si="3"/>
        <v/>
      </c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</row>
    <row r="17" spans="1:26" ht="24" customHeight="1">
      <c r="A17" s="84" t="s">
        <v>85</v>
      </c>
      <c r="B17" s="85"/>
      <c r="C17" s="86"/>
      <c r="D17" s="84" t="str">
        <f t="shared" ref="D17:M17" si="9">+D9</f>
        <v>sobota</v>
      </c>
      <c r="E17" s="85" t="str">
        <f t="shared" si="9"/>
        <v>neděle</v>
      </c>
      <c r="F17" s="85" t="str">
        <f t="shared" si="9"/>
        <v>pondělí</v>
      </c>
      <c r="G17" s="85" t="str">
        <f t="shared" si="9"/>
        <v>úterý</v>
      </c>
      <c r="H17" s="85" t="str">
        <f t="shared" si="9"/>
        <v>středa</v>
      </c>
      <c r="I17" s="85" t="str">
        <f t="shared" si="9"/>
        <v>čtvrtek</v>
      </c>
      <c r="J17" s="85" t="str">
        <f t="shared" si="9"/>
        <v>pátek</v>
      </c>
      <c r="K17" s="85" t="str">
        <f t="shared" si="9"/>
        <v>sobota</v>
      </c>
      <c r="L17" s="85" t="str">
        <f t="shared" si="9"/>
        <v>neděle</v>
      </c>
      <c r="M17" s="85" t="str">
        <f t="shared" si="9"/>
        <v>pondělí</v>
      </c>
      <c r="N17" s="87" t="s">
        <v>7</v>
      </c>
      <c r="O17" s="13" t="str">
        <f t="shared" si="3"/>
        <v/>
      </c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</row>
    <row r="18" spans="1:26">
      <c r="A18" s="88" t="s">
        <v>78</v>
      </c>
      <c r="B18" s="89" t="s">
        <v>86</v>
      </c>
      <c r="C18" s="90">
        <v>1</v>
      </c>
      <c r="D18" s="88">
        <f t="shared" ref="D18:M18" si="10">+SUMIF($O$38:$O$72,$O18,D$38:D$72)</f>
        <v>0</v>
      </c>
      <c r="E18" s="89">
        <f t="shared" si="10"/>
        <v>0</v>
      </c>
      <c r="F18" s="89">
        <f t="shared" si="10"/>
        <v>0</v>
      </c>
      <c r="G18" s="89">
        <f t="shared" si="10"/>
        <v>0</v>
      </c>
      <c r="H18" s="89">
        <f t="shared" si="10"/>
        <v>0</v>
      </c>
      <c r="I18" s="89">
        <f t="shared" si="10"/>
        <v>0</v>
      </c>
      <c r="J18" s="89">
        <f t="shared" si="10"/>
        <v>0</v>
      </c>
      <c r="K18" s="89">
        <f t="shared" si="10"/>
        <v>0</v>
      </c>
      <c r="L18" s="89">
        <f t="shared" si="10"/>
        <v>0</v>
      </c>
      <c r="M18" s="89">
        <f t="shared" si="10"/>
        <v>0</v>
      </c>
      <c r="N18" s="91">
        <f>+COUNTIF(STRAVA!$T$5:$T$998,$C18)</f>
        <v>0</v>
      </c>
      <c r="O18" s="8" t="str">
        <f t="shared" si="3"/>
        <v>O1</v>
      </c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</row>
    <row r="19" spans="1:26">
      <c r="A19" s="92" t="s">
        <v>80</v>
      </c>
      <c r="B19" s="93" t="s">
        <v>86</v>
      </c>
      <c r="C19" s="94">
        <v>2</v>
      </c>
      <c r="D19" s="92">
        <f t="shared" ref="D19:M19" si="11">+SUMIF($O$38:$O$72,$O19,D$38:D$72)</f>
        <v>0</v>
      </c>
      <c r="E19" s="93">
        <f t="shared" si="11"/>
        <v>0</v>
      </c>
      <c r="F19" s="93">
        <f t="shared" si="11"/>
        <v>0</v>
      </c>
      <c r="G19" s="93">
        <f t="shared" si="11"/>
        <v>0</v>
      </c>
      <c r="H19" s="93">
        <f t="shared" si="11"/>
        <v>0</v>
      </c>
      <c r="I19" s="93">
        <f t="shared" si="11"/>
        <v>0</v>
      </c>
      <c r="J19" s="93">
        <f t="shared" si="11"/>
        <v>0</v>
      </c>
      <c r="K19" s="93">
        <f t="shared" si="11"/>
        <v>0</v>
      </c>
      <c r="L19" s="93">
        <f t="shared" si="11"/>
        <v>0</v>
      </c>
      <c r="M19" s="93">
        <f t="shared" si="11"/>
        <v>0</v>
      </c>
      <c r="N19" s="95">
        <f>+COUNTIF(STRAVA!$T$5:$T$998,$C19)</f>
        <v>0</v>
      </c>
      <c r="O19" s="8" t="str">
        <f t="shared" si="3"/>
        <v>O2</v>
      </c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</row>
    <row r="20" spans="1:26">
      <c r="A20" s="92" t="s">
        <v>81</v>
      </c>
      <c r="B20" s="93" t="s">
        <v>86</v>
      </c>
      <c r="C20" s="94">
        <v>3</v>
      </c>
      <c r="D20" s="92">
        <f t="shared" ref="D20:M20" si="12">+SUMIF($O$38:$O$72,$O20,D$38:D$72)</f>
        <v>0</v>
      </c>
      <c r="E20" s="93">
        <f t="shared" si="12"/>
        <v>0</v>
      </c>
      <c r="F20" s="93">
        <f t="shared" si="12"/>
        <v>0</v>
      </c>
      <c r="G20" s="93">
        <f t="shared" si="12"/>
        <v>0</v>
      </c>
      <c r="H20" s="93">
        <f t="shared" si="12"/>
        <v>0</v>
      </c>
      <c r="I20" s="93">
        <f t="shared" si="12"/>
        <v>0</v>
      </c>
      <c r="J20" s="93">
        <f t="shared" si="12"/>
        <v>0</v>
      </c>
      <c r="K20" s="93">
        <f t="shared" si="12"/>
        <v>0</v>
      </c>
      <c r="L20" s="93">
        <f t="shared" si="12"/>
        <v>0</v>
      </c>
      <c r="M20" s="93">
        <f t="shared" si="12"/>
        <v>0</v>
      </c>
      <c r="N20" s="95">
        <f>+COUNTIF(STRAVA!$T$5:$T$998,$C20)</f>
        <v>0</v>
      </c>
      <c r="O20" s="8" t="str">
        <f t="shared" si="3"/>
        <v>O3</v>
      </c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</row>
    <row r="21" spans="1:26" ht="15.75" customHeight="1">
      <c r="A21" s="96" t="s">
        <v>82</v>
      </c>
      <c r="B21" s="97" t="s">
        <v>86</v>
      </c>
      <c r="C21" s="98">
        <v>4</v>
      </c>
      <c r="D21" s="96">
        <f t="shared" ref="D21:M21" si="13">+SUMIF($O$38:$O$72,$O21,D$38:D$72)</f>
        <v>0</v>
      </c>
      <c r="E21" s="97">
        <f t="shared" si="13"/>
        <v>0</v>
      </c>
      <c r="F21" s="97">
        <f t="shared" si="13"/>
        <v>0</v>
      </c>
      <c r="G21" s="97">
        <f t="shared" si="13"/>
        <v>0</v>
      </c>
      <c r="H21" s="97">
        <f t="shared" si="13"/>
        <v>0</v>
      </c>
      <c r="I21" s="97">
        <f t="shared" si="13"/>
        <v>0</v>
      </c>
      <c r="J21" s="97">
        <f t="shared" si="13"/>
        <v>0</v>
      </c>
      <c r="K21" s="97">
        <f t="shared" si="13"/>
        <v>0</v>
      </c>
      <c r="L21" s="97">
        <f t="shared" si="13"/>
        <v>0</v>
      </c>
      <c r="M21" s="97">
        <f t="shared" si="13"/>
        <v>0</v>
      </c>
      <c r="N21" s="99">
        <f>+COUNTIF(STRAVA!$T$5:$T$998,$C21)</f>
        <v>0</v>
      </c>
      <c r="O21" s="8" t="str">
        <f t="shared" si="3"/>
        <v>O4</v>
      </c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</row>
    <row r="22" spans="1:26" ht="15.75" customHeight="1">
      <c r="A22" s="100" t="s">
        <v>83</v>
      </c>
      <c r="B22" s="101" t="s">
        <v>86</v>
      </c>
      <c r="C22" s="102">
        <v>5</v>
      </c>
      <c r="D22" s="100">
        <f t="shared" ref="D22:M22" si="14">+SUMIF($O$38:$O$72,$O22,D$38:D$72)</f>
        <v>0</v>
      </c>
      <c r="E22" s="101">
        <f t="shared" si="14"/>
        <v>0</v>
      </c>
      <c r="F22" s="101">
        <f t="shared" si="14"/>
        <v>0</v>
      </c>
      <c r="G22" s="101">
        <f t="shared" si="14"/>
        <v>0</v>
      </c>
      <c r="H22" s="101">
        <f t="shared" si="14"/>
        <v>0</v>
      </c>
      <c r="I22" s="101">
        <f t="shared" si="14"/>
        <v>0</v>
      </c>
      <c r="J22" s="101">
        <f t="shared" si="14"/>
        <v>0</v>
      </c>
      <c r="K22" s="101">
        <f t="shared" si="14"/>
        <v>0</v>
      </c>
      <c r="L22" s="101">
        <f t="shared" si="14"/>
        <v>0</v>
      </c>
      <c r="M22" s="101">
        <f t="shared" si="14"/>
        <v>0</v>
      </c>
      <c r="N22" s="103">
        <f>+COUNTIF(STRAVA!$T$5:$T$998,$C22)</f>
        <v>0</v>
      </c>
      <c r="O22" s="8" t="str">
        <f t="shared" si="3"/>
        <v>O5</v>
      </c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</row>
    <row r="23" spans="1:26" ht="15.75" customHeight="1">
      <c r="A23" s="80" t="s">
        <v>84</v>
      </c>
      <c r="B23" s="81"/>
      <c r="C23" s="8"/>
      <c r="D23" s="80">
        <f t="shared" ref="D23:N23" si="15">SUM(D18:D21)</f>
        <v>0</v>
      </c>
      <c r="E23" s="82">
        <f t="shared" si="15"/>
        <v>0</v>
      </c>
      <c r="F23" s="82">
        <f t="shared" si="15"/>
        <v>0</v>
      </c>
      <c r="G23" s="82">
        <f t="shared" si="15"/>
        <v>0</v>
      </c>
      <c r="H23" s="82">
        <f t="shared" si="15"/>
        <v>0</v>
      </c>
      <c r="I23" s="82">
        <f t="shared" si="15"/>
        <v>0</v>
      </c>
      <c r="J23" s="82">
        <f t="shared" si="15"/>
        <v>0</v>
      </c>
      <c r="K23" s="82">
        <f t="shared" si="15"/>
        <v>0</v>
      </c>
      <c r="L23" s="82">
        <f t="shared" si="15"/>
        <v>0</v>
      </c>
      <c r="M23" s="82">
        <f t="shared" si="15"/>
        <v>0</v>
      </c>
      <c r="N23" s="83">
        <f t="shared" si="15"/>
        <v>0</v>
      </c>
      <c r="O23" s="13" t="str">
        <f t="shared" si="3"/>
        <v/>
      </c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</row>
    <row r="24" spans="1:26" ht="15.75" customHeight="1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13" t="str">
        <f t="shared" si="3"/>
        <v/>
      </c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</row>
    <row r="25" spans="1:26" ht="24.75" customHeight="1">
      <c r="A25" s="84" t="s">
        <v>87</v>
      </c>
      <c r="B25" s="85"/>
      <c r="C25" s="86"/>
      <c r="D25" s="84" t="str">
        <f t="shared" ref="D25:M25" si="16">+D9</f>
        <v>sobota</v>
      </c>
      <c r="E25" s="85" t="str">
        <f t="shared" si="16"/>
        <v>neděle</v>
      </c>
      <c r="F25" s="85" t="str">
        <f t="shared" si="16"/>
        <v>pondělí</v>
      </c>
      <c r="G25" s="85" t="str">
        <f t="shared" si="16"/>
        <v>úterý</v>
      </c>
      <c r="H25" s="85" t="str">
        <f t="shared" si="16"/>
        <v>středa</v>
      </c>
      <c r="I25" s="85" t="str">
        <f t="shared" si="16"/>
        <v>čtvrtek</v>
      </c>
      <c r="J25" s="85" t="str">
        <f t="shared" si="16"/>
        <v>pátek</v>
      </c>
      <c r="K25" s="85" t="str">
        <f t="shared" si="16"/>
        <v>sobota</v>
      </c>
      <c r="L25" s="85" t="str">
        <f t="shared" si="16"/>
        <v>neděle</v>
      </c>
      <c r="M25" s="85" t="str">
        <f t="shared" si="16"/>
        <v>pondělí</v>
      </c>
      <c r="N25" s="87" t="s">
        <v>7</v>
      </c>
      <c r="O25" s="13" t="str">
        <f t="shared" si="3"/>
        <v/>
      </c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</row>
    <row r="26" spans="1:26" ht="15.75" customHeight="1">
      <c r="A26" s="88" t="s">
        <v>78</v>
      </c>
      <c r="B26" s="89" t="s">
        <v>88</v>
      </c>
      <c r="C26" s="90">
        <v>1</v>
      </c>
      <c r="D26" s="88">
        <f t="shared" ref="D26:M26" si="17">+SUMIF($P$38:$P$72,$O26,D$38:D$72)</f>
        <v>0</v>
      </c>
      <c r="E26" s="89">
        <f t="shared" si="17"/>
        <v>0</v>
      </c>
      <c r="F26" s="89">
        <f t="shared" si="17"/>
        <v>0</v>
      </c>
      <c r="G26" s="89">
        <f t="shared" si="17"/>
        <v>0</v>
      </c>
      <c r="H26" s="89">
        <f t="shared" si="17"/>
        <v>0</v>
      </c>
      <c r="I26" s="89">
        <f t="shared" si="17"/>
        <v>0</v>
      </c>
      <c r="J26" s="89">
        <f t="shared" si="17"/>
        <v>0</v>
      </c>
      <c r="K26" s="89">
        <f t="shared" si="17"/>
        <v>0</v>
      </c>
      <c r="L26" s="89">
        <f t="shared" si="17"/>
        <v>0</v>
      </c>
      <c r="M26" s="89">
        <f t="shared" si="17"/>
        <v>0</v>
      </c>
      <c r="N26" s="91">
        <f>+COUNTIF(STRAVA!$T$5:$T$998,$C26)</f>
        <v>0</v>
      </c>
      <c r="O26" s="8" t="str">
        <f t="shared" si="3"/>
        <v>V1</v>
      </c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</row>
    <row r="27" spans="1:26" ht="15.75" customHeight="1">
      <c r="A27" s="92" t="s">
        <v>80</v>
      </c>
      <c r="B27" s="93" t="s">
        <v>88</v>
      </c>
      <c r="C27" s="94">
        <v>2</v>
      </c>
      <c r="D27" s="92">
        <f t="shared" ref="D27:M27" si="18">+SUMIF($P$38:$P$72,$O27,D$38:D$72)</f>
        <v>0</v>
      </c>
      <c r="E27" s="93">
        <f t="shared" si="18"/>
        <v>0</v>
      </c>
      <c r="F27" s="93">
        <f t="shared" si="18"/>
        <v>0</v>
      </c>
      <c r="G27" s="93">
        <f t="shared" si="18"/>
        <v>0</v>
      </c>
      <c r="H27" s="93">
        <f t="shared" si="18"/>
        <v>0</v>
      </c>
      <c r="I27" s="93">
        <f t="shared" si="18"/>
        <v>0</v>
      </c>
      <c r="J27" s="93">
        <f t="shared" si="18"/>
        <v>0</v>
      </c>
      <c r="K27" s="93">
        <f t="shared" si="18"/>
        <v>0</v>
      </c>
      <c r="L27" s="93">
        <f t="shared" si="18"/>
        <v>0</v>
      </c>
      <c r="M27" s="93">
        <f t="shared" si="18"/>
        <v>0</v>
      </c>
      <c r="N27" s="95">
        <f>+COUNTIF(STRAVA!$T$5:$T$998,$C27)</f>
        <v>0</v>
      </c>
      <c r="O27" s="8" t="str">
        <f t="shared" si="3"/>
        <v>V2</v>
      </c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</row>
    <row r="28" spans="1:26" ht="15.75" customHeight="1">
      <c r="A28" s="92" t="s">
        <v>81</v>
      </c>
      <c r="B28" s="93" t="s">
        <v>88</v>
      </c>
      <c r="C28" s="94">
        <v>3</v>
      </c>
      <c r="D28" s="92">
        <f t="shared" ref="D28:M28" si="19">+SUMIF($P$38:$P$72,$O28,D$38:D$72)</f>
        <v>0</v>
      </c>
      <c r="E28" s="93">
        <f t="shared" si="19"/>
        <v>0</v>
      </c>
      <c r="F28" s="93">
        <f t="shared" si="19"/>
        <v>0</v>
      </c>
      <c r="G28" s="93">
        <f t="shared" si="19"/>
        <v>0</v>
      </c>
      <c r="H28" s="93">
        <f t="shared" si="19"/>
        <v>0</v>
      </c>
      <c r="I28" s="93">
        <f t="shared" si="19"/>
        <v>0</v>
      </c>
      <c r="J28" s="93">
        <f t="shared" si="19"/>
        <v>0</v>
      </c>
      <c r="K28" s="93">
        <f t="shared" si="19"/>
        <v>0</v>
      </c>
      <c r="L28" s="93">
        <f t="shared" si="19"/>
        <v>0</v>
      </c>
      <c r="M28" s="93">
        <f t="shared" si="19"/>
        <v>0</v>
      </c>
      <c r="N28" s="95">
        <f>+COUNTIF(STRAVA!$T$5:$T$998,$C28)</f>
        <v>0</v>
      </c>
      <c r="O28" s="8" t="str">
        <f t="shared" si="3"/>
        <v>V3</v>
      </c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</row>
    <row r="29" spans="1:26" ht="15.75" customHeight="1">
      <c r="A29" s="96" t="s">
        <v>82</v>
      </c>
      <c r="B29" s="97" t="s">
        <v>88</v>
      </c>
      <c r="C29" s="98">
        <v>4</v>
      </c>
      <c r="D29" s="96">
        <f t="shared" ref="D29:M29" si="20">+SUMIF($P$38:$P$72,$O29,D$38:D$72)</f>
        <v>0</v>
      </c>
      <c r="E29" s="97">
        <f t="shared" si="20"/>
        <v>0</v>
      </c>
      <c r="F29" s="97">
        <f t="shared" si="20"/>
        <v>0</v>
      </c>
      <c r="G29" s="97">
        <f t="shared" si="20"/>
        <v>0</v>
      </c>
      <c r="H29" s="97">
        <f t="shared" si="20"/>
        <v>0</v>
      </c>
      <c r="I29" s="97">
        <f t="shared" si="20"/>
        <v>0</v>
      </c>
      <c r="J29" s="97">
        <f t="shared" si="20"/>
        <v>0</v>
      </c>
      <c r="K29" s="97">
        <f t="shared" si="20"/>
        <v>0</v>
      </c>
      <c r="L29" s="97">
        <f t="shared" si="20"/>
        <v>0</v>
      </c>
      <c r="M29" s="97">
        <f t="shared" si="20"/>
        <v>0</v>
      </c>
      <c r="N29" s="99">
        <f>+COUNTIF(STRAVA!$T$5:$T$998,$C29)</f>
        <v>0</v>
      </c>
      <c r="O29" s="8" t="str">
        <f t="shared" si="3"/>
        <v>V4</v>
      </c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</row>
    <row r="30" spans="1:26" ht="15.75" customHeight="1">
      <c r="A30" s="100" t="s">
        <v>83</v>
      </c>
      <c r="B30" s="101" t="s">
        <v>88</v>
      </c>
      <c r="C30" s="102">
        <v>5</v>
      </c>
      <c r="D30" s="100">
        <f t="shared" ref="D30:M30" si="21">+SUMIF($P$38:$P$72,$O30,D$38:D$72)</f>
        <v>0</v>
      </c>
      <c r="E30" s="101">
        <f t="shared" si="21"/>
        <v>0</v>
      </c>
      <c r="F30" s="101">
        <f t="shared" si="21"/>
        <v>0</v>
      </c>
      <c r="G30" s="101">
        <f t="shared" si="21"/>
        <v>0</v>
      </c>
      <c r="H30" s="101">
        <f t="shared" si="21"/>
        <v>0</v>
      </c>
      <c r="I30" s="101">
        <f t="shared" si="21"/>
        <v>0</v>
      </c>
      <c r="J30" s="101">
        <f t="shared" si="21"/>
        <v>0</v>
      </c>
      <c r="K30" s="101">
        <f t="shared" si="21"/>
        <v>0</v>
      </c>
      <c r="L30" s="101">
        <f t="shared" si="21"/>
        <v>0</v>
      </c>
      <c r="M30" s="101">
        <f t="shared" si="21"/>
        <v>0</v>
      </c>
      <c r="N30" s="103">
        <f>+COUNTIF(STRAVA!$T$5:$T$998,$C30)</f>
        <v>0</v>
      </c>
      <c r="O30" s="8" t="str">
        <f t="shared" si="3"/>
        <v>V5</v>
      </c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</row>
    <row r="31" spans="1:26" ht="15.75" customHeight="1">
      <c r="A31" s="80" t="s">
        <v>84</v>
      </c>
      <c r="B31" s="81"/>
      <c r="C31" s="8"/>
      <c r="D31" s="80">
        <f t="shared" ref="D31:N31" si="22">SUM(D26:D29)</f>
        <v>0</v>
      </c>
      <c r="E31" s="82">
        <f t="shared" si="22"/>
        <v>0</v>
      </c>
      <c r="F31" s="82">
        <f t="shared" si="22"/>
        <v>0</v>
      </c>
      <c r="G31" s="82">
        <f t="shared" si="22"/>
        <v>0</v>
      </c>
      <c r="H31" s="82">
        <f t="shared" si="22"/>
        <v>0</v>
      </c>
      <c r="I31" s="82">
        <f t="shared" si="22"/>
        <v>0</v>
      </c>
      <c r="J31" s="82">
        <f t="shared" si="22"/>
        <v>0</v>
      </c>
      <c r="K31" s="82">
        <f t="shared" si="22"/>
        <v>0</v>
      </c>
      <c r="L31" s="82">
        <f t="shared" si="22"/>
        <v>0</v>
      </c>
      <c r="M31" s="82">
        <f t="shared" si="22"/>
        <v>0</v>
      </c>
      <c r="N31" s="83">
        <f t="shared" si="22"/>
        <v>0</v>
      </c>
      <c r="O31" s="8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</row>
    <row r="32" spans="1:26" ht="15.75" customHeight="1">
      <c r="A32" s="53"/>
      <c r="B32" s="52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</row>
    <row r="33" spans="1:26" ht="15.75" customHeight="1">
      <c r="A33" s="53"/>
      <c r="B33" s="52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</row>
    <row r="34" spans="1:26" ht="15.75" hidden="1" customHeight="1">
      <c r="A34" s="53"/>
      <c r="B34" s="52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</row>
    <row r="35" spans="1:26" ht="15.75" hidden="1" customHeight="1">
      <c r="A35" s="53"/>
      <c r="B35" s="52"/>
      <c r="C35" s="53"/>
      <c r="D35" s="53">
        <f t="shared" ref="D35:M35" si="23">+SUM($N$10:$N$14)-D36</f>
        <v>0</v>
      </c>
      <c r="E35" s="53">
        <f t="shared" si="23"/>
        <v>0</v>
      </c>
      <c r="F35" s="53">
        <f t="shared" si="23"/>
        <v>0</v>
      </c>
      <c r="G35" s="53">
        <f t="shared" si="23"/>
        <v>0</v>
      </c>
      <c r="H35" s="53">
        <f t="shared" si="23"/>
        <v>0</v>
      </c>
      <c r="I35" s="53">
        <f t="shared" si="23"/>
        <v>0</v>
      </c>
      <c r="J35" s="53">
        <f t="shared" si="23"/>
        <v>0</v>
      </c>
      <c r="K35" s="53">
        <f t="shared" si="23"/>
        <v>0</v>
      </c>
      <c r="L35" s="53">
        <f t="shared" si="23"/>
        <v>0</v>
      </c>
      <c r="M35" s="53">
        <f t="shared" si="23"/>
        <v>0</v>
      </c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</row>
    <row r="36" spans="1:26" ht="15.75" hidden="1" customHeight="1">
      <c r="A36" s="53"/>
      <c r="B36" s="52"/>
      <c r="C36" s="53"/>
      <c r="D36" s="53">
        <f t="shared" ref="D36:M36" si="24">SUM(D38:D72)</f>
        <v>0</v>
      </c>
      <c r="E36" s="53">
        <f t="shared" si="24"/>
        <v>0</v>
      </c>
      <c r="F36" s="53">
        <f t="shared" si="24"/>
        <v>0</v>
      </c>
      <c r="G36" s="53">
        <f t="shared" si="24"/>
        <v>0</v>
      </c>
      <c r="H36" s="53">
        <f t="shared" si="24"/>
        <v>0</v>
      </c>
      <c r="I36" s="53">
        <f t="shared" si="24"/>
        <v>0</v>
      </c>
      <c r="J36" s="53">
        <f t="shared" si="24"/>
        <v>0</v>
      </c>
      <c r="K36" s="53">
        <f t="shared" si="24"/>
        <v>0</v>
      </c>
      <c r="L36" s="53">
        <f t="shared" si="24"/>
        <v>0</v>
      </c>
      <c r="M36" s="53">
        <f t="shared" si="24"/>
        <v>0</v>
      </c>
      <c r="N36" s="52" t="s">
        <v>79</v>
      </c>
      <c r="O36" s="52" t="s">
        <v>86</v>
      </c>
      <c r="P36" s="52" t="s">
        <v>88</v>
      </c>
      <c r="Q36" s="53"/>
      <c r="R36" s="53"/>
      <c r="S36" s="53"/>
      <c r="T36" s="53"/>
      <c r="U36" s="53"/>
      <c r="V36" s="53"/>
      <c r="W36" s="53"/>
      <c r="X36" s="53"/>
      <c r="Y36" s="53"/>
      <c r="Z36" s="53"/>
    </row>
    <row r="37" spans="1:26" ht="15.75" hidden="1" customHeight="1">
      <c r="A37" s="53"/>
      <c r="B37" s="52"/>
      <c r="C37" s="53"/>
      <c r="D37" s="104" t="s">
        <v>89</v>
      </c>
      <c r="E37" s="105" t="s">
        <v>90</v>
      </c>
      <c r="F37" s="105" t="s">
        <v>91</v>
      </c>
      <c r="G37" s="105" t="s">
        <v>92</v>
      </c>
      <c r="H37" s="105" t="s">
        <v>93</v>
      </c>
      <c r="I37" s="105" t="s">
        <v>94</v>
      </c>
      <c r="J37" s="106" t="s">
        <v>95</v>
      </c>
      <c r="K37" s="107" t="s">
        <v>89</v>
      </c>
      <c r="L37" s="107" t="s">
        <v>89</v>
      </c>
      <c r="M37" s="107" t="s">
        <v>89</v>
      </c>
      <c r="N37" s="52" t="s">
        <v>96</v>
      </c>
      <c r="O37" s="52" t="s">
        <v>97</v>
      </c>
      <c r="P37" s="52" t="s">
        <v>98</v>
      </c>
      <c r="Q37" s="53"/>
      <c r="R37" s="53"/>
      <c r="S37" s="53"/>
      <c r="T37" s="53"/>
      <c r="U37" s="53"/>
      <c r="V37" s="53"/>
      <c r="W37" s="53"/>
      <c r="X37" s="53"/>
      <c r="Y37" s="53"/>
      <c r="Z37" s="53"/>
    </row>
    <row r="38" spans="1:26" ht="15.75" hidden="1" customHeight="1">
      <c r="A38" s="53">
        <v>1</v>
      </c>
      <c r="B38" s="52" t="s">
        <v>99</v>
      </c>
      <c r="C38" s="53" t="str">
        <f t="shared" ref="C38:C72" si="25">A38&amp;B38</f>
        <v>1SOV</v>
      </c>
      <c r="D38" s="53">
        <f>COUNTIF(STRAVA!AH$5:AH$997,$C38)</f>
        <v>0</v>
      </c>
      <c r="E38" s="53">
        <f>COUNTIF(STRAVA!AI$5:AI$997,$C38)</f>
        <v>0</v>
      </c>
      <c r="F38" s="53">
        <f>COUNTIF(STRAVA!AJ$5:AJ$997,$C38)</f>
        <v>0</v>
      </c>
      <c r="G38" s="53">
        <f>COUNTIF(STRAVA!AK$5:AK$997,$C38)</f>
        <v>0</v>
      </c>
      <c r="H38" s="53">
        <f>COUNTIF(STRAVA!AL$5:AL$997,$C38)</f>
        <v>0</v>
      </c>
      <c r="I38" s="53">
        <f>COUNTIF(STRAVA!AM$5:AM$997,$C38)</f>
        <v>0</v>
      </c>
      <c r="J38" s="53">
        <f>COUNTIF(STRAVA!AN$5:AN$997,$C38)</f>
        <v>0</v>
      </c>
      <c r="K38" s="53">
        <f>COUNTIF(STRAVA!AO$5:AO$997,$C38)</f>
        <v>0</v>
      </c>
      <c r="L38" s="53">
        <f>COUNTIF(STRAVA!AP$5:AP$997,$C38)</f>
        <v>0</v>
      </c>
      <c r="M38" s="53">
        <f>COUNTIF(STRAVA!AQ$5:AQ$997,$C38)</f>
        <v>0</v>
      </c>
      <c r="N38" s="52" t="str">
        <f t="shared" ref="N38:P38" si="26">IF(ISERR(SEARCH(N$36,$B38,1)),"",N$36)&amp;$A38</f>
        <v>S1</v>
      </c>
      <c r="O38" s="52" t="str">
        <f t="shared" si="26"/>
        <v>O1</v>
      </c>
      <c r="P38" s="52" t="str">
        <f t="shared" si="26"/>
        <v>V1</v>
      </c>
      <c r="Q38" s="53"/>
      <c r="R38" s="53"/>
      <c r="S38" s="53"/>
      <c r="T38" s="53"/>
      <c r="U38" s="53"/>
      <c r="V38" s="53"/>
      <c r="W38" s="53"/>
      <c r="X38" s="53"/>
      <c r="Y38" s="53"/>
      <c r="Z38" s="53"/>
    </row>
    <row r="39" spans="1:26" ht="15.75" hidden="1" customHeight="1">
      <c r="A39" s="53">
        <f t="shared" ref="A39:A44" si="27">+A38</f>
        <v>1</v>
      </c>
      <c r="B39" s="52" t="s">
        <v>100</v>
      </c>
      <c r="C39" s="53" t="str">
        <f t="shared" si="25"/>
        <v>1SV</v>
      </c>
      <c r="D39" s="53">
        <f>COUNTIF(STRAVA!AH$5:AH$997,$C39)</f>
        <v>0</v>
      </c>
      <c r="E39" s="53">
        <f>COUNTIF(STRAVA!AI$5:AI$997,$C39)</f>
        <v>0</v>
      </c>
      <c r="F39" s="53">
        <f>COUNTIF(STRAVA!AJ$5:AJ$997,$C39)</f>
        <v>0</v>
      </c>
      <c r="G39" s="53">
        <f>COUNTIF(STRAVA!AK$5:AK$997,$C39)</f>
        <v>0</v>
      </c>
      <c r="H39" s="53">
        <f>COUNTIF(STRAVA!AL$5:AL$997,$C39)</f>
        <v>0</v>
      </c>
      <c r="I39" s="53">
        <f>COUNTIF(STRAVA!AM$5:AM$997,$C39)</f>
        <v>0</v>
      </c>
      <c r="J39" s="53">
        <f>COUNTIF(STRAVA!AN$5:AN$997,$C39)</f>
        <v>0</v>
      </c>
      <c r="K39" s="53">
        <f>COUNTIF(STRAVA!AO$5:AO$997,$C39)</f>
        <v>0</v>
      </c>
      <c r="L39" s="53">
        <f>COUNTIF(STRAVA!AP$5:AP$997,$C39)</f>
        <v>0</v>
      </c>
      <c r="M39" s="53">
        <f>COUNTIF(STRAVA!AQ$5:AQ$997,$C39)</f>
        <v>0</v>
      </c>
      <c r="N39" s="52" t="str">
        <f t="shared" ref="N39:P39" si="28">IF(ISERR(SEARCH(N$36,$B39,1)),"",N$36)&amp;$A39</f>
        <v>S1</v>
      </c>
      <c r="O39" s="52" t="str">
        <f t="shared" si="28"/>
        <v>1</v>
      </c>
      <c r="P39" s="52" t="str">
        <f t="shared" si="28"/>
        <v>V1</v>
      </c>
      <c r="Q39" s="53"/>
      <c r="R39" s="53"/>
      <c r="S39" s="53"/>
      <c r="T39" s="53"/>
      <c r="U39" s="53"/>
      <c r="V39" s="53"/>
      <c r="W39" s="53"/>
      <c r="X39" s="53"/>
      <c r="Y39" s="53"/>
      <c r="Z39" s="53"/>
    </row>
    <row r="40" spans="1:26" ht="15.75" hidden="1" customHeight="1">
      <c r="A40" s="53">
        <f t="shared" si="27"/>
        <v>1</v>
      </c>
      <c r="B40" s="52" t="s">
        <v>101</v>
      </c>
      <c r="C40" s="53" t="str">
        <f t="shared" si="25"/>
        <v>1SO</v>
      </c>
      <c r="D40" s="53">
        <f>COUNTIF(STRAVA!AH$5:AH$997,$C40)</f>
        <v>0</v>
      </c>
      <c r="E40" s="53">
        <f>COUNTIF(STRAVA!AI$5:AI$997,$C40)</f>
        <v>0</v>
      </c>
      <c r="F40" s="53">
        <f>COUNTIF(STRAVA!AJ$5:AJ$997,$C40)</f>
        <v>0</v>
      </c>
      <c r="G40" s="53">
        <f>COUNTIF(STRAVA!AK$5:AK$997,$C40)</f>
        <v>0</v>
      </c>
      <c r="H40" s="53">
        <f>COUNTIF(STRAVA!AL$5:AL$997,$C40)</f>
        <v>0</v>
      </c>
      <c r="I40" s="53">
        <f>COUNTIF(STRAVA!AM$5:AM$997,$C40)</f>
        <v>0</v>
      </c>
      <c r="J40" s="53">
        <f>COUNTIF(STRAVA!AN$5:AN$997,$C40)</f>
        <v>0</v>
      </c>
      <c r="K40" s="53">
        <f>COUNTIF(STRAVA!AO$5:AO$997,$C40)</f>
        <v>0</v>
      </c>
      <c r="L40" s="53">
        <f>COUNTIF(STRAVA!AP$5:AP$997,$C40)</f>
        <v>0</v>
      </c>
      <c r="M40" s="53">
        <f>COUNTIF(STRAVA!AQ$5:AQ$997,$C40)</f>
        <v>0</v>
      </c>
      <c r="N40" s="52" t="str">
        <f t="shared" ref="N40:P40" si="29">IF(ISERR(SEARCH(N$36,$B40,1)),"",N$36)&amp;$A40</f>
        <v>S1</v>
      </c>
      <c r="O40" s="52" t="str">
        <f t="shared" si="29"/>
        <v>O1</v>
      </c>
      <c r="P40" s="52" t="str">
        <f t="shared" si="29"/>
        <v>1</v>
      </c>
      <c r="Q40" s="53"/>
      <c r="R40" s="53"/>
      <c r="S40" s="53"/>
      <c r="T40" s="53"/>
      <c r="U40" s="53"/>
      <c r="V40" s="53"/>
      <c r="W40" s="53"/>
      <c r="X40" s="53"/>
      <c r="Y40" s="53"/>
      <c r="Z40" s="53"/>
    </row>
    <row r="41" spans="1:26" ht="15.75" hidden="1" customHeight="1">
      <c r="A41" s="53">
        <f t="shared" si="27"/>
        <v>1</v>
      </c>
      <c r="B41" s="52" t="s">
        <v>102</v>
      </c>
      <c r="C41" s="53" t="str">
        <f t="shared" si="25"/>
        <v>1OV</v>
      </c>
      <c r="D41" s="53">
        <f>COUNTIF(STRAVA!AH$5:AH$997,$C41)</f>
        <v>0</v>
      </c>
      <c r="E41" s="53">
        <f>COUNTIF(STRAVA!AI$5:AI$997,$C41)</f>
        <v>0</v>
      </c>
      <c r="F41" s="53">
        <f>COUNTIF(STRAVA!AJ$5:AJ$997,$C41)</f>
        <v>0</v>
      </c>
      <c r="G41" s="53">
        <f>COUNTIF(STRAVA!AK$5:AK$997,$C41)</f>
        <v>0</v>
      </c>
      <c r="H41" s="53">
        <f>COUNTIF(STRAVA!AL$5:AL$997,$C41)</f>
        <v>0</v>
      </c>
      <c r="I41" s="53">
        <f>COUNTIF(STRAVA!AM$5:AM$997,$C41)</f>
        <v>0</v>
      </c>
      <c r="J41" s="53">
        <f>COUNTIF(STRAVA!AN$5:AN$997,$C41)</f>
        <v>0</v>
      </c>
      <c r="K41" s="53">
        <f>COUNTIF(STRAVA!AO$5:AO$997,$C41)</f>
        <v>0</v>
      </c>
      <c r="L41" s="53">
        <f>COUNTIF(STRAVA!AP$5:AP$997,$C41)</f>
        <v>0</v>
      </c>
      <c r="M41" s="53">
        <f>COUNTIF(STRAVA!AQ$5:AQ$997,$C41)</f>
        <v>0</v>
      </c>
      <c r="N41" s="52" t="str">
        <f t="shared" ref="N41:P41" si="30">IF(ISERR(SEARCH(N$36,$B41,1)),"",N$36)&amp;$A41</f>
        <v>1</v>
      </c>
      <c r="O41" s="52" t="str">
        <f t="shared" si="30"/>
        <v>O1</v>
      </c>
      <c r="P41" s="52" t="str">
        <f t="shared" si="30"/>
        <v>V1</v>
      </c>
      <c r="Q41" s="53"/>
      <c r="R41" s="53"/>
      <c r="S41" s="53"/>
      <c r="T41" s="53"/>
      <c r="U41" s="53"/>
      <c r="V41" s="53"/>
      <c r="W41" s="53"/>
      <c r="X41" s="53"/>
      <c r="Y41" s="53"/>
      <c r="Z41" s="53"/>
    </row>
    <row r="42" spans="1:26" ht="15.75" hidden="1" customHeight="1">
      <c r="A42" s="53">
        <f t="shared" si="27"/>
        <v>1</v>
      </c>
      <c r="B42" s="52" t="s">
        <v>79</v>
      </c>
      <c r="C42" s="53" t="str">
        <f t="shared" si="25"/>
        <v>1S</v>
      </c>
      <c r="D42" s="53">
        <f>COUNTIF(STRAVA!AH$5:AH$997,$C42)</f>
        <v>0</v>
      </c>
      <c r="E42" s="53">
        <f>COUNTIF(STRAVA!AI$5:AI$997,$C42)</f>
        <v>0</v>
      </c>
      <c r="F42" s="53">
        <f>COUNTIF(STRAVA!AJ$5:AJ$997,$C42)</f>
        <v>0</v>
      </c>
      <c r="G42" s="53">
        <f>COUNTIF(STRAVA!AK$5:AK$997,$C42)</f>
        <v>0</v>
      </c>
      <c r="H42" s="53">
        <f>COUNTIF(STRAVA!AL$5:AL$997,$C42)</f>
        <v>0</v>
      </c>
      <c r="I42" s="53">
        <f>COUNTIF(STRAVA!AM$5:AM$997,$C42)</f>
        <v>0</v>
      </c>
      <c r="J42" s="53">
        <f>COUNTIF(STRAVA!AN$5:AN$997,$C42)</f>
        <v>0</v>
      </c>
      <c r="K42" s="53">
        <f>COUNTIF(STRAVA!AO$5:AO$997,$C42)</f>
        <v>0</v>
      </c>
      <c r="L42" s="53">
        <f>COUNTIF(STRAVA!AP$5:AP$997,$C42)</f>
        <v>0</v>
      </c>
      <c r="M42" s="53">
        <f>COUNTIF(STRAVA!AQ$5:AQ$997,$C42)</f>
        <v>0</v>
      </c>
      <c r="N42" s="52" t="str">
        <f t="shared" ref="N42:P42" si="31">IF(ISERR(SEARCH(N$36,$B42,1)),"",N$36)&amp;$A42</f>
        <v>S1</v>
      </c>
      <c r="O42" s="52" t="str">
        <f t="shared" si="31"/>
        <v>1</v>
      </c>
      <c r="P42" s="52" t="str">
        <f t="shared" si="31"/>
        <v>1</v>
      </c>
      <c r="Q42" s="53"/>
      <c r="R42" s="53"/>
      <c r="S42" s="53"/>
      <c r="T42" s="53"/>
      <c r="U42" s="53"/>
      <c r="V42" s="53"/>
      <c r="W42" s="53"/>
      <c r="X42" s="53"/>
      <c r="Y42" s="53"/>
      <c r="Z42" s="53"/>
    </row>
    <row r="43" spans="1:26" ht="15.75" hidden="1" customHeight="1">
      <c r="A43" s="53">
        <f t="shared" si="27"/>
        <v>1</v>
      </c>
      <c r="B43" s="52" t="s">
        <v>86</v>
      </c>
      <c r="C43" s="53" t="str">
        <f t="shared" si="25"/>
        <v>1O</v>
      </c>
      <c r="D43" s="53">
        <f>COUNTIF(STRAVA!AH$5:AH$997,$C43)</f>
        <v>0</v>
      </c>
      <c r="E43" s="53">
        <f>COUNTIF(STRAVA!AI$5:AI$997,$C43)</f>
        <v>0</v>
      </c>
      <c r="F43" s="53">
        <f>COUNTIF(STRAVA!AJ$5:AJ$997,$C43)</f>
        <v>0</v>
      </c>
      <c r="G43" s="53">
        <f>COUNTIF(STRAVA!AK$5:AK$997,$C43)</f>
        <v>0</v>
      </c>
      <c r="H43" s="53">
        <f>COUNTIF(STRAVA!AL$5:AL$997,$C43)</f>
        <v>0</v>
      </c>
      <c r="I43" s="53">
        <f>COUNTIF(STRAVA!AM$5:AM$997,$C43)</f>
        <v>0</v>
      </c>
      <c r="J43" s="53">
        <f>COUNTIF(STRAVA!AN$5:AN$997,$C43)</f>
        <v>0</v>
      </c>
      <c r="K43" s="53">
        <f>COUNTIF(STRAVA!AO$5:AO$997,$C43)</f>
        <v>0</v>
      </c>
      <c r="L43" s="53">
        <f>COUNTIF(STRAVA!AP$5:AP$997,$C43)</f>
        <v>0</v>
      </c>
      <c r="M43" s="53">
        <f>COUNTIF(STRAVA!AQ$5:AQ$997,$C43)</f>
        <v>0</v>
      </c>
      <c r="N43" s="52" t="str">
        <f t="shared" ref="N43:P43" si="32">IF(ISERR(SEARCH(N$36,$B43,1)),"",N$36)&amp;$A43</f>
        <v>1</v>
      </c>
      <c r="O43" s="52" t="str">
        <f t="shared" si="32"/>
        <v>O1</v>
      </c>
      <c r="P43" s="52" t="str">
        <f t="shared" si="32"/>
        <v>1</v>
      </c>
      <c r="Q43" s="53"/>
      <c r="R43" s="53"/>
      <c r="S43" s="53"/>
      <c r="T43" s="53"/>
      <c r="U43" s="53"/>
      <c r="V43" s="53"/>
      <c r="W43" s="53"/>
      <c r="X43" s="53"/>
      <c r="Y43" s="53"/>
      <c r="Z43" s="53"/>
    </row>
    <row r="44" spans="1:26" ht="15.75" hidden="1" customHeight="1">
      <c r="A44" s="53">
        <f t="shared" si="27"/>
        <v>1</v>
      </c>
      <c r="B44" s="52" t="s">
        <v>88</v>
      </c>
      <c r="C44" s="53" t="str">
        <f t="shared" si="25"/>
        <v>1V</v>
      </c>
      <c r="D44" s="53">
        <f>COUNTIF(STRAVA!AH$5:AH$997,$C44)</f>
        <v>0</v>
      </c>
      <c r="E44" s="53">
        <f>COUNTIF(STRAVA!AI$5:AI$997,$C44)</f>
        <v>0</v>
      </c>
      <c r="F44" s="53">
        <f>COUNTIF(STRAVA!AJ$5:AJ$997,$C44)</f>
        <v>0</v>
      </c>
      <c r="G44" s="53">
        <f>COUNTIF(STRAVA!AK$5:AK$997,$C44)</f>
        <v>0</v>
      </c>
      <c r="H44" s="53">
        <f>COUNTIF(STRAVA!AL$5:AL$997,$C44)</f>
        <v>0</v>
      </c>
      <c r="I44" s="53">
        <f>COUNTIF(STRAVA!AM$5:AM$997,$C44)</f>
        <v>0</v>
      </c>
      <c r="J44" s="53">
        <f>COUNTIF(STRAVA!AN$5:AN$997,$C44)</f>
        <v>0</v>
      </c>
      <c r="K44" s="53">
        <f>COUNTIF(STRAVA!AO$5:AO$997,$C44)</f>
        <v>0</v>
      </c>
      <c r="L44" s="53">
        <f>COUNTIF(STRAVA!AP$5:AP$997,$C44)</f>
        <v>0</v>
      </c>
      <c r="M44" s="53">
        <f>COUNTIF(STRAVA!AQ$5:AQ$997,$C44)</f>
        <v>0</v>
      </c>
      <c r="N44" s="52" t="str">
        <f t="shared" ref="N44:P44" si="33">IF(ISERR(SEARCH(N$36,$B44,1)),"",N$36)&amp;$A44</f>
        <v>1</v>
      </c>
      <c r="O44" s="52" t="str">
        <f t="shared" si="33"/>
        <v>1</v>
      </c>
      <c r="P44" s="52" t="str">
        <f t="shared" si="33"/>
        <v>V1</v>
      </c>
      <c r="Q44" s="53"/>
      <c r="R44" s="53"/>
      <c r="S44" s="53"/>
      <c r="T44" s="53"/>
      <c r="U44" s="53"/>
      <c r="V44" s="53"/>
      <c r="W44" s="53"/>
      <c r="X44" s="53"/>
      <c r="Y44" s="53"/>
      <c r="Z44" s="53"/>
    </row>
    <row r="45" spans="1:26" ht="15.75" hidden="1" customHeight="1">
      <c r="A45" s="53">
        <v>2</v>
      </c>
      <c r="B45" s="52" t="s">
        <v>99</v>
      </c>
      <c r="C45" s="53" t="str">
        <f t="shared" si="25"/>
        <v>2SOV</v>
      </c>
      <c r="D45" s="53">
        <f>COUNTIF(STRAVA!AH$5:AH$997,$C45)</f>
        <v>0</v>
      </c>
      <c r="E45" s="53">
        <f>COUNTIF(STRAVA!AI$5:AI$997,$C45)</f>
        <v>0</v>
      </c>
      <c r="F45" s="53">
        <f>COUNTIF(STRAVA!AJ$5:AJ$997,$C45)</f>
        <v>0</v>
      </c>
      <c r="G45" s="53">
        <f>COUNTIF(STRAVA!AK$5:AK$997,$C45)</f>
        <v>0</v>
      </c>
      <c r="H45" s="53">
        <f>COUNTIF(STRAVA!AL$5:AL$997,$C45)</f>
        <v>0</v>
      </c>
      <c r="I45" s="53">
        <f>COUNTIF(STRAVA!AM$5:AM$997,$C45)</f>
        <v>0</v>
      </c>
      <c r="J45" s="53">
        <f>COUNTIF(STRAVA!AN$5:AN$997,$C45)</f>
        <v>0</v>
      </c>
      <c r="K45" s="53">
        <f>COUNTIF(STRAVA!AO$5:AO$997,$C45)</f>
        <v>0</v>
      </c>
      <c r="L45" s="53">
        <f>COUNTIF(STRAVA!AP$5:AP$997,$C45)</f>
        <v>0</v>
      </c>
      <c r="M45" s="53">
        <f>COUNTIF(STRAVA!AQ$5:AQ$997,$C45)</f>
        <v>0</v>
      </c>
      <c r="N45" s="52" t="str">
        <f t="shared" ref="N45:P45" si="34">IF(ISERR(SEARCH(N$36,$B45,1)),"",N$36)&amp;$A45</f>
        <v>S2</v>
      </c>
      <c r="O45" s="52" t="str">
        <f t="shared" si="34"/>
        <v>O2</v>
      </c>
      <c r="P45" s="52" t="str">
        <f t="shared" si="34"/>
        <v>V2</v>
      </c>
      <c r="Q45" s="53"/>
      <c r="R45" s="53"/>
      <c r="S45" s="53"/>
      <c r="T45" s="53"/>
      <c r="U45" s="53"/>
      <c r="V45" s="53"/>
      <c r="W45" s="53"/>
      <c r="X45" s="53"/>
      <c r="Y45" s="53"/>
      <c r="Z45" s="53"/>
    </row>
    <row r="46" spans="1:26" ht="15.75" hidden="1" customHeight="1">
      <c r="A46" s="53">
        <f t="shared" ref="A46:A51" si="35">+A45</f>
        <v>2</v>
      </c>
      <c r="B46" s="52" t="s">
        <v>100</v>
      </c>
      <c r="C46" s="53" t="str">
        <f t="shared" si="25"/>
        <v>2SV</v>
      </c>
      <c r="D46" s="53">
        <f>COUNTIF(STRAVA!AH$5:AH$997,$C46)</f>
        <v>0</v>
      </c>
      <c r="E46" s="53">
        <f>COUNTIF(STRAVA!AI$5:AI$997,$C46)</f>
        <v>0</v>
      </c>
      <c r="F46" s="53">
        <f>COUNTIF(STRAVA!AJ$5:AJ$997,$C46)</f>
        <v>0</v>
      </c>
      <c r="G46" s="53">
        <f>COUNTIF(STRAVA!AK$5:AK$997,$C46)</f>
        <v>0</v>
      </c>
      <c r="H46" s="53">
        <f>COUNTIF(STRAVA!AL$5:AL$997,$C46)</f>
        <v>0</v>
      </c>
      <c r="I46" s="53">
        <f>COUNTIF(STRAVA!AM$5:AM$997,$C46)</f>
        <v>0</v>
      </c>
      <c r="J46" s="53">
        <f>COUNTIF(STRAVA!AN$5:AN$997,$C46)</f>
        <v>0</v>
      </c>
      <c r="K46" s="53">
        <f>COUNTIF(STRAVA!AO$5:AO$997,$C46)</f>
        <v>0</v>
      </c>
      <c r="L46" s="53">
        <f>COUNTIF(STRAVA!AP$5:AP$997,$C46)</f>
        <v>0</v>
      </c>
      <c r="M46" s="53">
        <f>COUNTIF(STRAVA!AQ$5:AQ$997,$C46)</f>
        <v>0</v>
      </c>
      <c r="N46" s="52" t="str">
        <f t="shared" ref="N46:P46" si="36">IF(ISERR(SEARCH(N$36,$B46,1)),"",N$36)&amp;$A46</f>
        <v>S2</v>
      </c>
      <c r="O46" s="52" t="str">
        <f t="shared" si="36"/>
        <v>2</v>
      </c>
      <c r="P46" s="52" t="str">
        <f t="shared" si="36"/>
        <v>V2</v>
      </c>
      <c r="Q46" s="53"/>
      <c r="R46" s="53"/>
      <c r="S46" s="53"/>
      <c r="T46" s="53"/>
      <c r="U46" s="53"/>
      <c r="V46" s="53"/>
      <c r="W46" s="53"/>
      <c r="X46" s="53"/>
      <c r="Y46" s="53"/>
      <c r="Z46" s="53"/>
    </row>
    <row r="47" spans="1:26" ht="15.75" hidden="1" customHeight="1">
      <c r="A47" s="53">
        <f t="shared" si="35"/>
        <v>2</v>
      </c>
      <c r="B47" s="52" t="s">
        <v>101</v>
      </c>
      <c r="C47" s="53" t="str">
        <f t="shared" si="25"/>
        <v>2SO</v>
      </c>
      <c r="D47" s="53">
        <f>COUNTIF(STRAVA!AH$5:AH$997,$C47)</f>
        <v>0</v>
      </c>
      <c r="E47" s="53">
        <f>COUNTIF(STRAVA!AI$5:AI$997,$C47)</f>
        <v>0</v>
      </c>
      <c r="F47" s="53">
        <f>COUNTIF(STRAVA!AJ$5:AJ$997,$C47)</f>
        <v>0</v>
      </c>
      <c r="G47" s="53">
        <f>COUNTIF(STRAVA!AK$5:AK$997,$C47)</f>
        <v>0</v>
      </c>
      <c r="H47" s="53">
        <f>COUNTIF(STRAVA!AL$5:AL$997,$C47)</f>
        <v>0</v>
      </c>
      <c r="I47" s="53">
        <f>COUNTIF(STRAVA!AM$5:AM$997,$C47)</f>
        <v>0</v>
      </c>
      <c r="J47" s="53">
        <f>COUNTIF(STRAVA!AN$5:AN$997,$C47)</f>
        <v>0</v>
      </c>
      <c r="K47" s="53">
        <f>COUNTIF(STRAVA!AO$5:AO$997,$C47)</f>
        <v>0</v>
      </c>
      <c r="L47" s="53">
        <f>COUNTIF(STRAVA!AP$5:AP$997,$C47)</f>
        <v>0</v>
      </c>
      <c r="M47" s="53">
        <f>COUNTIF(STRAVA!AQ$5:AQ$997,$C47)</f>
        <v>0</v>
      </c>
      <c r="N47" s="52" t="str">
        <f t="shared" ref="N47:P47" si="37">IF(ISERR(SEARCH(N$36,$B47,1)),"",N$36)&amp;$A47</f>
        <v>S2</v>
      </c>
      <c r="O47" s="52" t="str">
        <f t="shared" si="37"/>
        <v>O2</v>
      </c>
      <c r="P47" s="52" t="str">
        <f t="shared" si="37"/>
        <v>2</v>
      </c>
      <c r="Q47" s="53"/>
      <c r="R47" s="53"/>
      <c r="S47" s="53"/>
      <c r="T47" s="53"/>
      <c r="U47" s="53"/>
      <c r="V47" s="53"/>
      <c r="W47" s="53"/>
      <c r="X47" s="53"/>
      <c r="Y47" s="53"/>
      <c r="Z47" s="53"/>
    </row>
    <row r="48" spans="1:26" ht="15.75" hidden="1" customHeight="1">
      <c r="A48" s="53">
        <f t="shared" si="35"/>
        <v>2</v>
      </c>
      <c r="B48" s="52" t="s">
        <v>102</v>
      </c>
      <c r="C48" s="53" t="str">
        <f t="shared" si="25"/>
        <v>2OV</v>
      </c>
      <c r="D48" s="53">
        <f>COUNTIF(STRAVA!AH$5:AH$997,$C48)</f>
        <v>0</v>
      </c>
      <c r="E48" s="53">
        <f>COUNTIF(STRAVA!AI$5:AI$997,$C48)</f>
        <v>0</v>
      </c>
      <c r="F48" s="53">
        <f>COUNTIF(STRAVA!AJ$5:AJ$997,$C48)</f>
        <v>0</v>
      </c>
      <c r="G48" s="53">
        <f>COUNTIF(STRAVA!AK$5:AK$997,$C48)</f>
        <v>0</v>
      </c>
      <c r="H48" s="53">
        <f>COUNTIF(STRAVA!AL$5:AL$997,$C48)</f>
        <v>0</v>
      </c>
      <c r="I48" s="53">
        <f>COUNTIF(STRAVA!AM$5:AM$997,$C48)</f>
        <v>0</v>
      </c>
      <c r="J48" s="53">
        <f>COUNTIF(STRAVA!AN$5:AN$997,$C48)</f>
        <v>0</v>
      </c>
      <c r="K48" s="53">
        <f>COUNTIF(STRAVA!AO$5:AO$997,$C48)</f>
        <v>0</v>
      </c>
      <c r="L48" s="53">
        <f>COUNTIF(STRAVA!AP$5:AP$997,$C48)</f>
        <v>0</v>
      </c>
      <c r="M48" s="53">
        <f>COUNTIF(STRAVA!AQ$5:AQ$997,$C48)</f>
        <v>0</v>
      </c>
      <c r="N48" s="52" t="str">
        <f t="shared" ref="N48:P48" si="38">IF(ISERR(SEARCH(N$36,$B48,1)),"",N$36)&amp;$A48</f>
        <v>2</v>
      </c>
      <c r="O48" s="52" t="str">
        <f t="shared" si="38"/>
        <v>O2</v>
      </c>
      <c r="P48" s="52" t="str">
        <f t="shared" si="38"/>
        <v>V2</v>
      </c>
      <c r="Q48" s="53"/>
      <c r="R48" s="53"/>
      <c r="S48" s="53"/>
      <c r="T48" s="53"/>
      <c r="U48" s="53"/>
      <c r="V48" s="53"/>
      <c r="W48" s="53"/>
      <c r="X48" s="53"/>
      <c r="Y48" s="53"/>
      <c r="Z48" s="53"/>
    </row>
    <row r="49" spans="1:26" ht="15.75" hidden="1" customHeight="1">
      <c r="A49" s="53">
        <f t="shared" si="35"/>
        <v>2</v>
      </c>
      <c r="B49" s="52" t="s">
        <v>79</v>
      </c>
      <c r="C49" s="53" t="str">
        <f t="shared" si="25"/>
        <v>2S</v>
      </c>
      <c r="D49" s="53">
        <f>COUNTIF(STRAVA!AH$5:AH$997,$C49)</f>
        <v>0</v>
      </c>
      <c r="E49" s="53">
        <f>COUNTIF(STRAVA!AI$5:AI$997,$C49)</f>
        <v>0</v>
      </c>
      <c r="F49" s="53">
        <f>COUNTIF(STRAVA!AJ$5:AJ$997,$C49)</f>
        <v>0</v>
      </c>
      <c r="G49" s="53">
        <f>COUNTIF(STRAVA!AK$5:AK$997,$C49)</f>
        <v>0</v>
      </c>
      <c r="H49" s="53">
        <f>COUNTIF(STRAVA!AL$5:AL$997,$C49)</f>
        <v>0</v>
      </c>
      <c r="I49" s="53">
        <f>COUNTIF(STRAVA!AM$5:AM$997,$C49)</f>
        <v>0</v>
      </c>
      <c r="J49" s="53">
        <f>COUNTIF(STRAVA!AN$5:AN$997,$C49)</f>
        <v>0</v>
      </c>
      <c r="K49" s="53">
        <f>COUNTIF(STRAVA!AO$5:AO$997,$C49)</f>
        <v>0</v>
      </c>
      <c r="L49" s="53">
        <f>COUNTIF(STRAVA!AP$5:AP$997,$C49)</f>
        <v>0</v>
      </c>
      <c r="M49" s="53">
        <f>COUNTIF(STRAVA!AQ$5:AQ$997,$C49)</f>
        <v>0</v>
      </c>
      <c r="N49" s="52" t="str">
        <f t="shared" ref="N49:P49" si="39">IF(ISERR(SEARCH(N$36,$B49,1)),"",N$36)&amp;$A49</f>
        <v>S2</v>
      </c>
      <c r="O49" s="52" t="str">
        <f t="shared" si="39"/>
        <v>2</v>
      </c>
      <c r="P49" s="52" t="str">
        <f t="shared" si="39"/>
        <v>2</v>
      </c>
      <c r="Q49" s="53"/>
      <c r="R49" s="53"/>
      <c r="S49" s="53"/>
      <c r="T49" s="53"/>
      <c r="U49" s="53"/>
      <c r="V49" s="53"/>
      <c r="W49" s="53"/>
      <c r="X49" s="53"/>
      <c r="Y49" s="53"/>
      <c r="Z49" s="53"/>
    </row>
    <row r="50" spans="1:26" ht="15.75" hidden="1" customHeight="1">
      <c r="A50" s="53">
        <f t="shared" si="35"/>
        <v>2</v>
      </c>
      <c r="B50" s="52" t="s">
        <v>86</v>
      </c>
      <c r="C50" s="53" t="str">
        <f t="shared" si="25"/>
        <v>2O</v>
      </c>
      <c r="D50" s="53">
        <f>COUNTIF(STRAVA!AH$5:AH$997,$C50)</f>
        <v>0</v>
      </c>
      <c r="E50" s="53">
        <f>COUNTIF(STRAVA!AI$5:AI$997,$C50)</f>
        <v>0</v>
      </c>
      <c r="F50" s="53">
        <f>COUNTIF(STRAVA!AJ$5:AJ$997,$C50)</f>
        <v>0</v>
      </c>
      <c r="G50" s="53">
        <f>COUNTIF(STRAVA!AK$5:AK$997,$C50)</f>
        <v>0</v>
      </c>
      <c r="H50" s="53">
        <f>COUNTIF(STRAVA!AL$5:AL$997,$C50)</f>
        <v>0</v>
      </c>
      <c r="I50" s="53">
        <f>COUNTIF(STRAVA!AM$5:AM$997,$C50)</f>
        <v>0</v>
      </c>
      <c r="J50" s="53">
        <f>COUNTIF(STRAVA!AN$5:AN$997,$C50)</f>
        <v>0</v>
      </c>
      <c r="K50" s="53">
        <f>COUNTIF(STRAVA!AO$5:AO$997,$C50)</f>
        <v>0</v>
      </c>
      <c r="L50" s="53">
        <f>COUNTIF(STRAVA!AP$5:AP$997,$C50)</f>
        <v>0</v>
      </c>
      <c r="M50" s="53">
        <f>COUNTIF(STRAVA!AQ$5:AQ$997,$C50)</f>
        <v>0</v>
      </c>
      <c r="N50" s="52" t="str">
        <f t="shared" ref="N50:P50" si="40">IF(ISERR(SEARCH(N$36,$B50,1)),"",N$36)&amp;$A50</f>
        <v>2</v>
      </c>
      <c r="O50" s="52" t="str">
        <f t="shared" si="40"/>
        <v>O2</v>
      </c>
      <c r="P50" s="52" t="str">
        <f t="shared" si="40"/>
        <v>2</v>
      </c>
      <c r="Q50" s="53"/>
      <c r="R50" s="53"/>
      <c r="S50" s="53"/>
      <c r="T50" s="53"/>
      <c r="U50" s="53"/>
      <c r="V50" s="53"/>
      <c r="W50" s="53"/>
      <c r="X50" s="53"/>
      <c r="Y50" s="53"/>
      <c r="Z50" s="53"/>
    </row>
    <row r="51" spans="1:26" ht="15.75" hidden="1" customHeight="1">
      <c r="A51" s="53">
        <f t="shared" si="35"/>
        <v>2</v>
      </c>
      <c r="B51" s="52" t="s">
        <v>88</v>
      </c>
      <c r="C51" s="53" t="str">
        <f t="shared" si="25"/>
        <v>2V</v>
      </c>
      <c r="D51" s="53">
        <f>COUNTIF(STRAVA!AH$5:AH$997,$C51)</f>
        <v>0</v>
      </c>
      <c r="E51" s="53">
        <f>COUNTIF(STRAVA!AI$5:AI$997,$C51)</f>
        <v>0</v>
      </c>
      <c r="F51" s="53">
        <f>COUNTIF(STRAVA!AJ$5:AJ$997,$C51)</f>
        <v>0</v>
      </c>
      <c r="G51" s="53">
        <f>COUNTIF(STRAVA!AK$5:AK$997,$C51)</f>
        <v>0</v>
      </c>
      <c r="H51" s="53">
        <f>COUNTIF(STRAVA!AL$5:AL$997,$C51)</f>
        <v>0</v>
      </c>
      <c r="I51" s="53">
        <f>COUNTIF(STRAVA!AM$5:AM$997,$C51)</f>
        <v>0</v>
      </c>
      <c r="J51" s="53">
        <f>COUNTIF(STRAVA!AN$5:AN$997,$C51)</f>
        <v>0</v>
      </c>
      <c r="K51" s="53">
        <f>COUNTIF(STRAVA!AO$5:AO$997,$C51)</f>
        <v>0</v>
      </c>
      <c r="L51" s="53">
        <f>COUNTIF(STRAVA!AP$5:AP$997,$C51)</f>
        <v>0</v>
      </c>
      <c r="M51" s="53">
        <f>COUNTIF(STRAVA!AQ$5:AQ$997,$C51)</f>
        <v>0</v>
      </c>
      <c r="N51" s="52" t="str">
        <f t="shared" ref="N51:P51" si="41">IF(ISERR(SEARCH(N$36,$B51,1)),"",N$36)&amp;$A51</f>
        <v>2</v>
      </c>
      <c r="O51" s="52" t="str">
        <f t="shared" si="41"/>
        <v>2</v>
      </c>
      <c r="P51" s="52" t="str">
        <f t="shared" si="41"/>
        <v>V2</v>
      </c>
      <c r="Q51" s="53"/>
      <c r="R51" s="53"/>
      <c r="S51" s="53"/>
      <c r="T51" s="53"/>
      <c r="U51" s="53"/>
      <c r="V51" s="53"/>
      <c r="W51" s="53"/>
      <c r="X51" s="53"/>
      <c r="Y51" s="53"/>
      <c r="Z51" s="53"/>
    </row>
    <row r="52" spans="1:26" ht="15.75" hidden="1" customHeight="1">
      <c r="A52" s="53">
        <v>3</v>
      </c>
      <c r="B52" s="52" t="s">
        <v>99</v>
      </c>
      <c r="C52" s="53" t="str">
        <f t="shared" si="25"/>
        <v>3SOV</v>
      </c>
      <c r="D52" s="53">
        <f>COUNTIF(STRAVA!AH$5:AH$997,$C52)</f>
        <v>0</v>
      </c>
      <c r="E52" s="53">
        <f>COUNTIF(STRAVA!AI$5:AI$997,$C52)</f>
        <v>0</v>
      </c>
      <c r="F52" s="53">
        <f>COUNTIF(STRAVA!AJ$5:AJ$997,$C52)</f>
        <v>0</v>
      </c>
      <c r="G52" s="53">
        <f>COUNTIF(STRAVA!AK$5:AK$997,$C52)</f>
        <v>0</v>
      </c>
      <c r="H52" s="53">
        <f>COUNTIF(STRAVA!AL$5:AL$997,$C52)</f>
        <v>0</v>
      </c>
      <c r="I52" s="53">
        <f>COUNTIF(STRAVA!AM$5:AM$997,$C52)</f>
        <v>0</v>
      </c>
      <c r="J52" s="53">
        <f>COUNTIF(STRAVA!AN$5:AN$997,$C52)</f>
        <v>0</v>
      </c>
      <c r="K52" s="53">
        <f>COUNTIF(STRAVA!AO$5:AO$997,$C52)</f>
        <v>0</v>
      </c>
      <c r="L52" s="53">
        <f>COUNTIF(STRAVA!AP$5:AP$997,$C52)</f>
        <v>0</v>
      </c>
      <c r="M52" s="53">
        <f>COUNTIF(STRAVA!AQ$5:AQ$997,$C52)</f>
        <v>0</v>
      </c>
      <c r="N52" s="52" t="str">
        <f t="shared" ref="N52:P52" si="42">IF(ISERR(SEARCH(N$36,$B52,1)),"",N$36)&amp;$A52</f>
        <v>S3</v>
      </c>
      <c r="O52" s="52" t="str">
        <f t="shared" si="42"/>
        <v>O3</v>
      </c>
      <c r="P52" s="52" t="str">
        <f t="shared" si="42"/>
        <v>V3</v>
      </c>
      <c r="Q52" s="53"/>
      <c r="R52" s="53"/>
      <c r="S52" s="53"/>
      <c r="T52" s="53"/>
      <c r="U52" s="53"/>
      <c r="V52" s="53"/>
      <c r="W52" s="53"/>
      <c r="X52" s="53"/>
      <c r="Y52" s="53"/>
      <c r="Z52" s="53"/>
    </row>
    <row r="53" spans="1:26" ht="15.75" hidden="1" customHeight="1">
      <c r="A53" s="53">
        <f t="shared" ref="A53:A58" si="43">+A52</f>
        <v>3</v>
      </c>
      <c r="B53" s="52" t="s">
        <v>100</v>
      </c>
      <c r="C53" s="53" t="str">
        <f t="shared" si="25"/>
        <v>3SV</v>
      </c>
      <c r="D53" s="53">
        <f>COUNTIF(STRAVA!AH$5:AH$997,$C53)</f>
        <v>0</v>
      </c>
      <c r="E53" s="53">
        <f>COUNTIF(STRAVA!AI$5:AI$997,$C53)</f>
        <v>0</v>
      </c>
      <c r="F53" s="53">
        <f>COUNTIF(STRAVA!AJ$5:AJ$997,$C53)</f>
        <v>0</v>
      </c>
      <c r="G53" s="53">
        <f>COUNTIF(STRAVA!AK$5:AK$997,$C53)</f>
        <v>0</v>
      </c>
      <c r="H53" s="53">
        <f>COUNTIF(STRAVA!AL$5:AL$997,$C53)</f>
        <v>0</v>
      </c>
      <c r="I53" s="53">
        <f>COUNTIF(STRAVA!AM$5:AM$997,$C53)</f>
        <v>0</v>
      </c>
      <c r="J53" s="53">
        <f>COUNTIF(STRAVA!AN$5:AN$997,$C53)</f>
        <v>0</v>
      </c>
      <c r="K53" s="53">
        <f>COUNTIF(STRAVA!AO$5:AO$997,$C53)</f>
        <v>0</v>
      </c>
      <c r="L53" s="53">
        <f>COUNTIF(STRAVA!AP$5:AP$997,$C53)</f>
        <v>0</v>
      </c>
      <c r="M53" s="53">
        <f>COUNTIF(STRAVA!AQ$5:AQ$997,$C53)</f>
        <v>0</v>
      </c>
      <c r="N53" s="52" t="str">
        <f t="shared" ref="N53:P53" si="44">IF(ISERR(SEARCH(N$36,$B53,1)),"",N$36)&amp;$A53</f>
        <v>S3</v>
      </c>
      <c r="O53" s="52" t="str">
        <f t="shared" si="44"/>
        <v>3</v>
      </c>
      <c r="P53" s="52" t="str">
        <f t="shared" si="44"/>
        <v>V3</v>
      </c>
      <c r="Q53" s="53"/>
      <c r="R53" s="53"/>
      <c r="S53" s="53"/>
      <c r="T53" s="53"/>
      <c r="U53" s="53"/>
      <c r="V53" s="53"/>
      <c r="W53" s="53"/>
      <c r="X53" s="53"/>
      <c r="Y53" s="53"/>
      <c r="Z53" s="53"/>
    </row>
    <row r="54" spans="1:26" ht="15.75" hidden="1" customHeight="1">
      <c r="A54" s="53">
        <f t="shared" si="43"/>
        <v>3</v>
      </c>
      <c r="B54" s="52" t="s">
        <v>101</v>
      </c>
      <c r="C54" s="53" t="str">
        <f t="shared" si="25"/>
        <v>3SO</v>
      </c>
      <c r="D54" s="53">
        <f>COUNTIF(STRAVA!AH$5:AH$997,$C54)</f>
        <v>0</v>
      </c>
      <c r="E54" s="53">
        <f>COUNTIF(STRAVA!AI$5:AI$997,$C54)</f>
        <v>0</v>
      </c>
      <c r="F54" s="53">
        <f>COUNTIF(STRAVA!AJ$5:AJ$997,$C54)</f>
        <v>0</v>
      </c>
      <c r="G54" s="53">
        <f>COUNTIF(STRAVA!AK$5:AK$997,$C54)</f>
        <v>0</v>
      </c>
      <c r="H54" s="53">
        <f>COUNTIF(STRAVA!AL$5:AL$997,$C54)</f>
        <v>0</v>
      </c>
      <c r="I54" s="53">
        <f>COUNTIF(STRAVA!AM$5:AM$997,$C54)</f>
        <v>0</v>
      </c>
      <c r="J54" s="53">
        <f>COUNTIF(STRAVA!AN$5:AN$997,$C54)</f>
        <v>0</v>
      </c>
      <c r="K54" s="53">
        <f>COUNTIF(STRAVA!AO$5:AO$997,$C54)</f>
        <v>0</v>
      </c>
      <c r="L54" s="53">
        <f>COUNTIF(STRAVA!AP$5:AP$997,$C54)</f>
        <v>0</v>
      </c>
      <c r="M54" s="53">
        <f>COUNTIF(STRAVA!AQ$5:AQ$997,$C54)</f>
        <v>0</v>
      </c>
      <c r="N54" s="52" t="str">
        <f t="shared" ref="N54:P54" si="45">IF(ISERR(SEARCH(N$36,$B54,1)),"",N$36)&amp;$A54</f>
        <v>S3</v>
      </c>
      <c r="O54" s="52" t="str">
        <f t="shared" si="45"/>
        <v>O3</v>
      </c>
      <c r="P54" s="52" t="str">
        <f t="shared" si="45"/>
        <v>3</v>
      </c>
      <c r="Q54" s="53"/>
      <c r="R54" s="53"/>
      <c r="S54" s="53"/>
      <c r="T54" s="53"/>
      <c r="U54" s="53"/>
      <c r="V54" s="53"/>
      <c r="W54" s="53"/>
      <c r="X54" s="53"/>
      <c r="Y54" s="53"/>
      <c r="Z54" s="53"/>
    </row>
    <row r="55" spans="1:26" ht="15.75" hidden="1" customHeight="1">
      <c r="A55" s="53">
        <f t="shared" si="43"/>
        <v>3</v>
      </c>
      <c r="B55" s="52" t="s">
        <v>102</v>
      </c>
      <c r="C55" s="53" t="str">
        <f t="shared" si="25"/>
        <v>3OV</v>
      </c>
      <c r="D55" s="53">
        <f>COUNTIF(STRAVA!AH$5:AH$997,$C55)</f>
        <v>0</v>
      </c>
      <c r="E55" s="53">
        <f>COUNTIF(STRAVA!AI$5:AI$997,$C55)</f>
        <v>0</v>
      </c>
      <c r="F55" s="53">
        <f>COUNTIF(STRAVA!AJ$5:AJ$997,$C55)</f>
        <v>0</v>
      </c>
      <c r="G55" s="53">
        <f>COUNTIF(STRAVA!AK$5:AK$997,$C55)</f>
        <v>0</v>
      </c>
      <c r="H55" s="53">
        <f>COUNTIF(STRAVA!AL$5:AL$997,$C55)</f>
        <v>0</v>
      </c>
      <c r="I55" s="53">
        <f>COUNTIF(STRAVA!AM$5:AM$997,$C55)</f>
        <v>0</v>
      </c>
      <c r="J55" s="53">
        <f>COUNTIF(STRAVA!AN$5:AN$997,$C55)</f>
        <v>0</v>
      </c>
      <c r="K55" s="53">
        <f>COUNTIF(STRAVA!AO$5:AO$997,$C55)</f>
        <v>0</v>
      </c>
      <c r="L55" s="53">
        <f>COUNTIF(STRAVA!AP$5:AP$997,$C55)</f>
        <v>0</v>
      </c>
      <c r="M55" s="53">
        <f>COUNTIF(STRAVA!AQ$5:AQ$997,$C55)</f>
        <v>0</v>
      </c>
      <c r="N55" s="52" t="str">
        <f t="shared" ref="N55:P55" si="46">IF(ISERR(SEARCH(N$36,$B55,1)),"",N$36)&amp;$A55</f>
        <v>3</v>
      </c>
      <c r="O55" s="52" t="str">
        <f t="shared" si="46"/>
        <v>O3</v>
      </c>
      <c r="P55" s="52" t="str">
        <f t="shared" si="46"/>
        <v>V3</v>
      </c>
      <c r="Q55" s="53"/>
      <c r="R55" s="53"/>
      <c r="S55" s="53"/>
      <c r="T55" s="53"/>
      <c r="U55" s="53"/>
      <c r="V55" s="53"/>
      <c r="W55" s="53"/>
      <c r="X55" s="53"/>
      <c r="Y55" s="53"/>
      <c r="Z55" s="53"/>
    </row>
    <row r="56" spans="1:26" ht="15.75" hidden="1" customHeight="1">
      <c r="A56" s="53">
        <f t="shared" si="43"/>
        <v>3</v>
      </c>
      <c r="B56" s="52" t="s">
        <v>79</v>
      </c>
      <c r="C56" s="53" t="str">
        <f t="shared" si="25"/>
        <v>3S</v>
      </c>
      <c r="D56" s="53">
        <f>COUNTIF(STRAVA!AH$5:AH$997,$C56)</f>
        <v>0</v>
      </c>
      <c r="E56" s="53">
        <f>COUNTIF(STRAVA!AI$5:AI$997,$C56)</f>
        <v>0</v>
      </c>
      <c r="F56" s="53">
        <f>COUNTIF(STRAVA!AJ$5:AJ$997,$C56)</f>
        <v>0</v>
      </c>
      <c r="G56" s="53">
        <f>COUNTIF(STRAVA!AK$5:AK$997,$C56)</f>
        <v>0</v>
      </c>
      <c r="H56" s="53">
        <f>COUNTIF(STRAVA!AL$5:AL$997,$C56)</f>
        <v>0</v>
      </c>
      <c r="I56" s="53">
        <f>COUNTIF(STRAVA!AM$5:AM$997,$C56)</f>
        <v>0</v>
      </c>
      <c r="J56" s="53">
        <f>COUNTIF(STRAVA!AN$5:AN$997,$C56)</f>
        <v>0</v>
      </c>
      <c r="K56" s="53">
        <f>COUNTIF(STRAVA!AO$5:AO$997,$C56)</f>
        <v>0</v>
      </c>
      <c r="L56" s="53">
        <f>COUNTIF(STRAVA!AP$5:AP$997,$C56)</f>
        <v>0</v>
      </c>
      <c r="M56" s="53">
        <f>COUNTIF(STRAVA!AQ$5:AQ$997,$C56)</f>
        <v>0</v>
      </c>
      <c r="N56" s="52" t="str">
        <f t="shared" ref="N56:P56" si="47">IF(ISERR(SEARCH(N$36,$B56,1)),"",N$36)&amp;$A56</f>
        <v>S3</v>
      </c>
      <c r="O56" s="52" t="str">
        <f t="shared" si="47"/>
        <v>3</v>
      </c>
      <c r="P56" s="52" t="str">
        <f t="shared" si="47"/>
        <v>3</v>
      </c>
      <c r="Q56" s="53"/>
      <c r="R56" s="53"/>
      <c r="S56" s="53"/>
      <c r="T56" s="53"/>
      <c r="U56" s="53"/>
      <c r="V56" s="53"/>
      <c r="W56" s="53"/>
      <c r="X56" s="53"/>
      <c r="Y56" s="53"/>
      <c r="Z56" s="53"/>
    </row>
    <row r="57" spans="1:26" ht="15.75" hidden="1" customHeight="1">
      <c r="A57" s="53">
        <f t="shared" si="43"/>
        <v>3</v>
      </c>
      <c r="B57" s="52" t="s">
        <v>86</v>
      </c>
      <c r="C57" s="53" t="str">
        <f t="shared" si="25"/>
        <v>3O</v>
      </c>
      <c r="D57" s="53">
        <f>COUNTIF(STRAVA!AH$5:AH$997,$C57)</f>
        <v>0</v>
      </c>
      <c r="E57" s="53">
        <f>COUNTIF(STRAVA!AI$5:AI$997,$C57)</f>
        <v>0</v>
      </c>
      <c r="F57" s="53">
        <f>COUNTIF(STRAVA!AJ$5:AJ$997,$C57)</f>
        <v>0</v>
      </c>
      <c r="G57" s="53">
        <f>COUNTIF(STRAVA!AK$5:AK$997,$C57)</f>
        <v>0</v>
      </c>
      <c r="H57" s="53">
        <f>COUNTIF(STRAVA!AL$5:AL$997,$C57)</f>
        <v>0</v>
      </c>
      <c r="I57" s="53">
        <f>COUNTIF(STRAVA!AM$5:AM$997,$C57)</f>
        <v>0</v>
      </c>
      <c r="J57" s="53">
        <f>COUNTIF(STRAVA!AN$5:AN$997,$C57)</f>
        <v>0</v>
      </c>
      <c r="K57" s="53">
        <f>COUNTIF(STRAVA!AO$5:AO$997,$C57)</f>
        <v>0</v>
      </c>
      <c r="L57" s="53">
        <f>COUNTIF(STRAVA!AP$5:AP$997,$C57)</f>
        <v>0</v>
      </c>
      <c r="M57" s="53">
        <f>COUNTIF(STRAVA!AQ$5:AQ$997,$C57)</f>
        <v>0</v>
      </c>
      <c r="N57" s="52" t="str">
        <f t="shared" ref="N57:P57" si="48">IF(ISERR(SEARCH(N$36,$B57,1)),"",N$36)&amp;$A57</f>
        <v>3</v>
      </c>
      <c r="O57" s="52" t="str">
        <f t="shared" si="48"/>
        <v>O3</v>
      </c>
      <c r="P57" s="52" t="str">
        <f t="shared" si="48"/>
        <v>3</v>
      </c>
      <c r="Q57" s="53"/>
      <c r="R57" s="53"/>
      <c r="S57" s="53"/>
      <c r="T57" s="53"/>
      <c r="U57" s="53"/>
      <c r="V57" s="53"/>
      <c r="W57" s="53"/>
      <c r="X57" s="53"/>
      <c r="Y57" s="53"/>
      <c r="Z57" s="53"/>
    </row>
    <row r="58" spans="1:26" ht="15.75" hidden="1" customHeight="1">
      <c r="A58" s="53">
        <f t="shared" si="43"/>
        <v>3</v>
      </c>
      <c r="B58" s="52" t="s">
        <v>88</v>
      </c>
      <c r="C58" s="53" t="str">
        <f t="shared" si="25"/>
        <v>3V</v>
      </c>
      <c r="D58" s="53">
        <f>COUNTIF(STRAVA!AH$5:AH$997,$C58)</f>
        <v>0</v>
      </c>
      <c r="E58" s="53">
        <f>COUNTIF(STRAVA!AI$5:AI$997,$C58)</f>
        <v>0</v>
      </c>
      <c r="F58" s="53">
        <f>COUNTIF(STRAVA!AJ$5:AJ$997,$C58)</f>
        <v>0</v>
      </c>
      <c r="G58" s="53">
        <f>COUNTIF(STRAVA!AK$5:AK$997,$C58)</f>
        <v>0</v>
      </c>
      <c r="H58" s="53">
        <f>COUNTIF(STRAVA!AL$5:AL$997,$C58)</f>
        <v>0</v>
      </c>
      <c r="I58" s="53">
        <f>COUNTIF(STRAVA!AM$5:AM$997,$C58)</f>
        <v>0</v>
      </c>
      <c r="J58" s="53">
        <f>COUNTIF(STRAVA!AN$5:AN$997,$C58)</f>
        <v>0</v>
      </c>
      <c r="K58" s="53">
        <f>COUNTIF(STRAVA!AO$5:AO$997,$C58)</f>
        <v>0</v>
      </c>
      <c r="L58" s="53">
        <f>COUNTIF(STRAVA!AP$5:AP$997,$C58)</f>
        <v>0</v>
      </c>
      <c r="M58" s="53">
        <f>COUNTIF(STRAVA!AQ$5:AQ$997,$C58)</f>
        <v>0</v>
      </c>
      <c r="N58" s="52" t="str">
        <f t="shared" ref="N58:P58" si="49">IF(ISERR(SEARCH(N$36,$B58,1)),"",N$36)&amp;$A58</f>
        <v>3</v>
      </c>
      <c r="O58" s="52" t="str">
        <f t="shared" si="49"/>
        <v>3</v>
      </c>
      <c r="P58" s="52" t="str">
        <f t="shared" si="49"/>
        <v>V3</v>
      </c>
      <c r="Q58" s="53"/>
      <c r="R58" s="53"/>
      <c r="S58" s="53"/>
      <c r="T58" s="53"/>
      <c r="U58" s="53"/>
      <c r="V58" s="53"/>
      <c r="W58" s="53"/>
      <c r="X58" s="53"/>
      <c r="Y58" s="53"/>
      <c r="Z58" s="53"/>
    </row>
    <row r="59" spans="1:26" ht="15.75" hidden="1" customHeight="1">
      <c r="A59" s="53">
        <v>4</v>
      </c>
      <c r="B59" s="52" t="s">
        <v>99</v>
      </c>
      <c r="C59" s="53" t="str">
        <f t="shared" si="25"/>
        <v>4SOV</v>
      </c>
      <c r="D59" s="53">
        <f>COUNTIF(STRAVA!AH$5:AH$997,$C59)</f>
        <v>0</v>
      </c>
      <c r="E59" s="53">
        <f>COUNTIF(STRAVA!AI$5:AI$997,$C59)</f>
        <v>0</v>
      </c>
      <c r="F59" s="53">
        <f>COUNTIF(STRAVA!AJ$5:AJ$997,$C59)</f>
        <v>0</v>
      </c>
      <c r="G59" s="53">
        <f>COUNTIF(STRAVA!AK$5:AK$997,$C59)</f>
        <v>0</v>
      </c>
      <c r="H59" s="53">
        <f>COUNTIF(STRAVA!AL$5:AL$997,$C59)</f>
        <v>0</v>
      </c>
      <c r="I59" s="53">
        <f>COUNTIF(STRAVA!AM$5:AM$997,$C59)</f>
        <v>0</v>
      </c>
      <c r="J59" s="53">
        <f>COUNTIF(STRAVA!AN$5:AN$997,$C59)</f>
        <v>0</v>
      </c>
      <c r="K59" s="53">
        <f>COUNTIF(STRAVA!AO$5:AO$997,$C59)</f>
        <v>0</v>
      </c>
      <c r="L59" s="53">
        <f>COUNTIF(STRAVA!AP$5:AP$997,$C59)</f>
        <v>0</v>
      </c>
      <c r="M59" s="53">
        <f>COUNTIF(STRAVA!AQ$5:AQ$997,$C59)</f>
        <v>0</v>
      </c>
      <c r="N59" s="52" t="str">
        <f t="shared" ref="N59:P59" si="50">IF(ISERR(SEARCH(N$36,$B59,1)),"",N$36)&amp;$A59</f>
        <v>S4</v>
      </c>
      <c r="O59" s="52" t="str">
        <f t="shared" si="50"/>
        <v>O4</v>
      </c>
      <c r="P59" s="52" t="str">
        <f t="shared" si="50"/>
        <v>V4</v>
      </c>
      <c r="Q59" s="53"/>
      <c r="R59" s="53"/>
      <c r="S59" s="53"/>
      <c r="T59" s="53"/>
      <c r="U59" s="53"/>
      <c r="V59" s="53"/>
      <c r="W59" s="53"/>
      <c r="X59" s="53"/>
      <c r="Y59" s="53"/>
      <c r="Z59" s="53"/>
    </row>
    <row r="60" spans="1:26" ht="15.75" hidden="1" customHeight="1">
      <c r="A60" s="53">
        <f t="shared" ref="A60:A65" si="51">+A59</f>
        <v>4</v>
      </c>
      <c r="B60" s="52" t="s">
        <v>100</v>
      </c>
      <c r="C60" s="53" t="str">
        <f t="shared" si="25"/>
        <v>4SV</v>
      </c>
      <c r="D60" s="53">
        <f>COUNTIF(STRAVA!AH$5:AH$997,$C60)</f>
        <v>0</v>
      </c>
      <c r="E60" s="53">
        <f>COUNTIF(STRAVA!AI$5:AI$997,$C60)</f>
        <v>0</v>
      </c>
      <c r="F60" s="53">
        <f>COUNTIF(STRAVA!AJ$5:AJ$997,$C60)</f>
        <v>0</v>
      </c>
      <c r="G60" s="53">
        <f>COUNTIF(STRAVA!AK$5:AK$997,$C60)</f>
        <v>0</v>
      </c>
      <c r="H60" s="53">
        <f>COUNTIF(STRAVA!AL$5:AL$997,$C60)</f>
        <v>0</v>
      </c>
      <c r="I60" s="53">
        <f>COUNTIF(STRAVA!AM$5:AM$997,$C60)</f>
        <v>0</v>
      </c>
      <c r="J60" s="53">
        <f>COUNTIF(STRAVA!AN$5:AN$997,$C60)</f>
        <v>0</v>
      </c>
      <c r="K60" s="53">
        <f>COUNTIF(STRAVA!AO$5:AO$997,$C60)</f>
        <v>0</v>
      </c>
      <c r="L60" s="53">
        <f>COUNTIF(STRAVA!AP$5:AP$997,$C60)</f>
        <v>0</v>
      </c>
      <c r="M60" s="53">
        <f>COUNTIF(STRAVA!AQ$5:AQ$997,$C60)</f>
        <v>0</v>
      </c>
      <c r="N60" s="52" t="str">
        <f t="shared" ref="N60:P60" si="52">IF(ISERR(SEARCH(N$36,$B60,1)),"",N$36)&amp;$A60</f>
        <v>S4</v>
      </c>
      <c r="O60" s="52" t="str">
        <f t="shared" si="52"/>
        <v>4</v>
      </c>
      <c r="P60" s="52" t="str">
        <f t="shared" si="52"/>
        <v>V4</v>
      </c>
      <c r="Q60" s="53"/>
      <c r="R60" s="53"/>
      <c r="S60" s="53"/>
      <c r="T60" s="53"/>
      <c r="U60" s="53"/>
      <c r="V60" s="53"/>
      <c r="W60" s="53"/>
      <c r="X60" s="53"/>
      <c r="Y60" s="53"/>
      <c r="Z60" s="53"/>
    </row>
    <row r="61" spans="1:26" ht="15.75" hidden="1" customHeight="1">
      <c r="A61" s="53">
        <f t="shared" si="51"/>
        <v>4</v>
      </c>
      <c r="B61" s="52" t="s">
        <v>101</v>
      </c>
      <c r="C61" s="53" t="str">
        <f t="shared" si="25"/>
        <v>4SO</v>
      </c>
      <c r="D61" s="53">
        <f>COUNTIF(STRAVA!AH$5:AH$997,$C61)</f>
        <v>0</v>
      </c>
      <c r="E61" s="53">
        <f>COUNTIF(STRAVA!AI$5:AI$997,$C61)</f>
        <v>0</v>
      </c>
      <c r="F61" s="53">
        <f>COUNTIF(STRAVA!AJ$5:AJ$997,$C61)</f>
        <v>0</v>
      </c>
      <c r="G61" s="53">
        <f>COUNTIF(STRAVA!AK$5:AK$997,$C61)</f>
        <v>0</v>
      </c>
      <c r="H61" s="53">
        <f>COUNTIF(STRAVA!AL$5:AL$997,$C61)</f>
        <v>0</v>
      </c>
      <c r="I61" s="53">
        <f>COUNTIF(STRAVA!AM$5:AM$997,$C61)</f>
        <v>0</v>
      </c>
      <c r="J61" s="53">
        <f>COUNTIF(STRAVA!AN$5:AN$997,$C61)</f>
        <v>0</v>
      </c>
      <c r="K61" s="53">
        <f>COUNTIF(STRAVA!AO$5:AO$997,$C61)</f>
        <v>0</v>
      </c>
      <c r="L61" s="53">
        <f>COUNTIF(STRAVA!AP$5:AP$997,$C61)</f>
        <v>0</v>
      </c>
      <c r="M61" s="53">
        <f>COUNTIF(STRAVA!AQ$5:AQ$997,$C61)</f>
        <v>0</v>
      </c>
      <c r="N61" s="52" t="str">
        <f t="shared" ref="N61:P61" si="53">IF(ISERR(SEARCH(N$36,$B61,1)),"",N$36)&amp;$A61</f>
        <v>S4</v>
      </c>
      <c r="O61" s="52" t="str">
        <f t="shared" si="53"/>
        <v>O4</v>
      </c>
      <c r="P61" s="52" t="str">
        <f t="shared" si="53"/>
        <v>4</v>
      </c>
      <c r="Q61" s="53"/>
      <c r="R61" s="53"/>
      <c r="S61" s="53"/>
      <c r="T61" s="53"/>
      <c r="U61" s="53"/>
      <c r="V61" s="53"/>
      <c r="W61" s="53"/>
      <c r="X61" s="53"/>
      <c r="Y61" s="53"/>
      <c r="Z61" s="53"/>
    </row>
    <row r="62" spans="1:26" ht="15.75" hidden="1" customHeight="1">
      <c r="A62" s="53">
        <f t="shared" si="51"/>
        <v>4</v>
      </c>
      <c r="B62" s="52" t="s">
        <v>102</v>
      </c>
      <c r="C62" s="53" t="str">
        <f t="shared" si="25"/>
        <v>4OV</v>
      </c>
      <c r="D62" s="53">
        <f>COUNTIF(STRAVA!AH$5:AH$997,$C62)</f>
        <v>0</v>
      </c>
      <c r="E62" s="53">
        <f>COUNTIF(STRAVA!AI$5:AI$997,$C62)</f>
        <v>0</v>
      </c>
      <c r="F62" s="53">
        <f>COUNTIF(STRAVA!AJ$5:AJ$997,$C62)</f>
        <v>0</v>
      </c>
      <c r="G62" s="53">
        <f>COUNTIF(STRAVA!AK$5:AK$997,$C62)</f>
        <v>0</v>
      </c>
      <c r="H62" s="53">
        <f>COUNTIF(STRAVA!AL$5:AL$997,$C62)</f>
        <v>0</v>
      </c>
      <c r="I62" s="53">
        <f>COUNTIF(STRAVA!AM$5:AM$997,$C62)</f>
        <v>0</v>
      </c>
      <c r="J62" s="53">
        <f>COUNTIF(STRAVA!AN$5:AN$997,$C62)</f>
        <v>0</v>
      </c>
      <c r="K62" s="53">
        <f>COUNTIF(STRAVA!AO$5:AO$997,$C62)</f>
        <v>0</v>
      </c>
      <c r="L62" s="53">
        <f>COUNTIF(STRAVA!AP$5:AP$997,$C62)</f>
        <v>0</v>
      </c>
      <c r="M62" s="53">
        <f>COUNTIF(STRAVA!AQ$5:AQ$997,$C62)</f>
        <v>0</v>
      </c>
      <c r="N62" s="52" t="str">
        <f t="shared" ref="N62:P62" si="54">IF(ISERR(SEARCH(N$36,$B62,1)),"",N$36)&amp;$A62</f>
        <v>4</v>
      </c>
      <c r="O62" s="52" t="str">
        <f t="shared" si="54"/>
        <v>O4</v>
      </c>
      <c r="P62" s="52" t="str">
        <f t="shared" si="54"/>
        <v>V4</v>
      </c>
      <c r="Q62" s="53"/>
      <c r="R62" s="53"/>
      <c r="S62" s="53"/>
      <c r="T62" s="53"/>
      <c r="U62" s="53"/>
      <c r="V62" s="53"/>
      <c r="W62" s="53"/>
      <c r="X62" s="53"/>
      <c r="Y62" s="53"/>
      <c r="Z62" s="53"/>
    </row>
    <row r="63" spans="1:26" ht="15.75" hidden="1" customHeight="1">
      <c r="A63" s="53">
        <f t="shared" si="51"/>
        <v>4</v>
      </c>
      <c r="B63" s="52" t="s">
        <v>79</v>
      </c>
      <c r="C63" s="53" t="str">
        <f t="shared" si="25"/>
        <v>4S</v>
      </c>
      <c r="D63" s="53">
        <f>COUNTIF(STRAVA!AH$5:AH$997,$C63)</f>
        <v>0</v>
      </c>
      <c r="E63" s="53">
        <f>COUNTIF(STRAVA!AI$5:AI$997,$C63)</f>
        <v>0</v>
      </c>
      <c r="F63" s="53">
        <f>COUNTIF(STRAVA!AJ$5:AJ$997,$C63)</f>
        <v>0</v>
      </c>
      <c r="G63" s="53">
        <f>COUNTIF(STRAVA!AK$5:AK$997,$C63)</f>
        <v>0</v>
      </c>
      <c r="H63" s="53">
        <f>COUNTIF(STRAVA!AL$5:AL$997,$C63)</f>
        <v>0</v>
      </c>
      <c r="I63" s="53">
        <f>COUNTIF(STRAVA!AM$5:AM$997,$C63)</f>
        <v>0</v>
      </c>
      <c r="J63" s="53">
        <f>COUNTIF(STRAVA!AN$5:AN$997,$C63)</f>
        <v>0</v>
      </c>
      <c r="K63" s="53">
        <f>COUNTIF(STRAVA!AO$5:AO$997,$C63)</f>
        <v>0</v>
      </c>
      <c r="L63" s="53">
        <f>COUNTIF(STRAVA!AP$5:AP$997,$C63)</f>
        <v>0</v>
      </c>
      <c r="M63" s="53">
        <f>COUNTIF(STRAVA!AQ$5:AQ$997,$C63)</f>
        <v>0</v>
      </c>
      <c r="N63" s="52" t="str">
        <f t="shared" ref="N63:P63" si="55">IF(ISERR(SEARCH(N$36,$B63,1)),"",N$36)&amp;$A63</f>
        <v>S4</v>
      </c>
      <c r="O63" s="52" t="str">
        <f t="shared" si="55"/>
        <v>4</v>
      </c>
      <c r="P63" s="52" t="str">
        <f t="shared" si="55"/>
        <v>4</v>
      </c>
      <c r="Q63" s="53"/>
      <c r="R63" s="53"/>
      <c r="S63" s="53"/>
      <c r="T63" s="53"/>
      <c r="U63" s="53"/>
      <c r="V63" s="53"/>
      <c r="W63" s="53"/>
      <c r="X63" s="53"/>
      <c r="Y63" s="53"/>
      <c r="Z63" s="53"/>
    </row>
    <row r="64" spans="1:26" ht="15.75" hidden="1" customHeight="1">
      <c r="A64" s="53">
        <f t="shared" si="51"/>
        <v>4</v>
      </c>
      <c r="B64" s="52" t="s">
        <v>86</v>
      </c>
      <c r="C64" s="53" t="str">
        <f t="shared" si="25"/>
        <v>4O</v>
      </c>
      <c r="D64" s="53">
        <f>COUNTIF(STRAVA!AH$5:AH$997,$C64)</f>
        <v>0</v>
      </c>
      <c r="E64" s="53">
        <f>COUNTIF(STRAVA!AI$5:AI$997,$C64)</f>
        <v>0</v>
      </c>
      <c r="F64" s="53">
        <f>COUNTIF(STRAVA!AJ$5:AJ$997,$C64)</f>
        <v>0</v>
      </c>
      <c r="G64" s="53">
        <f>COUNTIF(STRAVA!AK$5:AK$997,$C64)</f>
        <v>0</v>
      </c>
      <c r="H64" s="53">
        <f>COUNTIF(STRAVA!AL$5:AL$997,$C64)</f>
        <v>0</v>
      </c>
      <c r="I64" s="53">
        <f>COUNTIF(STRAVA!AM$5:AM$997,$C64)</f>
        <v>0</v>
      </c>
      <c r="J64" s="53">
        <f>COUNTIF(STRAVA!AN$5:AN$997,$C64)</f>
        <v>0</v>
      </c>
      <c r="K64" s="53">
        <f>COUNTIF(STRAVA!AO$5:AO$997,$C64)</f>
        <v>0</v>
      </c>
      <c r="L64" s="53">
        <f>COUNTIF(STRAVA!AP$5:AP$997,$C64)</f>
        <v>0</v>
      </c>
      <c r="M64" s="53">
        <f>COUNTIF(STRAVA!AQ$5:AQ$997,$C64)</f>
        <v>0</v>
      </c>
      <c r="N64" s="52" t="str">
        <f t="shared" ref="N64:P64" si="56">IF(ISERR(SEARCH(N$36,$B64,1)),"",N$36)&amp;$A64</f>
        <v>4</v>
      </c>
      <c r="O64" s="52" t="str">
        <f t="shared" si="56"/>
        <v>O4</v>
      </c>
      <c r="P64" s="52" t="str">
        <f t="shared" si="56"/>
        <v>4</v>
      </c>
      <c r="Q64" s="53"/>
      <c r="R64" s="53"/>
      <c r="S64" s="53"/>
      <c r="T64" s="53"/>
      <c r="U64" s="53"/>
      <c r="V64" s="53"/>
      <c r="W64" s="53"/>
      <c r="X64" s="53"/>
      <c r="Y64" s="53"/>
      <c r="Z64" s="53"/>
    </row>
    <row r="65" spans="1:26" ht="15.75" hidden="1" customHeight="1">
      <c r="A65" s="53">
        <f t="shared" si="51"/>
        <v>4</v>
      </c>
      <c r="B65" s="52" t="s">
        <v>88</v>
      </c>
      <c r="C65" s="53" t="str">
        <f t="shared" si="25"/>
        <v>4V</v>
      </c>
      <c r="D65" s="53">
        <f>COUNTIF(STRAVA!AH$5:AH$997,$C65)</f>
        <v>0</v>
      </c>
      <c r="E65" s="53">
        <f>COUNTIF(STRAVA!AI$5:AI$997,$C65)</f>
        <v>0</v>
      </c>
      <c r="F65" s="53">
        <f>COUNTIF(STRAVA!AJ$5:AJ$997,$C65)</f>
        <v>0</v>
      </c>
      <c r="G65" s="53">
        <f>COUNTIF(STRAVA!AK$5:AK$997,$C65)</f>
        <v>0</v>
      </c>
      <c r="H65" s="53">
        <f>COUNTIF(STRAVA!AL$5:AL$997,$C65)</f>
        <v>0</v>
      </c>
      <c r="I65" s="53">
        <f>COUNTIF(STRAVA!AM$5:AM$997,$C65)</f>
        <v>0</v>
      </c>
      <c r="J65" s="53">
        <f>COUNTIF(STRAVA!AN$5:AN$997,$C65)</f>
        <v>0</v>
      </c>
      <c r="K65" s="53">
        <f>COUNTIF(STRAVA!AO$5:AO$997,$C65)</f>
        <v>0</v>
      </c>
      <c r="L65" s="53">
        <f>COUNTIF(STRAVA!AP$5:AP$997,$C65)</f>
        <v>0</v>
      </c>
      <c r="M65" s="53">
        <f>COUNTIF(STRAVA!AQ$5:AQ$997,$C65)</f>
        <v>0</v>
      </c>
      <c r="N65" s="52" t="str">
        <f t="shared" ref="N65:P65" si="57">IF(ISERR(SEARCH(N$36,$B65,1)),"",N$36)&amp;$A65</f>
        <v>4</v>
      </c>
      <c r="O65" s="52" t="str">
        <f t="shared" si="57"/>
        <v>4</v>
      </c>
      <c r="P65" s="52" t="str">
        <f t="shared" si="57"/>
        <v>V4</v>
      </c>
      <c r="Q65" s="53"/>
      <c r="R65" s="53"/>
      <c r="S65" s="53"/>
      <c r="T65" s="53"/>
      <c r="U65" s="53"/>
      <c r="V65" s="53"/>
      <c r="W65" s="53"/>
      <c r="X65" s="53"/>
      <c r="Y65" s="53"/>
      <c r="Z65" s="53"/>
    </row>
    <row r="66" spans="1:26" ht="15.75" hidden="1" customHeight="1">
      <c r="A66" s="53">
        <v>5</v>
      </c>
      <c r="B66" s="52" t="s">
        <v>99</v>
      </c>
      <c r="C66" s="53" t="str">
        <f t="shared" si="25"/>
        <v>5SOV</v>
      </c>
      <c r="D66" s="53">
        <f>COUNTIF(STRAVA!AH$5:AH$997,$C66)</f>
        <v>0</v>
      </c>
      <c r="E66" s="53">
        <f>COUNTIF(STRAVA!AI$5:AI$997,$C66)</f>
        <v>0</v>
      </c>
      <c r="F66" s="53">
        <f>COUNTIF(STRAVA!AJ$5:AJ$997,$C66)</f>
        <v>0</v>
      </c>
      <c r="G66" s="53">
        <f>COUNTIF(STRAVA!AK$5:AK$997,$C66)</f>
        <v>0</v>
      </c>
      <c r="H66" s="53">
        <f>COUNTIF(STRAVA!AL$5:AL$997,$C66)</f>
        <v>0</v>
      </c>
      <c r="I66" s="53">
        <f>COUNTIF(STRAVA!AM$5:AM$997,$C66)</f>
        <v>0</v>
      </c>
      <c r="J66" s="53">
        <f>COUNTIF(STRAVA!AN$5:AN$997,$C66)</f>
        <v>0</v>
      </c>
      <c r="K66" s="53">
        <f>COUNTIF(STRAVA!AO$5:AO$997,$C66)</f>
        <v>0</v>
      </c>
      <c r="L66" s="53">
        <f>COUNTIF(STRAVA!AP$5:AP$997,$C66)</f>
        <v>0</v>
      </c>
      <c r="M66" s="53">
        <f>COUNTIF(STRAVA!AQ$5:AQ$997,$C66)</f>
        <v>0</v>
      </c>
      <c r="N66" s="52" t="str">
        <f t="shared" ref="N66:P66" si="58">IF(ISERR(SEARCH(N$36,$B66,1)),"",N$36)&amp;$A66</f>
        <v>S5</v>
      </c>
      <c r="O66" s="52" t="str">
        <f t="shared" si="58"/>
        <v>O5</v>
      </c>
      <c r="P66" s="52" t="str">
        <f t="shared" si="58"/>
        <v>V5</v>
      </c>
      <c r="Q66" s="53"/>
      <c r="R66" s="53"/>
      <c r="S66" s="53"/>
      <c r="T66" s="53"/>
      <c r="U66" s="53"/>
      <c r="V66" s="53"/>
      <c r="W66" s="53"/>
      <c r="X66" s="53"/>
      <c r="Y66" s="53"/>
      <c r="Z66" s="53"/>
    </row>
    <row r="67" spans="1:26" ht="15.75" hidden="1" customHeight="1">
      <c r="A67" s="53">
        <f t="shared" ref="A67:A72" si="59">+A66</f>
        <v>5</v>
      </c>
      <c r="B67" s="52" t="s">
        <v>100</v>
      </c>
      <c r="C67" s="53" t="str">
        <f t="shared" si="25"/>
        <v>5SV</v>
      </c>
      <c r="D67" s="53">
        <f>COUNTIF(STRAVA!AH$5:AH$997,$C67)</f>
        <v>0</v>
      </c>
      <c r="E67" s="53">
        <f>COUNTIF(STRAVA!AI$5:AI$997,$C67)</f>
        <v>0</v>
      </c>
      <c r="F67" s="53">
        <f>COUNTIF(STRAVA!AJ$5:AJ$997,$C67)</f>
        <v>0</v>
      </c>
      <c r="G67" s="53">
        <f>COUNTIF(STRAVA!AK$5:AK$997,$C67)</f>
        <v>0</v>
      </c>
      <c r="H67" s="53">
        <f>COUNTIF(STRAVA!AL$5:AL$997,$C67)</f>
        <v>0</v>
      </c>
      <c r="I67" s="53">
        <f>COUNTIF(STRAVA!AM$5:AM$997,$C67)</f>
        <v>0</v>
      </c>
      <c r="J67" s="53">
        <f>COUNTIF(STRAVA!AN$5:AN$997,$C67)</f>
        <v>0</v>
      </c>
      <c r="K67" s="53">
        <f>COUNTIF(STRAVA!AO$5:AO$997,$C67)</f>
        <v>0</v>
      </c>
      <c r="L67" s="53">
        <f>COUNTIF(STRAVA!AP$5:AP$997,$C67)</f>
        <v>0</v>
      </c>
      <c r="M67" s="53">
        <f>COUNTIF(STRAVA!AQ$5:AQ$997,$C67)</f>
        <v>0</v>
      </c>
      <c r="N67" s="52" t="str">
        <f t="shared" ref="N67:P67" si="60">IF(ISERR(SEARCH(N$36,$B67,1)),"",N$36)&amp;$A67</f>
        <v>S5</v>
      </c>
      <c r="O67" s="52" t="str">
        <f t="shared" si="60"/>
        <v>5</v>
      </c>
      <c r="P67" s="52" t="str">
        <f t="shared" si="60"/>
        <v>V5</v>
      </c>
      <c r="Q67" s="53"/>
      <c r="R67" s="53"/>
      <c r="S67" s="53"/>
      <c r="T67" s="53"/>
      <c r="U67" s="53"/>
      <c r="V67" s="53"/>
      <c r="W67" s="53"/>
      <c r="X67" s="53"/>
      <c r="Y67" s="53"/>
      <c r="Z67" s="53"/>
    </row>
    <row r="68" spans="1:26" ht="15.75" hidden="1" customHeight="1">
      <c r="A68" s="53">
        <f t="shared" si="59"/>
        <v>5</v>
      </c>
      <c r="B68" s="52" t="s">
        <v>101</v>
      </c>
      <c r="C68" s="53" t="str">
        <f t="shared" si="25"/>
        <v>5SO</v>
      </c>
      <c r="D68" s="53">
        <f>COUNTIF(STRAVA!AH$5:AH$997,$C68)</f>
        <v>0</v>
      </c>
      <c r="E68" s="53">
        <f>COUNTIF(STRAVA!AI$5:AI$997,$C68)</f>
        <v>0</v>
      </c>
      <c r="F68" s="53">
        <f>COUNTIF(STRAVA!AJ$5:AJ$997,$C68)</f>
        <v>0</v>
      </c>
      <c r="G68" s="53">
        <f>COUNTIF(STRAVA!AK$5:AK$997,$C68)</f>
        <v>0</v>
      </c>
      <c r="H68" s="53">
        <f>COUNTIF(STRAVA!AL$5:AL$997,$C68)</f>
        <v>0</v>
      </c>
      <c r="I68" s="53">
        <f>COUNTIF(STRAVA!AM$5:AM$997,$C68)</f>
        <v>0</v>
      </c>
      <c r="J68" s="53">
        <f>COUNTIF(STRAVA!AN$5:AN$997,$C68)</f>
        <v>0</v>
      </c>
      <c r="K68" s="53">
        <f>COUNTIF(STRAVA!AO$5:AO$997,$C68)</f>
        <v>0</v>
      </c>
      <c r="L68" s="53">
        <f>COUNTIF(STRAVA!AP$5:AP$997,$C68)</f>
        <v>0</v>
      </c>
      <c r="M68" s="53">
        <f>COUNTIF(STRAVA!AQ$5:AQ$997,$C68)</f>
        <v>0</v>
      </c>
      <c r="N68" s="52" t="str">
        <f t="shared" ref="N68:P68" si="61">IF(ISERR(SEARCH(N$36,$B68,1)),"",N$36)&amp;$A68</f>
        <v>S5</v>
      </c>
      <c r="O68" s="52" t="str">
        <f t="shared" si="61"/>
        <v>O5</v>
      </c>
      <c r="P68" s="52" t="str">
        <f t="shared" si="61"/>
        <v>5</v>
      </c>
      <c r="Q68" s="53"/>
      <c r="R68" s="53"/>
      <c r="S68" s="53"/>
      <c r="T68" s="53"/>
      <c r="U68" s="53"/>
      <c r="V68" s="53"/>
      <c r="W68" s="53"/>
      <c r="X68" s="53"/>
      <c r="Y68" s="53"/>
      <c r="Z68" s="53"/>
    </row>
    <row r="69" spans="1:26" ht="15.75" hidden="1" customHeight="1">
      <c r="A69" s="53">
        <f t="shared" si="59"/>
        <v>5</v>
      </c>
      <c r="B69" s="52" t="s">
        <v>102</v>
      </c>
      <c r="C69" s="53" t="str">
        <f t="shared" si="25"/>
        <v>5OV</v>
      </c>
      <c r="D69" s="53">
        <f>COUNTIF(STRAVA!AH$5:AH$997,$C69)</f>
        <v>0</v>
      </c>
      <c r="E69" s="53">
        <f>COUNTIF(STRAVA!AI$5:AI$997,$C69)</f>
        <v>0</v>
      </c>
      <c r="F69" s="53">
        <f>COUNTIF(STRAVA!AJ$5:AJ$997,$C69)</f>
        <v>0</v>
      </c>
      <c r="G69" s="53">
        <f>COUNTIF(STRAVA!AK$5:AK$997,$C69)</f>
        <v>0</v>
      </c>
      <c r="H69" s="53">
        <f>COUNTIF(STRAVA!AL$5:AL$997,$C69)</f>
        <v>0</v>
      </c>
      <c r="I69" s="53">
        <f>COUNTIF(STRAVA!AM$5:AM$997,$C69)</f>
        <v>0</v>
      </c>
      <c r="J69" s="53">
        <f>COUNTIF(STRAVA!AN$5:AN$997,$C69)</f>
        <v>0</v>
      </c>
      <c r="K69" s="53">
        <f>COUNTIF(STRAVA!AO$5:AO$997,$C69)</f>
        <v>0</v>
      </c>
      <c r="L69" s="53">
        <f>COUNTIF(STRAVA!AP$5:AP$997,$C69)</f>
        <v>0</v>
      </c>
      <c r="M69" s="53">
        <f>COUNTIF(STRAVA!AQ$5:AQ$997,$C69)</f>
        <v>0</v>
      </c>
      <c r="N69" s="52" t="str">
        <f t="shared" ref="N69:P69" si="62">IF(ISERR(SEARCH(N$36,$B69,1)),"",N$36)&amp;$A69</f>
        <v>5</v>
      </c>
      <c r="O69" s="52" t="str">
        <f t="shared" si="62"/>
        <v>O5</v>
      </c>
      <c r="P69" s="52" t="str">
        <f t="shared" si="62"/>
        <v>V5</v>
      </c>
      <c r="Q69" s="53"/>
      <c r="R69" s="53"/>
      <c r="S69" s="53"/>
      <c r="T69" s="53"/>
      <c r="U69" s="53"/>
      <c r="V69" s="53"/>
      <c r="W69" s="53"/>
      <c r="X69" s="53"/>
      <c r="Y69" s="53"/>
      <c r="Z69" s="53"/>
    </row>
    <row r="70" spans="1:26" ht="15.75" hidden="1" customHeight="1">
      <c r="A70" s="53">
        <f t="shared" si="59"/>
        <v>5</v>
      </c>
      <c r="B70" s="52" t="s">
        <v>79</v>
      </c>
      <c r="C70" s="53" t="str">
        <f t="shared" si="25"/>
        <v>5S</v>
      </c>
      <c r="D70" s="53">
        <f>COUNTIF(STRAVA!AH$5:AH$997,$C70)</f>
        <v>0</v>
      </c>
      <c r="E70" s="53">
        <f>COUNTIF(STRAVA!AI$5:AI$997,$C70)</f>
        <v>0</v>
      </c>
      <c r="F70" s="53">
        <f>COUNTIF(STRAVA!AJ$5:AJ$997,$C70)</f>
        <v>0</v>
      </c>
      <c r="G70" s="53">
        <f>COUNTIF(STRAVA!AK$5:AK$997,$C70)</f>
        <v>0</v>
      </c>
      <c r="H70" s="53">
        <f>COUNTIF(STRAVA!AL$5:AL$997,$C70)</f>
        <v>0</v>
      </c>
      <c r="I70" s="53">
        <f>COUNTIF(STRAVA!AM$5:AM$997,$C70)</f>
        <v>0</v>
      </c>
      <c r="J70" s="53">
        <f>COUNTIF(STRAVA!AN$5:AN$997,$C70)</f>
        <v>0</v>
      </c>
      <c r="K70" s="53">
        <f>COUNTIF(STRAVA!AO$5:AO$997,$C70)</f>
        <v>0</v>
      </c>
      <c r="L70" s="53">
        <f>COUNTIF(STRAVA!AP$5:AP$997,$C70)</f>
        <v>0</v>
      </c>
      <c r="M70" s="53">
        <f>COUNTIF(STRAVA!AQ$5:AQ$997,$C70)</f>
        <v>0</v>
      </c>
      <c r="N70" s="52" t="str">
        <f t="shared" ref="N70:P70" si="63">IF(ISERR(SEARCH(N$36,$B70,1)),"",N$36)&amp;$A70</f>
        <v>S5</v>
      </c>
      <c r="O70" s="52" t="str">
        <f t="shared" si="63"/>
        <v>5</v>
      </c>
      <c r="P70" s="52" t="str">
        <f t="shared" si="63"/>
        <v>5</v>
      </c>
      <c r="Q70" s="53"/>
      <c r="R70" s="53"/>
      <c r="S70" s="53"/>
      <c r="T70" s="53"/>
      <c r="U70" s="53"/>
      <c r="V70" s="53"/>
      <c r="W70" s="53"/>
      <c r="X70" s="53"/>
      <c r="Y70" s="53"/>
      <c r="Z70" s="53"/>
    </row>
    <row r="71" spans="1:26" ht="15.75" hidden="1" customHeight="1">
      <c r="A71" s="53">
        <f t="shared" si="59"/>
        <v>5</v>
      </c>
      <c r="B71" s="52" t="s">
        <v>86</v>
      </c>
      <c r="C71" s="53" t="str">
        <f t="shared" si="25"/>
        <v>5O</v>
      </c>
      <c r="D71" s="53">
        <f>COUNTIF(STRAVA!AH$5:AH$997,$C71)</f>
        <v>0</v>
      </c>
      <c r="E71" s="53">
        <f>COUNTIF(STRAVA!AI$5:AI$997,$C71)</f>
        <v>0</v>
      </c>
      <c r="F71" s="53">
        <f>COUNTIF(STRAVA!AJ$5:AJ$997,$C71)</f>
        <v>0</v>
      </c>
      <c r="G71" s="53">
        <f>COUNTIF(STRAVA!AK$5:AK$997,$C71)</f>
        <v>0</v>
      </c>
      <c r="H71" s="53">
        <f>COUNTIF(STRAVA!AL$5:AL$997,$C71)</f>
        <v>0</v>
      </c>
      <c r="I71" s="53">
        <f>COUNTIF(STRAVA!AM$5:AM$997,$C71)</f>
        <v>0</v>
      </c>
      <c r="J71" s="53">
        <f>COUNTIF(STRAVA!AN$5:AN$997,$C71)</f>
        <v>0</v>
      </c>
      <c r="K71" s="53">
        <f>COUNTIF(STRAVA!AO$5:AO$997,$C71)</f>
        <v>0</v>
      </c>
      <c r="L71" s="53">
        <f>COUNTIF(STRAVA!AP$5:AP$997,$C71)</f>
        <v>0</v>
      </c>
      <c r="M71" s="53">
        <f>COUNTIF(STRAVA!AQ$5:AQ$997,$C71)</f>
        <v>0</v>
      </c>
      <c r="N71" s="52" t="str">
        <f t="shared" ref="N71:P71" si="64">IF(ISERR(SEARCH(N$36,$B71,1)),"",N$36)&amp;$A71</f>
        <v>5</v>
      </c>
      <c r="O71" s="52" t="str">
        <f t="shared" si="64"/>
        <v>O5</v>
      </c>
      <c r="P71" s="52" t="str">
        <f t="shared" si="64"/>
        <v>5</v>
      </c>
      <c r="Q71" s="53"/>
      <c r="R71" s="53"/>
      <c r="S71" s="53"/>
      <c r="T71" s="53"/>
      <c r="U71" s="53"/>
      <c r="V71" s="53"/>
      <c r="W71" s="53"/>
      <c r="X71" s="53"/>
      <c r="Y71" s="53"/>
      <c r="Z71" s="53"/>
    </row>
    <row r="72" spans="1:26" ht="15.75" hidden="1" customHeight="1">
      <c r="A72" s="53">
        <f t="shared" si="59"/>
        <v>5</v>
      </c>
      <c r="B72" s="52" t="s">
        <v>88</v>
      </c>
      <c r="C72" s="53" t="str">
        <f t="shared" si="25"/>
        <v>5V</v>
      </c>
      <c r="D72" s="53">
        <f>COUNTIF(STRAVA!AH$5:AH$997,$C72)</f>
        <v>0</v>
      </c>
      <c r="E72" s="53">
        <f>COUNTIF(STRAVA!AI$5:AI$997,$C72)</f>
        <v>0</v>
      </c>
      <c r="F72" s="53">
        <f>COUNTIF(STRAVA!AJ$5:AJ$997,$C72)</f>
        <v>0</v>
      </c>
      <c r="G72" s="53">
        <f>COUNTIF(STRAVA!AK$5:AK$997,$C72)</f>
        <v>0</v>
      </c>
      <c r="H72" s="53">
        <f>COUNTIF(STRAVA!AL$5:AL$997,$C72)</f>
        <v>0</v>
      </c>
      <c r="I72" s="53">
        <f>COUNTIF(STRAVA!AM$5:AM$997,$C72)</f>
        <v>0</v>
      </c>
      <c r="J72" s="53">
        <f>COUNTIF(STRAVA!AN$5:AN$997,$C72)</f>
        <v>0</v>
      </c>
      <c r="K72" s="53">
        <f>COUNTIF(STRAVA!AO$5:AO$997,$C72)</f>
        <v>0</v>
      </c>
      <c r="L72" s="53">
        <f>COUNTIF(STRAVA!AP$5:AP$997,$C72)</f>
        <v>0</v>
      </c>
      <c r="M72" s="53">
        <f>COUNTIF(STRAVA!AQ$5:AQ$997,$C72)</f>
        <v>0</v>
      </c>
      <c r="N72" s="52" t="str">
        <f t="shared" ref="N72:P72" si="65">IF(ISERR(SEARCH(N$36,$B72,1)),"",N$36)&amp;$A72</f>
        <v>5</v>
      </c>
      <c r="O72" s="52" t="str">
        <f t="shared" si="65"/>
        <v>5</v>
      </c>
      <c r="P72" s="52" t="str">
        <f t="shared" si="65"/>
        <v>V5</v>
      </c>
      <c r="Q72" s="53"/>
      <c r="R72" s="53"/>
      <c r="S72" s="53"/>
      <c r="T72" s="53"/>
      <c r="U72" s="53"/>
      <c r="V72" s="53"/>
      <c r="W72" s="53"/>
      <c r="X72" s="53"/>
      <c r="Y72" s="53"/>
      <c r="Z72" s="53"/>
    </row>
    <row r="73" spans="1:26" ht="15.75" hidden="1" customHeight="1">
      <c r="A73" s="53"/>
      <c r="B73" s="52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</row>
    <row r="74" spans="1:26" ht="15.75" customHeight="1">
      <c r="A74" s="53"/>
      <c r="B74" s="52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</row>
    <row r="75" spans="1:26" ht="15.75" customHeight="1">
      <c r="A75" s="53"/>
      <c r="B75" s="52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</row>
    <row r="76" spans="1:26" ht="15.75" customHeight="1">
      <c r="A76" s="53"/>
      <c r="B76" s="52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</row>
    <row r="77" spans="1:26" ht="15.75" customHeight="1">
      <c r="A77" s="53"/>
      <c r="B77" s="52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</row>
    <row r="78" spans="1:26" ht="15.75" customHeight="1">
      <c r="A78" s="53"/>
      <c r="B78" s="52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</row>
    <row r="79" spans="1:26" ht="15.75" customHeight="1">
      <c r="A79" s="53"/>
      <c r="B79" s="52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</row>
    <row r="80" spans="1:26" ht="15.75" customHeight="1">
      <c r="A80" s="53"/>
      <c r="B80" s="52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</row>
    <row r="81" spans="1:26" ht="15.75" customHeight="1">
      <c r="A81" s="53"/>
      <c r="B81" s="52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</row>
    <row r="82" spans="1:26" ht="15.75" customHeight="1">
      <c r="A82" s="53"/>
      <c r="B82" s="52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</row>
    <row r="83" spans="1:26" ht="15.75" customHeight="1">
      <c r="A83" s="53"/>
      <c r="B83" s="52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</row>
    <row r="84" spans="1:26" ht="15.75" customHeight="1">
      <c r="A84" s="53"/>
      <c r="B84" s="52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</row>
    <row r="85" spans="1:26" ht="15.75" customHeight="1">
      <c r="A85" s="53"/>
      <c r="B85" s="52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</row>
    <row r="86" spans="1:26" ht="15.75" customHeight="1">
      <c r="A86" s="53"/>
      <c r="B86" s="52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</row>
    <row r="87" spans="1:26" ht="15.75" customHeight="1">
      <c r="A87" s="53"/>
      <c r="B87" s="52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</row>
    <row r="88" spans="1:26" ht="15.75" customHeight="1">
      <c r="A88" s="53"/>
      <c r="B88" s="52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</row>
    <row r="89" spans="1:26" ht="15.75" customHeight="1">
      <c r="A89" s="53"/>
      <c r="B89" s="52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</row>
    <row r="90" spans="1:26" ht="15.75" customHeight="1">
      <c r="A90" s="53"/>
      <c r="B90" s="52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</row>
    <row r="91" spans="1:26" ht="15.75" customHeight="1">
      <c r="A91" s="53"/>
      <c r="B91" s="52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</row>
    <row r="92" spans="1:26" ht="15.75" customHeight="1">
      <c r="A92" s="53"/>
      <c r="B92" s="52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</row>
    <row r="93" spans="1:26" ht="15.75" customHeight="1">
      <c r="A93" s="53"/>
      <c r="B93" s="52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</row>
    <row r="94" spans="1:26" ht="15.75" customHeight="1">
      <c r="A94" s="53"/>
      <c r="B94" s="52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</row>
    <row r="95" spans="1:26" ht="15.75" customHeight="1">
      <c r="A95" s="53"/>
      <c r="B95" s="52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</row>
    <row r="96" spans="1:26" ht="15.75" customHeight="1">
      <c r="A96" s="53"/>
      <c r="B96" s="52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</row>
    <row r="97" spans="1:26" ht="15.75" customHeight="1">
      <c r="A97" s="53"/>
      <c r="B97" s="52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</row>
    <row r="98" spans="1:26" ht="15.75" customHeight="1">
      <c r="A98" s="53"/>
      <c r="B98" s="52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</row>
    <row r="99" spans="1:26" ht="15.75" customHeight="1">
      <c r="A99" s="53"/>
      <c r="B99" s="52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</row>
    <row r="100" spans="1:26" ht="15.75" customHeight="1">
      <c r="A100" s="53"/>
      <c r="B100" s="52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</row>
    <row r="101" spans="1:26" ht="15.75" customHeight="1">
      <c r="A101" s="53"/>
      <c r="B101" s="52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</row>
    <row r="102" spans="1:26" ht="15.75" customHeight="1">
      <c r="A102" s="53"/>
      <c r="B102" s="52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</row>
    <row r="103" spans="1:26" ht="15.75" customHeight="1">
      <c r="A103" s="53"/>
      <c r="B103" s="52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</row>
    <row r="104" spans="1:26" ht="15.75" customHeight="1">
      <c r="A104" s="53"/>
      <c r="B104" s="52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</row>
    <row r="105" spans="1:26" ht="15.75" customHeight="1">
      <c r="A105" s="53"/>
      <c r="B105" s="52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</row>
    <row r="106" spans="1:26" ht="15.75" customHeight="1">
      <c r="A106" s="53"/>
      <c r="B106" s="52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</row>
    <row r="107" spans="1:26" ht="15.75" customHeight="1">
      <c r="A107" s="53"/>
      <c r="B107" s="52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</row>
    <row r="108" spans="1:26" ht="15.75" customHeight="1">
      <c r="A108" s="53"/>
      <c r="B108" s="52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</row>
    <row r="109" spans="1:26" ht="15.75" customHeight="1">
      <c r="A109" s="53"/>
      <c r="B109" s="52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</row>
    <row r="110" spans="1:26" ht="15.75" customHeight="1">
      <c r="A110" s="53"/>
      <c r="B110" s="52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</row>
    <row r="111" spans="1:26" ht="15.75" customHeight="1">
      <c r="A111" s="53"/>
      <c r="B111" s="52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</row>
    <row r="112" spans="1:26" ht="15.75" customHeight="1">
      <c r="A112" s="53"/>
      <c r="B112" s="52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</row>
    <row r="113" spans="1:26" ht="15.75" customHeight="1">
      <c r="A113" s="53"/>
      <c r="B113" s="52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</row>
    <row r="114" spans="1:26" ht="15.75" customHeight="1">
      <c r="A114" s="53"/>
      <c r="B114" s="52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</row>
    <row r="115" spans="1:26" ht="15.75" customHeight="1">
      <c r="A115" s="53"/>
      <c r="B115" s="52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</row>
    <row r="116" spans="1:26" ht="15.75" customHeight="1">
      <c r="A116" s="53"/>
      <c r="B116" s="52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</row>
    <row r="117" spans="1:26" ht="15.75" customHeight="1">
      <c r="A117" s="53"/>
      <c r="B117" s="52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</row>
    <row r="118" spans="1:26" ht="15.75" customHeight="1">
      <c r="A118" s="53"/>
      <c r="B118" s="52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</row>
    <row r="119" spans="1:26" ht="15.75" customHeight="1">
      <c r="A119" s="53"/>
      <c r="B119" s="52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</row>
    <row r="120" spans="1:26" ht="15.75" customHeight="1">
      <c r="A120" s="53"/>
      <c r="B120" s="52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</row>
    <row r="121" spans="1:26" ht="15.75" customHeight="1">
      <c r="A121" s="53"/>
      <c r="B121" s="52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</row>
    <row r="122" spans="1:26" ht="15.75" customHeight="1">
      <c r="A122" s="53"/>
      <c r="B122" s="52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</row>
    <row r="123" spans="1:26" ht="15.75" customHeight="1">
      <c r="A123" s="53"/>
      <c r="B123" s="52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</row>
    <row r="124" spans="1:26" ht="15.75" customHeight="1">
      <c r="A124" s="53"/>
      <c r="B124" s="52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</row>
    <row r="125" spans="1:26" ht="15.75" customHeight="1">
      <c r="A125" s="53"/>
      <c r="B125" s="52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</row>
    <row r="126" spans="1:26" ht="15.75" customHeight="1">
      <c r="A126" s="53"/>
      <c r="B126" s="52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</row>
    <row r="127" spans="1:26" ht="15.75" customHeight="1">
      <c r="A127" s="53"/>
      <c r="B127" s="52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</row>
    <row r="128" spans="1:26" ht="15.75" customHeight="1">
      <c r="A128" s="53"/>
      <c r="B128" s="52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</row>
    <row r="129" spans="1:26" ht="15.75" customHeight="1">
      <c r="A129" s="53"/>
      <c r="B129" s="52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</row>
    <row r="130" spans="1:26" ht="15.75" customHeight="1">
      <c r="A130" s="53"/>
      <c r="B130" s="52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</row>
    <row r="131" spans="1:26" ht="15.75" customHeight="1">
      <c r="A131" s="53"/>
      <c r="B131" s="52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</row>
    <row r="132" spans="1:26" ht="15.75" customHeight="1">
      <c r="A132" s="53"/>
      <c r="B132" s="52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</row>
    <row r="133" spans="1:26" ht="15.75" customHeight="1">
      <c r="A133" s="53"/>
      <c r="B133" s="52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</row>
    <row r="134" spans="1:26" ht="15.75" customHeight="1">
      <c r="A134" s="53"/>
      <c r="B134" s="52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</row>
    <row r="135" spans="1:26" ht="15.75" customHeight="1">
      <c r="A135" s="53"/>
      <c r="B135" s="52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</row>
    <row r="136" spans="1:26" ht="15.75" customHeight="1">
      <c r="A136" s="53"/>
      <c r="B136" s="52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</row>
    <row r="137" spans="1:26" ht="15.75" customHeight="1">
      <c r="A137" s="53"/>
      <c r="B137" s="52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</row>
    <row r="138" spans="1:26" ht="15.75" customHeight="1">
      <c r="A138" s="53"/>
      <c r="B138" s="52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</row>
    <row r="139" spans="1:26" ht="15.75" customHeight="1">
      <c r="A139" s="53"/>
      <c r="B139" s="52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</row>
    <row r="140" spans="1:26" ht="15.75" customHeight="1">
      <c r="A140" s="53"/>
      <c r="B140" s="52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</row>
    <row r="141" spans="1:26" ht="15.75" customHeight="1">
      <c r="A141" s="53"/>
      <c r="B141" s="52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</row>
    <row r="142" spans="1:26" ht="15.75" customHeight="1">
      <c r="A142" s="53"/>
      <c r="B142" s="52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</row>
    <row r="143" spans="1:26" ht="15.75" customHeight="1">
      <c r="A143" s="53"/>
      <c r="B143" s="52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</row>
    <row r="144" spans="1:26" ht="15.75" customHeight="1">
      <c r="A144" s="53"/>
      <c r="B144" s="52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</row>
    <row r="145" spans="1:26" ht="15.75" customHeight="1">
      <c r="A145" s="53"/>
      <c r="B145" s="52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</row>
    <row r="146" spans="1:26" ht="15.75" customHeight="1">
      <c r="A146" s="53"/>
      <c r="B146" s="52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</row>
    <row r="147" spans="1:26" ht="15.75" customHeight="1">
      <c r="A147" s="53"/>
      <c r="B147" s="52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</row>
    <row r="148" spans="1:26" ht="15.75" customHeight="1">
      <c r="A148" s="53"/>
      <c r="B148" s="52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</row>
    <row r="149" spans="1:26" ht="15.75" customHeight="1">
      <c r="A149" s="53"/>
      <c r="B149" s="52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</row>
    <row r="150" spans="1:26" ht="15.75" customHeight="1">
      <c r="A150" s="53"/>
      <c r="B150" s="52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</row>
    <row r="151" spans="1:26" ht="15.75" customHeight="1">
      <c r="A151" s="53"/>
      <c r="B151" s="52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</row>
    <row r="152" spans="1:26" ht="15.75" customHeight="1">
      <c r="A152" s="53"/>
      <c r="B152" s="52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</row>
    <row r="153" spans="1:26" ht="15.75" customHeight="1">
      <c r="A153" s="53"/>
      <c r="B153" s="52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</row>
    <row r="154" spans="1:26" ht="15.75" customHeight="1">
      <c r="A154" s="53"/>
      <c r="B154" s="52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</row>
    <row r="155" spans="1:26" ht="15.75" customHeight="1">
      <c r="A155" s="53"/>
      <c r="B155" s="52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</row>
    <row r="156" spans="1:26" ht="15.75" customHeight="1">
      <c r="A156" s="53"/>
      <c r="B156" s="52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</row>
    <row r="157" spans="1:26" ht="15.75" customHeight="1">
      <c r="A157" s="53"/>
      <c r="B157" s="52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</row>
    <row r="158" spans="1:26" ht="15.75" customHeight="1">
      <c r="A158" s="53"/>
      <c r="B158" s="52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</row>
    <row r="159" spans="1:26" ht="15.75" customHeight="1">
      <c r="A159" s="53"/>
      <c r="B159" s="52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</row>
    <row r="160" spans="1:26" ht="15.75" customHeight="1">
      <c r="A160" s="53"/>
      <c r="B160" s="52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</row>
    <row r="161" spans="1:26" ht="15.75" customHeight="1">
      <c r="A161" s="53"/>
      <c r="B161" s="52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</row>
    <row r="162" spans="1:26" ht="15.75" customHeight="1">
      <c r="A162" s="53"/>
      <c r="B162" s="52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</row>
    <row r="163" spans="1:26" ht="15.75" customHeight="1">
      <c r="A163" s="53"/>
      <c r="B163" s="52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</row>
    <row r="164" spans="1:26" ht="15.75" customHeight="1">
      <c r="A164" s="53"/>
      <c r="B164" s="52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</row>
    <row r="165" spans="1:26" ht="15.75" customHeight="1">
      <c r="A165" s="53"/>
      <c r="B165" s="52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</row>
    <row r="166" spans="1:26" ht="15.75" customHeight="1">
      <c r="A166" s="53"/>
      <c r="B166" s="52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</row>
    <row r="167" spans="1:26" ht="15.75" customHeight="1">
      <c r="A167" s="53"/>
      <c r="B167" s="52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</row>
    <row r="168" spans="1:26" ht="15.75" customHeight="1">
      <c r="A168" s="53"/>
      <c r="B168" s="52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</row>
    <row r="169" spans="1:26" ht="15.75" customHeight="1">
      <c r="A169" s="53"/>
      <c r="B169" s="52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</row>
    <row r="170" spans="1:26" ht="15.75" customHeight="1">
      <c r="A170" s="53"/>
      <c r="B170" s="52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</row>
    <row r="171" spans="1:26" ht="15.75" customHeight="1">
      <c r="A171" s="53"/>
      <c r="B171" s="52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</row>
    <row r="172" spans="1:26" ht="15.75" customHeight="1">
      <c r="A172" s="53"/>
      <c r="B172" s="52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</row>
    <row r="173" spans="1:26" ht="15.75" customHeight="1">
      <c r="A173" s="53"/>
      <c r="B173" s="52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</row>
    <row r="174" spans="1:26" ht="15.75" customHeight="1">
      <c r="A174" s="53"/>
      <c r="B174" s="52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</row>
    <row r="175" spans="1:26" ht="15.75" customHeight="1">
      <c r="A175" s="53"/>
      <c r="B175" s="52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</row>
    <row r="176" spans="1:26" ht="15.75" customHeight="1">
      <c r="A176" s="53"/>
      <c r="B176" s="52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</row>
    <row r="177" spans="1:26" ht="15.75" customHeight="1">
      <c r="A177" s="53"/>
      <c r="B177" s="52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</row>
    <row r="178" spans="1:26" ht="15.75" customHeight="1">
      <c r="A178" s="53"/>
      <c r="B178" s="52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</row>
    <row r="179" spans="1:26" ht="15.75" customHeight="1">
      <c r="A179" s="53"/>
      <c r="B179" s="52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</row>
    <row r="180" spans="1:26" ht="15.75" customHeight="1">
      <c r="A180" s="53"/>
      <c r="B180" s="52"/>
      <c r="C180" s="53"/>
      <c r="D180" s="53"/>
      <c r="E180" s="53"/>
      <c r="F180" s="53"/>
      <c r="G180" s="53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</row>
    <row r="181" spans="1:26" ht="15.75" customHeight="1">
      <c r="A181" s="53"/>
      <c r="B181" s="52"/>
      <c r="C181" s="53"/>
      <c r="D181" s="53"/>
      <c r="E181" s="53"/>
      <c r="F181" s="53"/>
      <c r="G181" s="53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</row>
    <row r="182" spans="1:26" ht="15.75" customHeight="1">
      <c r="A182" s="53"/>
      <c r="B182" s="52"/>
      <c r="C182" s="53"/>
      <c r="D182" s="53"/>
      <c r="E182" s="53"/>
      <c r="F182" s="53"/>
      <c r="G182" s="53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</row>
    <row r="183" spans="1:26" ht="15.75" customHeight="1">
      <c r="A183" s="53"/>
      <c r="B183" s="52"/>
      <c r="C183" s="53"/>
      <c r="D183" s="53"/>
      <c r="E183" s="53"/>
      <c r="F183" s="53"/>
      <c r="G183" s="53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</row>
    <row r="184" spans="1:26" ht="15.75" customHeight="1">
      <c r="A184" s="53"/>
      <c r="B184" s="52"/>
      <c r="C184" s="53"/>
      <c r="D184" s="53"/>
      <c r="E184" s="53"/>
      <c r="F184" s="53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</row>
    <row r="185" spans="1:26" ht="15.75" customHeight="1">
      <c r="A185" s="53"/>
      <c r="B185" s="52"/>
      <c r="C185" s="53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</row>
    <row r="186" spans="1:26" ht="15.75" customHeight="1">
      <c r="A186" s="53"/>
      <c r="B186" s="52"/>
      <c r="C186" s="53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</row>
    <row r="187" spans="1:26" ht="15.75" customHeight="1">
      <c r="A187" s="53"/>
      <c r="B187" s="52"/>
      <c r="C187" s="53"/>
      <c r="D187" s="53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</row>
    <row r="188" spans="1:26" ht="15.75" customHeight="1">
      <c r="A188" s="53"/>
      <c r="B188" s="52"/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</row>
    <row r="189" spans="1:26" ht="15.75" customHeight="1">
      <c r="A189" s="53"/>
      <c r="B189" s="52"/>
      <c r="C189" s="53"/>
      <c r="D189" s="53"/>
      <c r="E189" s="53"/>
      <c r="F189" s="53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</row>
    <row r="190" spans="1:26" ht="15.75" customHeight="1">
      <c r="A190" s="53"/>
      <c r="B190" s="52"/>
      <c r="C190" s="53"/>
      <c r="D190" s="53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</row>
    <row r="191" spans="1:26" ht="15.75" customHeight="1">
      <c r="A191" s="53"/>
      <c r="B191" s="52"/>
      <c r="C191" s="53"/>
      <c r="D191" s="53"/>
      <c r="E191" s="53"/>
      <c r="F191" s="53"/>
      <c r="G191" s="53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</row>
    <row r="192" spans="1:26" ht="15.75" customHeight="1">
      <c r="A192" s="53"/>
      <c r="B192" s="52"/>
      <c r="C192" s="53"/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</row>
    <row r="193" spans="1:26" ht="15.75" customHeight="1">
      <c r="A193" s="53"/>
      <c r="B193" s="52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</row>
    <row r="194" spans="1:26" ht="15.75" customHeight="1">
      <c r="A194" s="53"/>
      <c r="B194" s="52"/>
      <c r="C194" s="53"/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</row>
    <row r="195" spans="1:26" ht="15.75" customHeight="1">
      <c r="A195" s="53"/>
      <c r="B195" s="52"/>
      <c r="C195" s="53"/>
      <c r="D195" s="53"/>
      <c r="E195" s="53"/>
      <c r="F195" s="53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</row>
    <row r="196" spans="1:26" ht="15.75" customHeight="1">
      <c r="A196" s="53"/>
      <c r="B196" s="52"/>
      <c r="C196" s="53"/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</row>
    <row r="197" spans="1:26" ht="15.75" customHeight="1">
      <c r="A197" s="53"/>
      <c r="B197" s="52"/>
      <c r="C197" s="53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</row>
    <row r="198" spans="1:26" ht="15.75" customHeight="1">
      <c r="A198" s="53"/>
      <c r="B198" s="52"/>
      <c r="C198" s="53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</row>
    <row r="199" spans="1:26" ht="15.75" customHeight="1">
      <c r="A199" s="53"/>
      <c r="B199" s="52"/>
      <c r="C199" s="53"/>
      <c r="D199" s="53"/>
      <c r="E199" s="53"/>
      <c r="F199" s="53"/>
      <c r="G199" s="53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</row>
    <row r="200" spans="1:26" ht="15.75" customHeight="1">
      <c r="A200" s="53"/>
      <c r="B200" s="52"/>
      <c r="C200" s="53"/>
      <c r="D200" s="53"/>
      <c r="E200" s="53"/>
      <c r="F200" s="53"/>
      <c r="G200" s="53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</row>
    <row r="201" spans="1:26" ht="15.75" customHeight="1">
      <c r="A201" s="53"/>
      <c r="B201" s="52"/>
      <c r="C201" s="53"/>
      <c r="D201" s="53"/>
      <c r="E201" s="53"/>
      <c r="F201" s="53"/>
      <c r="G201" s="53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</row>
    <row r="202" spans="1:26" ht="15.75" customHeight="1">
      <c r="A202" s="53"/>
      <c r="B202" s="52"/>
      <c r="C202" s="53"/>
      <c r="D202" s="53"/>
      <c r="E202" s="53"/>
      <c r="F202" s="53"/>
      <c r="G202" s="53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</row>
    <row r="203" spans="1:26" ht="15.75" customHeight="1">
      <c r="A203" s="53"/>
      <c r="B203" s="52"/>
      <c r="C203" s="53"/>
      <c r="D203" s="53"/>
      <c r="E203" s="53"/>
      <c r="F203" s="53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</row>
    <row r="204" spans="1:26" ht="15.75" customHeight="1">
      <c r="A204" s="53"/>
      <c r="B204" s="52"/>
      <c r="C204" s="53"/>
      <c r="D204" s="53"/>
      <c r="E204" s="53"/>
      <c r="F204" s="53"/>
      <c r="G204" s="53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</row>
    <row r="205" spans="1:26" ht="15.75" customHeight="1">
      <c r="A205" s="53"/>
      <c r="B205" s="52"/>
      <c r="C205" s="53"/>
      <c r="D205" s="53"/>
      <c r="E205" s="53"/>
      <c r="F205" s="53"/>
      <c r="G205" s="53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</row>
    <row r="206" spans="1:26" ht="15.75" customHeight="1">
      <c r="A206" s="53"/>
      <c r="B206" s="52"/>
      <c r="C206" s="53"/>
      <c r="D206" s="53"/>
      <c r="E206" s="53"/>
      <c r="F206" s="53"/>
      <c r="G206" s="53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</row>
    <row r="207" spans="1:26" ht="15.75" customHeight="1">
      <c r="A207" s="53"/>
      <c r="B207" s="52"/>
      <c r="C207" s="53"/>
      <c r="D207" s="53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</row>
    <row r="208" spans="1:26" ht="15.75" customHeight="1">
      <c r="A208" s="53"/>
      <c r="B208" s="52"/>
      <c r="C208" s="53"/>
      <c r="D208" s="53"/>
      <c r="E208" s="53"/>
      <c r="F208" s="53"/>
      <c r="G208" s="53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</row>
    <row r="209" spans="1:26" ht="15.75" customHeight="1">
      <c r="A209" s="53"/>
      <c r="B209" s="52"/>
      <c r="C209" s="53"/>
      <c r="D209" s="53"/>
      <c r="E209" s="53"/>
      <c r="F209" s="53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</row>
    <row r="210" spans="1:26" ht="15.75" customHeight="1">
      <c r="A210" s="53"/>
      <c r="B210" s="52"/>
      <c r="C210" s="53"/>
      <c r="D210" s="53"/>
      <c r="E210" s="53"/>
      <c r="F210" s="53"/>
      <c r="G210" s="53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</row>
    <row r="211" spans="1:26" ht="15.75" customHeight="1">
      <c r="A211" s="53"/>
      <c r="B211" s="52"/>
      <c r="C211" s="53"/>
      <c r="D211" s="53"/>
      <c r="E211" s="53"/>
      <c r="F211" s="53"/>
      <c r="G211" s="53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</row>
    <row r="212" spans="1:26" ht="15.75" customHeight="1">
      <c r="A212" s="53"/>
      <c r="B212" s="52"/>
      <c r="C212" s="53"/>
      <c r="D212" s="53"/>
      <c r="E212" s="53"/>
      <c r="F212" s="53"/>
      <c r="G212" s="53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</row>
    <row r="213" spans="1:26" ht="15.75" customHeight="1">
      <c r="A213" s="53"/>
      <c r="B213" s="52"/>
      <c r="C213" s="53"/>
      <c r="D213" s="53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</row>
    <row r="214" spans="1:26" ht="15.75" customHeight="1">
      <c r="A214" s="53"/>
      <c r="B214" s="52"/>
      <c r="C214" s="53"/>
      <c r="D214" s="53"/>
      <c r="E214" s="53"/>
      <c r="F214" s="53"/>
      <c r="G214" s="53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</row>
    <row r="215" spans="1:26" ht="15.75" customHeight="1">
      <c r="A215" s="53"/>
      <c r="B215" s="52"/>
      <c r="C215" s="53"/>
      <c r="D215" s="53"/>
      <c r="E215" s="53"/>
      <c r="F215" s="53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</row>
    <row r="216" spans="1:26" ht="15.75" customHeight="1">
      <c r="A216" s="53"/>
      <c r="B216" s="52"/>
      <c r="C216" s="53"/>
      <c r="D216" s="53"/>
      <c r="E216" s="53"/>
      <c r="F216" s="53"/>
      <c r="G216" s="53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</row>
    <row r="217" spans="1:26" ht="15.75" customHeight="1">
      <c r="A217" s="53"/>
      <c r="B217" s="52"/>
      <c r="C217" s="53"/>
      <c r="D217" s="53"/>
      <c r="E217" s="53"/>
      <c r="F217" s="53"/>
      <c r="G217" s="53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</row>
    <row r="218" spans="1:26" ht="15.75" customHeight="1">
      <c r="A218" s="53"/>
      <c r="B218" s="52"/>
      <c r="C218" s="53"/>
      <c r="D218" s="53"/>
      <c r="E218" s="53"/>
      <c r="F218" s="53"/>
      <c r="G218" s="53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</row>
    <row r="219" spans="1:26" ht="15.75" customHeight="1">
      <c r="A219" s="53"/>
      <c r="B219" s="52"/>
      <c r="C219" s="53"/>
      <c r="D219" s="53"/>
      <c r="E219" s="53"/>
      <c r="F219" s="53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</row>
    <row r="220" spans="1:26" ht="15.75" customHeight="1">
      <c r="A220" s="53"/>
      <c r="B220" s="52"/>
      <c r="C220" s="53"/>
      <c r="D220" s="53"/>
      <c r="E220" s="53"/>
      <c r="F220" s="53"/>
      <c r="G220" s="53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</row>
    <row r="221" spans="1:26" ht="15.75" customHeight="1">
      <c r="A221" s="53"/>
      <c r="B221" s="52"/>
      <c r="C221" s="53"/>
      <c r="D221" s="53"/>
      <c r="E221" s="53"/>
      <c r="F221" s="53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</row>
    <row r="222" spans="1:26" ht="15.75" customHeight="1">
      <c r="A222" s="53"/>
      <c r="B222" s="52"/>
      <c r="C222" s="53"/>
      <c r="D222" s="53"/>
      <c r="E222" s="53"/>
      <c r="F222" s="53"/>
      <c r="G222" s="53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</row>
    <row r="223" spans="1:26" ht="15.75" customHeight="1">
      <c r="A223" s="53"/>
      <c r="B223" s="52"/>
      <c r="C223" s="53"/>
      <c r="D223" s="53"/>
      <c r="E223" s="53"/>
      <c r="F223" s="53"/>
      <c r="G223" s="53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</row>
    <row r="224" spans="1:26" ht="15.75" customHeight="1">
      <c r="A224" s="53"/>
      <c r="B224" s="52"/>
      <c r="C224" s="53"/>
      <c r="D224" s="53"/>
      <c r="E224" s="53"/>
      <c r="F224" s="53"/>
      <c r="G224" s="53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</row>
    <row r="225" spans="1:26" ht="15.75" customHeight="1">
      <c r="A225" s="53"/>
      <c r="B225" s="52"/>
      <c r="C225" s="53"/>
      <c r="D225" s="53"/>
      <c r="E225" s="53"/>
      <c r="F225" s="53"/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</row>
    <row r="226" spans="1:26" ht="15.75" customHeight="1">
      <c r="A226" s="53"/>
      <c r="B226" s="52"/>
      <c r="C226" s="53"/>
      <c r="D226" s="53"/>
      <c r="E226" s="53"/>
      <c r="F226" s="53"/>
      <c r="G226" s="53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</row>
    <row r="227" spans="1:26" ht="15.75" customHeight="1">
      <c r="A227" s="53"/>
      <c r="B227" s="52"/>
      <c r="C227" s="53"/>
      <c r="D227" s="53"/>
      <c r="E227" s="53"/>
      <c r="F227" s="53"/>
      <c r="G227" s="53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</row>
    <row r="228" spans="1:26" ht="15.75" customHeight="1">
      <c r="A228" s="53"/>
      <c r="B228" s="52"/>
      <c r="C228" s="53"/>
      <c r="D228" s="53"/>
      <c r="E228" s="53"/>
      <c r="F228" s="53"/>
      <c r="G228" s="53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</row>
    <row r="229" spans="1:26" ht="15.75" customHeight="1">
      <c r="A229" s="53"/>
      <c r="B229" s="52"/>
      <c r="C229" s="53"/>
      <c r="D229" s="53"/>
      <c r="E229" s="53"/>
      <c r="F229" s="53"/>
      <c r="G229" s="53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</row>
    <row r="230" spans="1:26" ht="15.75" customHeight="1">
      <c r="A230" s="53"/>
      <c r="B230" s="52"/>
      <c r="C230" s="53"/>
      <c r="D230" s="53"/>
      <c r="E230" s="53"/>
      <c r="F230" s="53"/>
      <c r="G230" s="53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</row>
    <row r="231" spans="1:26" ht="15.75" customHeight="1">
      <c r="A231" s="53"/>
      <c r="B231" s="52"/>
      <c r="C231" s="53"/>
      <c r="D231" s="53"/>
      <c r="E231" s="53"/>
      <c r="F231" s="53"/>
      <c r="G231" s="53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</row>
    <row r="232" spans="1:26" ht="15.75" customHeight="1">
      <c r="A232" s="53"/>
      <c r="B232" s="52"/>
      <c r="C232" s="53"/>
      <c r="D232" s="53"/>
      <c r="E232" s="53"/>
      <c r="F232" s="53"/>
      <c r="G232" s="53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</row>
    <row r="233" spans="1:26" ht="15.75" customHeight="1">
      <c r="A233" s="53"/>
      <c r="B233" s="52"/>
      <c r="C233" s="53"/>
      <c r="D233" s="53"/>
      <c r="E233" s="53"/>
      <c r="F233" s="53"/>
      <c r="G233" s="53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</row>
    <row r="234" spans="1:26" ht="15.75" customHeight="1">
      <c r="A234" s="53"/>
      <c r="B234" s="52"/>
      <c r="C234" s="53"/>
      <c r="D234" s="53"/>
      <c r="E234" s="53"/>
      <c r="F234" s="53"/>
      <c r="G234" s="53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</row>
    <row r="235" spans="1:26" ht="15.75" customHeight="1">
      <c r="A235" s="53"/>
      <c r="B235" s="52"/>
      <c r="C235" s="53"/>
      <c r="D235" s="53"/>
      <c r="E235" s="53"/>
      <c r="F235" s="53"/>
      <c r="G235" s="53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</row>
    <row r="236" spans="1:26" ht="15.75" customHeight="1">
      <c r="A236" s="53"/>
      <c r="B236" s="52"/>
      <c r="C236" s="53"/>
      <c r="D236" s="53"/>
      <c r="E236" s="53"/>
      <c r="F236" s="53"/>
      <c r="G236" s="53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</row>
    <row r="237" spans="1:26" ht="15.75" customHeight="1">
      <c r="A237" s="53"/>
      <c r="B237" s="52"/>
      <c r="C237" s="53"/>
      <c r="D237" s="53"/>
      <c r="E237" s="53"/>
      <c r="F237" s="53"/>
      <c r="G237" s="53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</row>
    <row r="238" spans="1:26" ht="15.75" customHeight="1">
      <c r="A238" s="53"/>
      <c r="B238" s="52"/>
      <c r="C238" s="53"/>
      <c r="D238" s="53"/>
      <c r="E238" s="53"/>
      <c r="F238" s="53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</row>
    <row r="239" spans="1:26" ht="15.75" customHeight="1">
      <c r="A239" s="53"/>
      <c r="B239" s="52"/>
      <c r="C239" s="53"/>
      <c r="D239" s="53"/>
      <c r="E239" s="53"/>
      <c r="F239" s="53"/>
      <c r="G239" s="53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</row>
    <row r="240" spans="1:26" ht="15.75" customHeight="1">
      <c r="A240" s="53"/>
      <c r="B240" s="52"/>
      <c r="C240" s="53"/>
      <c r="D240" s="53"/>
      <c r="E240" s="53"/>
      <c r="F240" s="53"/>
      <c r="G240" s="53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</row>
    <row r="241" spans="1:26" ht="15.75" customHeight="1">
      <c r="A241" s="53"/>
      <c r="B241" s="52"/>
      <c r="C241" s="53"/>
      <c r="D241" s="53"/>
      <c r="E241" s="53"/>
      <c r="F241" s="53"/>
      <c r="G241" s="53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</row>
    <row r="242" spans="1:26" ht="15.75" customHeight="1">
      <c r="A242" s="53"/>
      <c r="B242" s="52"/>
      <c r="C242" s="53"/>
      <c r="D242" s="53"/>
      <c r="E242" s="53"/>
      <c r="F242" s="53"/>
      <c r="G242" s="53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</row>
    <row r="243" spans="1:26" ht="15.75" customHeight="1">
      <c r="A243" s="53"/>
      <c r="B243" s="52"/>
      <c r="C243" s="53"/>
      <c r="D243" s="53"/>
      <c r="E243" s="53"/>
      <c r="F243" s="53"/>
      <c r="G243" s="53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</row>
    <row r="244" spans="1:26" ht="15.75" customHeight="1">
      <c r="A244" s="53"/>
      <c r="B244" s="52"/>
      <c r="C244" s="53"/>
      <c r="D244" s="53"/>
      <c r="E244" s="53"/>
      <c r="F244" s="53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</row>
    <row r="245" spans="1:26" ht="15.75" customHeight="1">
      <c r="A245" s="53"/>
      <c r="B245" s="52"/>
      <c r="C245" s="53"/>
      <c r="D245" s="53"/>
      <c r="E245" s="53"/>
      <c r="F245" s="53"/>
      <c r="G245" s="53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</row>
    <row r="246" spans="1:26" ht="15.75" customHeight="1">
      <c r="A246" s="53"/>
      <c r="B246" s="52"/>
      <c r="C246" s="53"/>
      <c r="D246" s="53"/>
      <c r="E246" s="53"/>
      <c r="F246" s="53"/>
      <c r="G246" s="53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</row>
    <row r="247" spans="1:26" ht="15.75" customHeight="1">
      <c r="A247" s="53"/>
      <c r="B247" s="52"/>
      <c r="C247" s="53"/>
      <c r="D247" s="53"/>
      <c r="E247" s="53"/>
      <c r="F247" s="53"/>
      <c r="G247" s="53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</row>
    <row r="248" spans="1:26" ht="15.75" customHeight="1">
      <c r="A248" s="53"/>
      <c r="B248" s="52"/>
      <c r="C248" s="53"/>
      <c r="D248" s="53"/>
      <c r="E248" s="53"/>
      <c r="F248" s="53"/>
      <c r="G248" s="53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</row>
    <row r="249" spans="1:26" ht="15.75" customHeight="1">
      <c r="A249" s="53"/>
      <c r="B249" s="52"/>
      <c r="C249" s="53"/>
      <c r="D249" s="53"/>
      <c r="E249" s="53"/>
      <c r="F249" s="53"/>
      <c r="G249" s="53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</row>
    <row r="250" spans="1:26" ht="15.75" customHeight="1">
      <c r="A250" s="53"/>
      <c r="B250" s="52"/>
      <c r="C250" s="53"/>
      <c r="D250" s="53"/>
      <c r="E250" s="53"/>
      <c r="F250" s="53"/>
      <c r="G250" s="53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</row>
    <row r="251" spans="1:26" ht="15.75" customHeight="1">
      <c r="A251" s="53"/>
      <c r="B251" s="52"/>
      <c r="C251" s="53"/>
      <c r="D251" s="53"/>
      <c r="E251" s="53"/>
      <c r="F251" s="53"/>
      <c r="G251" s="53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</row>
    <row r="252" spans="1:26" ht="15.75" customHeight="1">
      <c r="A252" s="53"/>
      <c r="B252" s="52"/>
      <c r="C252" s="53"/>
      <c r="D252" s="53"/>
      <c r="E252" s="53"/>
      <c r="F252" s="53"/>
      <c r="G252" s="53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</row>
    <row r="253" spans="1:26" ht="15.75" customHeight="1">
      <c r="A253" s="53"/>
      <c r="B253" s="52"/>
      <c r="C253" s="53"/>
      <c r="D253" s="53"/>
      <c r="E253" s="53"/>
      <c r="F253" s="53"/>
      <c r="G253" s="53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</row>
    <row r="254" spans="1:26" ht="15.75" customHeight="1">
      <c r="A254" s="53"/>
      <c r="B254" s="52"/>
      <c r="C254" s="53"/>
      <c r="D254" s="53"/>
      <c r="E254" s="53"/>
      <c r="F254" s="53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</row>
    <row r="255" spans="1:26" ht="15.75" customHeight="1">
      <c r="A255" s="53"/>
      <c r="B255" s="52"/>
      <c r="C255" s="53"/>
      <c r="D255" s="53"/>
      <c r="E255" s="53"/>
      <c r="F255" s="53"/>
      <c r="G255" s="53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</row>
    <row r="256" spans="1:26" ht="15.75" customHeight="1">
      <c r="A256" s="53"/>
      <c r="B256" s="52"/>
      <c r="C256" s="53"/>
      <c r="D256" s="53"/>
      <c r="E256" s="53"/>
      <c r="F256" s="53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</row>
    <row r="257" spans="1:26" ht="15.75" customHeight="1">
      <c r="A257" s="53"/>
      <c r="B257" s="52"/>
      <c r="C257" s="53"/>
      <c r="D257" s="53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</row>
    <row r="258" spans="1:26" ht="15.75" customHeight="1">
      <c r="A258" s="53"/>
      <c r="B258" s="52"/>
      <c r="C258" s="53"/>
      <c r="D258" s="53"/>
      <c r="E258" s="53"/>
      <c r="F258" s="53"/>
      <c r="G258" s="53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</row>
    <row r="259" spans="1:26" ht="15.75" customHeight="1">
      <c r="A259" s="53"/>
      <c r="B259" s="52"/>
      <c r="C259" s="53"/>
      <c r="D259" s="53"/>
      <c r="E259" s="53"/>
      <c r="F259" s="53"/>
      <c r="G259" s="53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</row>
    <row r="260" spans="1:26" ht="15.75" customHeight="1">
      <c r="A260" s="53"/>
      <c r="B260" s="52"/>
      <c r="C260" s="53"/>
      <c r="D260" s="53"/>
      <c r="E260" s="53"/>
      <c r="F260" s="53"/>
      <c r="G260" s="53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</row>
    <row r="261" spans="1:26" ht="15.75" customHeight="1">
      <c r="A261" s="53"/>
      <c r="B261" s="52"/>
      <c r="C261" s="53"/>
      <c r="D261" s="53"/>
      <c r="E261" s="53"/>
      <c r="F261" s="53"/>
      <c r="G261" s="53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</row>
    <row r="262" spans="1:26" ht="15.75" customHeight="1">
      <c r="A262" s="53"/>
      <c r="B262" s="52"/>
      <c r="C262" s="53"/>
      <c r="D262" s="53"/>
      <c r="E262" s="53"/>
      <c r="F262" s="53"/>
      <c r="G262" s="53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</row>
    <row r="263" spans="1:26" ht="15.75" customHeight="1">
      <c r="A263" s="53"/>
      <c r="B263" s="52"/>
      <c r="C263" s="53"/>
      <c r="D263" s="53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</row>
    <row r="264" spans="1:26" ht="15.75" customHeight="1">
      <c r="A264" s="53"/>
      <c r="B264" s="52"/>
      <c r="C264" s="53"/>
      <c r="D264" s="53"/>
      <c r="E264" s="53"/>
      <c r="F264" s="53"/>
      <c r="G264" s="53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</row>
    <row r="265" spans="1:26" ht="15.75" customHeight="1">
      <c r="A265" s="53"/>
      <c r="B265" s="52"/>
      <c r="C265" s="53"/>
      <c r="D265" s="53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</row>
    <row r="266" spans="1:26" ht="15.75" customHeight="1">
      <c r="A266" s="53"/>
      <c r="B266" s="52"/>
      <c r="C266" s="53"/>
      <c r="D266" s="53"/>
      <c r="E266" s="53"/>
      <c r="F266" s="53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</row>
    <row r="267" spans="1:26" ht="15.75" customHeight="1">
      <c r="A267" s="53"/>
      <c r="B267" s="52"/>
      <c r="C267" s="53"/>
      <c r="D267" s="53"/>
      <c r="E267" s="53"/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</row>
    <row r="268" spans="1:26" ht="15.75" customHeight="1">
      <c r="A268" s="53"/>
      <c r="B268" s="52"/>
      <c r="C268" s="53"/>
      <c r="D268" s="53"/>
      <c r="E268" s="53"/>
      <c r="F268" s="53"/>
      <c r="G268" s="53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</row>
    <row r="269" spans="1:26" ht="15.75" customHeight="1">
      <c r="A269" s="53"/>
      <c r="B269" s="52"/>
      <c r="C269" s="53"/>
      <c r="D269" s="53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</row>
    <row r="270" spans="1:26" ht="15.75" customHeight="1">
      <c r="A270" s="53"/>
      <c r="B270" s="52"/>
      <c r="C270" s="53"/>
      <c r="D270" s="53"/>
      <c r="E270" s="53"/>
      <c r="F270" s="53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</row>
    <row r="271" spans="1:26" ht="15.75" customHeight="1">
      <c r="A271" s="53"/>
      <c r="B271" s="52"/>
      <c r="C271" s="53"/>
      <c r="D271" s="53"/>
      <c r="E271" s="53"/>
      <c r="F271" s="53"/>
      <c r="G271" s="53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</row>
    <row r="272" spans="1:26" ht="15.75" customHeight="1">
      <c r="A272" s="53"/>
      <c r="B272" s="52"/>
      <c r="C272" s="53"/>
      <c r="D272" s="53"/>
      <c r="E272" s="53"/>
      <c r="F272" s="53"/>
      <c r="G272" s="53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</row>
    <row r="273" spans="1:26" ht="15.75" customHeight="1">
      <c r="A273" s="53"/>
      <c r="B273" s="52"/>
      <c r="C273" s="53"/>
      <c r="D273" s="53"/>
      <c r="E273" s="53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</row>
    <row r="274" spans="1:26" ht="15.75" customHeight="1">
      <c r="A274" s="53"/>
      <c r="B274" s="52"/>
      <c r="C274" s="53"/>
      <c r="D274" s="53"/>
      <c r="E274" s="53"/>
      <c r="F274" s="53"/>
      <c r="G274" s="53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</row>
    <row r="275" spans="1:26" ht="15.75" customHeight="1">
      <c r="A275" s="53"/>
      <c r="B275" s="52"/>
      <c r="C275" s="53"/>
      <c r="D275" s="53"/>
      <c r="E275" s="53"/>
      <c r="F275" s="53"/>
      <c r="G275" s="53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</row>
    <row r="276" spans="1:26" ht="15.75" customHeight="1">
      <c r="A276" s="53"/>
      <c r="B276" s="52"/>
      <c r="C276" s="53"/>
      <c r="D276" s="53"/>
      <c r="E276" s="53"/>
      <c r="F276" s="53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</row>
    <row r="277" spans="1:26" ht="15.75" customHeight="1">
      <c r="A277" s="53"/>
      <c r="B277" s="52"/>
      <c r="C277" s="53"/>
      <c r="D277" s="53"/>
      <c r="E277" s="53"/>
      <c r="F277" s="53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</row>
    <row r="278" spans="1:26" ht="15.75" customHeight="1">
      <c r="A278" s="53"/>
      <c r="B278" s="52"/>
      <c r="C278" s="53"/>
      <c r="D278" s="53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</row>
    <row r="279" spans="1:26" ht="15.75" customHeight="1">
      <c r="A279" s="53"/>
      <c r="B279" s="52"/>
      <c r="C279" s="53"/>
      <c r="D279" s="53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</row>
    <row r="280" spans="1:26" ht="15.75" customHeight="1">
      <c r="A280" s="53"/>
      <c r="B280" s="52"/>
      <c r="C280" s="53"/>
      <c r="D280" s="53"/>
      <c r="E280" s="53"/>
      <c r="F280" s="53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</row>
    <row r="281" spans="1:26" ht="15.75" customHeight="1">
      <c r="A281" s="53"/>
      <c r="B281" s="52"/>
      <c r="C281" s="53"/>
      <c r="D281" s="53"/>
      <c r="E281" s="53"/>
      <c r="F281" s="53"/>
      <c r="G281" s="53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</row>
    <row r="282" spans="1:26" ht="15.75" customHeight="1">
      <c r="A282" s="53"/>
      <c r="B282" s="52"/>
      <c r="C282" s="53"/>
      <c r="D282" s="53"/>
      <c r="E282" s="53"/>
      <c r="F282" s="53"/>
      <c r="G282" s="53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</row>
    <row r="283" spans="1:26" ht="15.75" customHeight="1">
      <c r="A283" s="53"/>
      <c r="B283" s="52"/>
      <c r="C283" s="53"/>
      <c r="D283" s="53"/>
      <c r="E283" s="53"/>
      <c r="F283" s="53"/>
      <c r="G283" s="53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</row>
    <row r="284" spans="1:26" ht="15.75" customHeight="1">
      <c r="A284" s="53"/>
      <c r="B284" s="52"/>
      <c r="C284" s="53"/>
      <c r="D284" s="53"/>
      <c r="E284" s="53"/>
      <c r="F284" s="53"/>
      <c r="G284" s="53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</row>
    <row r="285" spans="1:26" ht="15.75" customHeight="1">
      <c r="A285" s="53"/>
      <c r="B285" s="52"/>
      <c r="C285" s="53"/>
      <c r="D285" s="53"/>
      <c r="E285" s="53"/>
      <c r="F285" s="53"/>
      <c r="G285" s="53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</row>
    <row r="286" spans="1:26" ht="15.75" customHeight="1">
      <c r="A286" s="53"/>
      <c r="B286" s="52"/>
      <c r="C286" s="53"/>
      <c r="D286" s="53"/>
      <c r="E286" s="53"/>
      <c r="F286" s="53"/>
      <c r="G286" s="53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</row>
    <row r="287" spans="1:26" ht="15.75" customHeight="1">
      <c r="A287" s="53"/>
      <c r="B287" s="52"/>
      <c r="C287" s="53"/>
      <c r="D287" s="53"/>
      <c r="E287" s="53"/>
      <c r="F287" s="53"/>
      <c r="G287" s="53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</row>
    <row r="288" spans="1:26" ht="15.75" customHeight="1">
      <c r="A288" s="53"/>
      <c r="B288" s="52"/>
      <c r="C288" s="53"/>
      <c r="D288" s="53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</row>
    <row r="289" spans="1:26" ht="15.75" customHeight="1">
      <c r="A289" s="53"/>
      <c r="B289" s="52"/>
      <c r="C289" s="53"/>
      <c r="D289" s="53"/>
      <c r="E289" s="53"/>
      <c r="F289" s="53"/>
      <c r="G289" s="53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</row>
    <row r="290" spans="1:26" ht="15.75" customHeight="1">
      <c r="A290" s="53"/>
      <c r="B290" s="52"/>
      <c r="C290" s="53"/>
      <c r="D290" s="53"/>
      <c r="E290" s="53"/>
      <c r="F290" s="53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</row>
    <row r="291" spans="1:26" ht="15.75" customHeight="1">
      <c r="A291" s="53"/>
      <c r="B291" s="52"/>
      <c r="C291" s="53"/>
      <c r="D291" s="53"/>
      <c r="E291" s="53"/>
      <c r="F291" s="53"/>
      <c r="G291" s="53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</row>
    <row r="292" spans="1:26" ht="15.75" customHeight="1">
      <c r="A292" s="53"/>
      <c r="B292" s="52"/>
      <c r="C292" s="53"/>
      <c r="D292" s="53"/>
      <c r="E292" s="53"/>
      <c r="F292" s="53"/>
      <c r="G292" s="53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</row>
    <row r="293" spans="1:26" ht="15.75" customHeight="1">
      <c r="A293" s="53"/>
      <c r="B293" s="52"/>
      <c r="C293" s="53"/>
      <c r="D293" s="53"/>
      <c r="E293" s="53"/>
      <c r="F293" s="53"/>
      <c r="G293" s="53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</row>
    <row r="294" spans="1:26" ht="15.75" customHeight="1">
      <c r="A294" s="53"/>
      <c r="B294" s="52"/>
      <c r="C294" s="53"/>
      <c r="D294" s="53"/>
      <c r="E294" s="53"/>
      <c r="F294" s="53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</row>
    <row r="295" spans="1:26" ht="15.75" customHeight="1">
      <c r="A295" s="53"/>
      <c r="B295" s="52"/>
      <c r="C295" s="53"/>
      <c r="D295" s="53"/>
      <c r="E295" s="53"/>
      <c r="F295" s="53"/>
      <c r="G295" s="53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</row>
    <row r="296" spans="1:26" ht="15.75" customHeight="1">
      <c r="A296" s="53"/>
      <c r="B296" s="52"/>
      <c r="C296" s="53"/>
      <c r="D296" s="53"/>
      <c r="E296" s="53"/>
      <c r="F296" s="53"/>
      <c r="G296" s="53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</row>
    <row r="297" spans="1:26" ht="15.75" customHeight="1">
      <c r="A297" s="53"/>
      <c r="B297" s="52"/>
      <c r="C297" s="53"/>
      <c r="D297" s="53"/>
      <c r="E297" s="53"/>
      <c r="F297" s="53"/>
      <c r="G297" s="53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</row>
    <row r="298" spans="1:26" ht="15.75" customHeight="1">
      <c r="A298" s="53"/>
      <c r="B298" s="52"/>
      <c r="C298" s="53"/>
      <c r="D298" s="53"/>
      <c r="E298" s="53"/>
      <c r="F298" s="53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</row>
    <row r="299" spans="1:26" ht="15.75" customHeight="1">
      <c r="A299" s="53"/>
      <c r="B299" s="52"/>
      <c r="C299" s="53"/>
      <c r="D299" s="53"/>
      <c r="E299" s="53"/>
      <c r="F299" s="53"/>
      <c r="G299" s="53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</row>
    <row r="300" spans="1:26" ht="15.75" customHeight="1">
      <c r="A300" s="53"/>
      <c r="B300" s="52"/>
      <c r="C300" s="53"/>
      <c r="D300" s="53"/>
      <c r="E300" s="53"/>
      <c r="F300" s="53"/>
      <c r="G300" s="53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</row>
    <row r="301" spans="1:26" ht="15.75" customHeight="1">
      <c r="A301" s="53"/>
      <c r="B301" s="52"/>
      <c r="C301" s="53"/>
      <c r="D301" s="53"/>
      <c r="E301" s="53"/>
      <c r="F301" s="53"/>
      <c r="G301" s="53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</row>
    <row r="302" spans="1:26" ht="15.75" customHeight="1">
      <c r="A302" s="53"/>
      <c r="B302" s="52"/>
      <c r="C302" s="53"/>
      <c r="D302" s="53"/>
      <c r="E302" s="53"/>
      <c r="F302" s="53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</row>
    <row r="303" spans="1:26" ht="15.75" customHeight="1">
      <c r="A303" s="53"/>
      <c r="B303" s="52"/>
      <c r="C303" s="53"/>
      <c r="D303" s="53"/>
      <c r="E303" s="53"/>
      <c r="F303" s="53"/>
      <c r="G303" s="53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</row>
    <row r="304" spans="1:26" ht="15.75" customHeight="1">
      <c r="A304" s="53"/>
      <c r="B304" s="52"/>
      <c r="C304" s="53"/>
      <c r="D304" s="53"/>
      <c r="E304" s="53"/>
      <c r="F304" s="53"/>
      <c r="G304" s="53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</row>
    <row r="305" spans="1:26" ht="15.75" customHeight="1">
      <c r="A305" s="53"/>
      <c r="B305" s="52"/>
      <c r="C305" s="53"/>
      <c r="D305" s="53"/>
      <c r="E305" s="53"/>
      <c r="F305" s="53"/>
      <c r="G305" s="53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</row>
    <row r="306" spans="1:26" ht="15.75" customHeight="1">
      <c r="A306" s="53"/>
      <c r="B306" s="52"/>
      <c r="C306" s="53"/>
      <c r="D306" s="53"/>
      <c r="E306" s="53"/>
      <c r="F306" s="53"/>
      <c r="G306" s="53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</row>
    <row r="307" spans="1:26" ht="15.75" customHeight="1">
      <c r="A307" s="53"/>
      <c r="B307" s="52"/>
      <c r="C307" s="53"/>
      <c r="D307" s="53"/>
      <c r="E307" s="53"/>
      <c r="F307" s="53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</row>
    <row r="308" spans="1:26" ht="15.75" customHeight="1">
      <c r="A308" s="53"/>
      <c r="B308" s="52"/>
      <c r="C308" s="53"/>
      <c r="D308" s="53"/>
      <c r="E308" s="53"/>
      <c r="F308" s="53"/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</row>
    <row r="309" spans="1:26" ht="15.75" customHeight="1">
      <c r="A309" s="53"/>
      <c r="B309" s="52"/>
      <c r="C309" s="53"/>
      <c r="D309" s="53"/>
      <c r="E309" s="53"/>
      <c r="F309" s="53"/>
      <c r="G309" s="53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</row>
    <row r="310" spans="1:26" ht="15.75" customHeight="1">
      <c r="A310" s="53"/>
      <c r="B310" s="52"/>
      <c r="C310" s="53"/>
      <c r="D310" s="53"/>
      <c r="E310" s="53"/>
      <c r="F310" s="53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</row>
    <row r="311" spans="1:26" ht="15.75" customHeight="1">
      <c r="A311" s="53"/>
      <c r="B311" s="52"/>
      <c r="C311" s="53"/>
      <c r="D311" s="53"/>
      <c r="E311" s="53"/>
      <c r="F311" s="53"/>
      <c r="G311" s="53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</row>
    <row r="312" spans="1:26" ht="15.75" customHeight="1">
      <c r="A312" s="53"/>
      <c r="B312" s="52"/>
      <c r="C312" s="53"/>
      <c r="D312" s="53"/>
      <c r="E312" s="53"/>
      <c r="F312" s="53"/>
      <c r="G312" s="53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</row>
    <row r="313" spans="1:26" ht="15.75" customHeight="1">
      <c r="A313" s="53"/>
      <c r="B313" s="52"/>
      <c r="C313" s="53"/>
      <c r="D313" s="53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</row>
    <row r="314" spans="1:26" ht="15.75" customHeight="1">
      <c r="A314" s="53"/>
      <c r="B314" s="52"/>
      <c r="C314" s="53"/>
      <c r="D314" s="53"/>
      <c r="E314" s="53"/>
      <c r="F314" s="53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</row>
    <row r="315" spans="1:26" ht="15.75" customHeight="1">
      <c r="A315" s="53"/>
      <c r="B315" s="52"/>
      <c r="C315" s="53"/>
      <c r="D315" s="53"/>
      <c r="E315" s="53"/>
      <c r="F315" s="53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</row>
    <row r="316" spans="1:26" ht="15.75" customHeight="1">
      <c r="A316" s="53"/>
      <c r="B316" s="52"/>
      <c r="C316" s="53"/>
      <c r="D316" s="53"/>
      <c r="E316" s="53"/>
      <c r="F316" s="53"/>
      <c r="G316" s="53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</row>
    <row r="317" spans="1:26" ht="15.75" customHeight="1">
      <c r="A317" s="53"/>
      <c r="B317" s="52"/>
      <c r="C317" s="53"/>
      <c r="D317" s="53"/>
      <c r="E317" s="53"/>
      <c r="F317" s="53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</row>
    <row r="318" spans="1:26" ht="15.75" customHeight="1">
      <c r="A318" s="53"/>
      <c r="B318" s="52"/>
      <c r="C318" s="53"/>
      <c r="D318" s="53"/>
      <c r="E318" s="53"/>
      <c r="F318" s="53"/>
      <c r="G318" s="53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</row>
    <row r="319" spans="1:26" ht="15.75" customHeight="1">
      <c r="A319" s="53"/>
      <c r="B319" s="52"/>
      <c r="C319" s="53"/>
      <c r="D319" s="53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</row>
    <row r="320" spans="1:26" ht="15.75" customHeight="1">
      <c r="A320" s="53"/>
      <c r="B320" s="52"/>
      <c r="C320" s="53"/>
      <c r="D320" s="53"/>
      <c r="E320" s="53"/>
      <c r="F320" s="53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</row>
    <row r="321" spans="1:26" ht="15.75" customHeight="1">
      <c r="A321" s="53"/>
      <c r="B321" s="52"/>
      <c r="C321" s="53"/>
      <c r="D321" s="53"/>
      <c r="E321" s="53"/>
      <c r="F321" s="53"/>
      <c r="G321" s="53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</row>
    <row r="322" spans="1:26" ht="15.75" customHeight="1">
      <c r="A322" s="53"/>
      <c r="B322" s="52"/>
      <c r="C322" s="53"/>
      <c r="D322" s="53"/>
      <c r="E322" s="53"/>
      <c r="F322" s="53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</row>
    <row r="323" spans="1:26" ht="15.75" customHeight="1">
      <c r="A323" s="53"/>
      <c r="B323" s="52"/>
      <c r="C323" s="53"/>
      <c r="D323" s="53"/>
      <c r="E323" s="53"/>
      <c r="F323" s="53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</row>
    <row r="324" spans="1:26" ht="15.75" customHeight="1">
      <c r="A324" s="53"/>
      <c r="B324" s="52"/>
      <c r="C324" s="53"/>
      <c r="D324" s="53"/>
      <c r="E324" s="53"/>
      <c r="F324" s="53"/>
      <c r="G324" s="53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</row>
    <row r="325" spans="1:26" ht="15.75" customHeight="1">
      <c r="A325" s="53"/>
      <c r="B325" s="52"/>
      <c r="C325" s="53"/>
      <c r="D325" s="53"/>
      <c r="E325" s="53"/>
      <c r="F325" s="53"/>
      <c r="G325" s="53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</row>
    <row r="326" spans="1:26" ht="15.75" customHeight="1">
      <c r="A326" s="53"/>
      <c r="B326" s="52"/>
      <c r="C326" s="53"/>
      <c r="D326" s="53"/>
      <c r="E326" s="53"/>
      <c r="F326" s="53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</row>
    <row r="327" spans="1:26" ht="15.75" customHeight="1">
      <c r="A327" s="53"/>
      <c r="B327" s="52"/>
      <c r="C327" s="53"/>
      <c r="D327" s="53"/>
      <c r="E327" s="53"/>
      <c r="F327" s="53"/>
      <c r="G327" s="53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</row>
    <row r="328" spans="1:26" ht="15.75" customHeight="1">
      <c r="A328" s="53"/>
      <c r="B328" s="52"/>
      <c r="C328" s="53"/>
      <c r="D328" s="53"/>
      <c r="E328" s="53"/>
      <c r="F328" s="53"/>
      <c r="G328" s="53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</row>
    <row r="329" spans="1:26" ht="15.75" customHeight="1">
      <c r="A329" s="53"/>
      <c r="B329" s="52"/>
      <c r="C329" s="53"/>
      <c r="D329" s="53"/>
      <c r="E329" s="53"/>
      <c r="F329" s="53"/>
      <c r="G329" s="53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</row>
    <row r="330" spans="1:26" ht="15.75" customHeight="1">
      <c r="A330" s="53"/>
      <c r="B330" s="52"/>
      <c r="C330" s="53"/>
      <c r="D330" s="53"/>
      <c r="E330" s="53"/>
      <c r="F330" s="53"/>
      <c r="G330" s="53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</row>
    <row r="331" spans="1:26" ht="15.75" customHeight="1">
      <c r="A331" s="53"/>
      <c r="B331" s="52"/>
      <c r="C331" s="53"/>
      <c r="D331" s="53"/>
      <c r="E331" s="53"/>
      <c r="F331" s="53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</row>
    <row r="332" spans="1:26" ht="15.75" customHeight="1">
      <c r="A332" s="53"/>
      <c r="B332" s="52"/>
      <c r="C332" s="53"/>
      <c r="D332" s="53"/>
      <c r="E332" s="53"/>
      <c r="F332" s="53"/>
      <c r="G332" s="53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</row>
    <row r="333" spans="1:26" ht="15.75" customHeight="1">
      <c r="A333" s="53"/>
      <c r="B333" s="52"/>
      <c r="C333" s="53"/>
      <c r="D333" s="53"/>
      <c r="E333" s="53"/>
      <c r="F333" s="53"/>
      <c r="G333" s="53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</row>
    <row r="334" spans="1:26" ht="15.75" customHeight="1">
      <c r="A334" s="53"/>
      <c r="B334" s="52"/>
      <c r="C334" s="53"/>
      <c r="D334" s="53"/>
      <c r="E334" s="53"/>
      <c r="F334" s="53"/>
      <c r="G334" s="53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</row>
    <row r="335" spans="1:26" ht="15.75" customHeight="1">
      <c r="A335" s="53"/>
      <c r="B335" s="52"/>
      <c r="C335" s="53"/>
      <c r="D335" s="53"/>
      <c r="E335" s="53"/>
      <c r="F335" s="53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</row>
    <row r="336" spans="1:26" ht="15.75" customHeight="1">
      <c r="A336" s="53"/>
      <c r="B336" s="52"/>
      <c r="C336" s="53"/>
      <c r="D336" s="53"/>
      <c r="E336" s="53"/>
      <c r="F336" s="53"/>
      <c r="G336" s="53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</row>
    <row r="337" spans="1:26" ht="15.75" customHeight="1">
      <c r="A337" s="53"/>
      <c r="B337" s="52"/>
      <c r="C337" s="53"/>
      <c r="D337" s="53"/>
      <c r="E337" s="53"/>
      <c r="F337" s="53"/>
      <c r="G337" s="53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</row>
    <row r="338" spans="1:26" ht="15.75" customHeight="1">
      <c r="A338" s="53"/>
      <c r="B338" s="52"/>
      <c r="C338" s="53"/>
      <c r="D338" s="53"/>
      <c r="E338" s="53"/>
      <c r="F338" s="53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</row>
    <row r="339" spans="1:26" ht="15.75" customHeight="1">
      <c r="A339" s="53"/>
      <c r="B339" s="52"/>
      <c r="C339" s="53"/>
      <c r="D339" s="53"/>
      <c r="E339" s="53"/>
      <c r="F339" s="53"/>
      <c r="G339" s="53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</row>
    <row r="340" spans="1:26" ht="15.75" customHeight="1">
      <c r="A340" s="53"/>
      <c r="B340" s="52"/>
      <c r="C340" s="53"/>
      <c r="D340" s="53"/>
      <c r="E340" s="53"/>
      <c r="F340" s="53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</row>
    <row r="341" spans="1:26" ht="15.75" customHeight="1">
      <c r="A341" s="53"/>
      <c r="B341" s="52"/>
      <c r="C341" s="53"/>
      <c r="D341" s="53"/>
      <c r="E341" s="53"/>
      <c r="F341" s="53"/>
      <c r="G341" s="53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</row>
    <row r="342" spans="1:26" ht="15.75" customHeight="1">
      <c r="A342" s="53"/>
      <c r="B342" s="52"/>
      <c r="C342" s="53"/>
      <c r="D342" s="53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</row>
    <row r="343" spans="1:26" ht="15.75" customHeight="1">
      <c r="A343" s="53"/>
      <c r="B343" s="52"/>
      <c r="C343" s="53"/>
      <c r="D343" s="53"/>
      <c r="E343" s="53"/>
      <c r="F343" s="53"/>
      <c r="G343" s="53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</row>
    <row r="344" spans="1:26" ht="15.75" customHeight="1">
      <c r="A344" s="53"/>
      <c r="B344" s="52"/>
      <c r="C344" s="53"/>
      <c r="D344" s="53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</row>
    <row r="345" spans="1:26" ht="15.75" customHeight="1">
      <c r="A345" s="53"/>
      <c r="B345" s="52"/>
      <c r="C345" s="53"/>
      <c r="D345" s="53"/>
      <c r="E345" s="53"/>
      <c r="F345" s="53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</row>
    <row r="346" spans="1:26" ht="15.75" customHeight="1">
      <c r="A346" s="53"/>
      <c r="B346" s="52"/>
      <c r="C346" s="53"/>
      <c r="D346" s="53"/>
      <c r="E346" s="53"/>
      <c r="F346" s="53"/>
      <c r="G346" s="53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</row>
    <row r="347" spans="1:26" ht="15.75" customHeight="1">
      <c r="A347" s="53"/>
      <c r="B347" s="52"/>
      <c r="C347" s="53"/>
      <c r="D347" s="53"/>
      <c r="E347" s="53"/>
      <c r="F347" s="53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</row>
    <row r="348" spans="1:26" ht="15.75" customHeight="1">
      <c r="A348" s="53"/>
      <c r="B348" s="52"/>
      <c r="C348" s="53"/>
      <c r="D348" s="53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</row>
    <row r="349" spans="1:26" ht="15.75" customHeight="1">
      <c r="A349" s="53"/>
      <c r="B349" s="52"/>
      <c r="C349" s="53"/>
      <c r="D349" s="53"/>
      <c r="E349" s="53"/>
      <c r="F349" s="53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</row>
    <row r="350" spans="1:26" ht="15.75" customHeight="1">
      <c r="A350" s="53"/>
      <c r="B350" s="52"/>
      <c r="C350" s="53"/>
      <c r="D350" s="53"/>
      <c r="E350" s="53"/>
      <c r="F350" s="53"/>
      <c r="G350" s="53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</row>
    <row r="351" spans="1:26" ht="15.75" customHeight="1">
      <c r="A351" s="53"/>
      <c r="B351" s="52"/>
      <c r="C351" s="53"/>
      <c r="D351" s="53"/>
      <c r="E351" s="53"/>
      <c r="F351" s="53"/>
      <c r="G351" s="53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</row>
    <row r="352" spans="1:26" ht="15.75" customHeight="1">
      <c r="A352" s="53"/>
      <c r="B352" s="52"/>
      <c r="C352" s="53"/>
      <c r="D352" s="53"/>
      <c r="E352" s="53"/>
      <c r="F352" s="53"/>
      <c r="G352" s="53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</row>
    <row r="353" spans="1:26" ht="15.75" customHeight="1">
      <c r="A353" s="53"/>
      <c r="B353" s="52"/>
      <c r="C353" s="53"/>
      <c r="D353" s="53"/>
      <c r="E353" s="53"/>
      <c r="F353" s="53"/>
      <c r="G353" s="53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</row>
    <row r="354" spans="1:26" ht="15.75" customHeight="1">
      <c r="A354" s="53"/>
      <c r="B354" s="52"/>
      <c r="C354" s="53"/>
      <c r="D354" s="53"/>
      <c r="E354" s="53"/>
      <c r="F354" s="53"/>
      <c r="G354" s="53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</row>
    <row r="355" spans="1:26" ht="15.75" customHeight="1">
      <c r="A355" s="53"/>
      <c r="B355" s="52"/>
      <c r="C355" s="53"/>
      <c r="D355" s="53"/>
      <c r="E355" s="53"/>
      <c r="F355" s="53"/>
      <c r="G355" s="53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</row>
    <row r="356" spans="1:26" ht="15.75" customHeight="1">
      <c r="A356" s="53"/>
      <c r="B356" s="52"/>
      <c r="C356" s="53"/>
      <c r="D356" s="53"/>
      <c r="E356" s="53"/>
      <c r="F356" s="53"/>
      <c r="G356" s="53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</row>
    <row r="357" spans="1:26" ht="15.75" customHeight="1">
      <c r="A357" s="53"/>
      <c r="B357" s="52"/>
      <c r="C357" s="53"/>
      <c r="D357" s="53"/>
      <c r="E357" s="53"/>
      <c r="F357" s="53"/>
      <c r="G357" s="53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</row>
    <row r="358" spans="1:26" ht="15.75" customHeight="1">
      <c r="A358" s="53"/>
      <c r="B358" s="52"/>
      <c r="C358" s="53"/>
      <c r="D358" s="53"/>
      <c r="E358" s="53"/>
      <c r="F358" s="53"/>
      <c r="G358" s="53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</row>
    <row r="359" spans="1:26" ht="15.75" customHeight="1">
      <c r="A359" s="53"/>
      <c r="B359" s="52"/>
      <c r="C359" s="53"/>
      <c r="D359" s="53"/>
      <c r="E359" s="53"/>
      <c r="F359" s="53"/>
      <c r="G359" s="53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</row>
    <row r="360" spans="1:26" ht="15.75" customHeight="1">
      <c r="A360" s="53"/>
      <c r="B360" s="52"/>
      <c r="C360" s="53"/>
      <c r="D360" s="53"/>
      <c r="E360" s="53"/>
      <c r="F360" s="53"/>
      <c r="G360" s="53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</row>
    <row r="361" spans="1:26" ht="15.75" customHeight="1">
      <c r="A361" s="53"/>
      <c r="B361" s="52"/>
      <c r="C361" s="53"/>
      <c r="D361" s="53"/>
      <c r="E361" s="53"/>
      <c r="F361" s="53"/>
      <c r="G361" s="53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</row>
    <row r="362" spans="1:26" ht="15.75" customHeight="1">
      <c r="A362" s="53"/>
      <c r="B362" s="52"/>
      <c r="C362" s="53"/>
      <c r="D362" s="53"/>
      <c r="E362" s="53"/>
      <c r="F362" s="53"/>
      <c r="G362" s="53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</row>
    <row r="363" spans="1:26" ht="15.75" customHeight="1">
      <c r="A363" s="53"/>
      <c r="B363" s="52"/>
      <c r="C363" s="53"/>
      <c r="D363" s="53"/>
      <c r="E363" s="53"/>
      <c r="F363" s="53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</row>
    <row r="364" spans="1:26" ht="15.75" customHeight="1">
      <c r="A364" s="53"/>
      <c r="B364" s="52"/>
      <c r="C364" s="53"/>
      <c r="D364" s="53"/>
      <c r="E364" s="53"/>
      <c r="F364" s="53"/>
      <c r="G364" s="53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</row>
    <row r="365" spans="1:26" ht="15.75" customHeight="1">
      <c r="A365" s="53"/>
      <c r="B365" s="52"/>
      <c r="C365" s="53"/>
      <c r="D365" s="53"/>
      <c r="E365" s="53"/>
      <c r="F365" s="53"/>
      <c r="G365" s="53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</row>
    <row r="366" spans="1:26" ht="15.75" customHeight="1">
      <c r="A366" s="53"/>
      <c r="B366" s="52"/>
      <c r="C366" s="53"/>
      <c r="D366" s="53"/>
      <c r="E366" s="53"/>
      <c r="F366" s="53"/>
      <c r="G366" s="53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</row>
    <row r="367" spans="1:26" ht="15.75" customHeight="1">
      <c r="A367" s="53"/>
      <c r="B367" s="52"/>
      <c r="C367" s="53"/>
      <c r="D367" s="53"/>
      <c r="E367" s="53"/>
      <c r="F367" s="53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</row>
    <row r="368" spans="1:26" ht="15.75" customHeight="1">
      <c r="A368" s="53"/>
      <c r="B368" s="52"/>
      <c r="C368" s="53"/>
      <c r="D368" s="53"/>
      <c r="E368" s="53"/>
      <c r="F368" s="53"/>
      <c r="G368" s="53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</row>
    <row r="369" spans="1:26" ht="15.75" customHeight="1">
      <c r="A369" s="53"/>
      <c r="B369" s="52"/>
      <c r="C369" s="53"/>
      <c r="D369" s="53"/>
      <c r="E369" s="53"/>
      <c r="F369" s="53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</row>
    <row r="370" spans="1:26" ht="15.75" customHeight="1">
      <c r="A370" s="53"/>
      <c r="B370" s="52"/>
      <c r="C370" s="53"/>
      <c r="D370" s="53"/>
      <c r="E370" s="53"/>
      <c r="F370" s="53"/>
      <c r="G370" s="53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</row>
    <row r="371" spans="1:26" ht="15.75" customHeight="1">
      <c r="A371" s="53"/>
      <c r="B371" s="52"/>
      <c r="C371" s="53"/>
      <c r="D371" s="53"/>
      <c r="E371" s="53"/>
      <c r="F371" s="53"/>
      <c r="G371" s="53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</row>
    <row r="372" spans="1:26" ht="15.75" customHeight="1">
      <c r="A372" s="53"/>
      <c r="B372" s="52"/>
      <c r="C372" s="53"/>
      <c r="D372" s="53"/>
      <c r="E372" s="53"/>
      <c r="F372" s="53"/>
      <c r="G372" s="53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</row>
    <row r="373" spans="1:26" ht="15.75" customHeight="1">
      <c r="A373" s="53"/>
      <c r="B373" s="52"/>
      <c r="C373" s="53"/>
      <c r="D373" s="53"/>
      <c r="E373" s="53"/>
      <c r="F373" s="53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</row>
    <row r="374" spans="1:26" ht="15.75" customHeight="1">
      <c r="A374" s="53"/>
      <c r="B374" s="52"/>
      <c r="C374" s="53"/>
      <c r="D374" s="53"/>
      <c r="E374" s="53"/>
      <c r="F374" s="53"/>
      <c r="G374" s="53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</row>
    <row r="375" spans="1:26" ht="15.75" customHeight="1">
      <c r="A375" s="53"/>
      <c r="B375" s="52"/>
      <c r="C375" s="53"/>
      <c r="D375" s="53"/>
      <c r="E375" s="53"/>
      <c r="F375" s="53"/>
      <c r="G375" s="53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</row>
    <row r="376" spans="1:26" ht="15.75" customHeight="1">
      <c r="A376" s="53"/>
      <c r="B376" s="52"/>
      <c r="C376" s="53"/>
      <c r="D376" s="53"/>
      <c r="E376" s="53"/>
      <c r="F376" s="53"/>
      <c r="G376" s="53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</row>
    <row r="377" spans="1:26" ht="15.75" customHeight="1">
      <c r="A377" s="53"/>
      <c r="B377" s="52"/>
      <c r="C377" s="53"/>
      <c r="D377" s="53"/>
      <c r="E377" s="53"/>
      <c r="F377" s="53"/>
      <c r="G377" s="53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</row>
    <row r="378" spans="1:26" ht="15.75" customHeight="1">
      <c r="A378" s="53"/>
      <c r="B378" s="52"/>
      <c r="C378" s="53"/>
      <c r="D378" s="53"/>
      <c r="E378" s="53"/>
      <c r="F378" s="53"/>
      <c r="G378" s="53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</row>
    <row r="379" spans="1:26" ht="15.75" customHeight="1">
      <c r="A379" s="53"/>
      <c r="B379" s="52"/>
      <c r="C379" s="53"/>
      <c r="D379" s="53"/>
      <c r="E379" s="53"/>
      <c r="F379" s="53"/>
      <c r="G379" s="53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</row>
    <row r="380" spans="1:26" ht="15.75" customHeight="1">
      <c r="A380" s="53"/>
      <c r="B380" s="52"/>
      <c r="C380" s="53"/>
      <c r="D380" s="53"/>
      <c r="E380" s="53"/>
      <c r="F380" s="53"/>
      <c r="G380" s="53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</row>
    <row r="381" spans="1:26" ht="15.75" customHeight="1">
      <c r="A381" s="53"/>
      <c r="B381" s="52"/>
      <c r="C381" s="53"/>
      <c r="D381" s="53"/>
      <c r="E381" s="53"/>
      <c r="F381" s="53"/>
      <c r="G381" s="53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</row>
    <row r="382" spans="1:26" ht="15.75" customHeight="1">
      <c r="A382" s="53"/>
      <c r="B382" s="52"/>
      <c r="C382" s="53"/>
      <c r="D382" s="53"/>
      <c r="E382" s="53"/>
      <c r="F382" s="53"/>
      <c r="G382" s="53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</row>
    <row r="383" spans="1:26" ht="15.75" customHeight="1">
      <c r="A383" s="53"/>
      <c r="B383" s="52"/>
      <c r="C383" s="53"/>
      <c r="D383" s="53"/>
      <c r="E383" s="53"/>
      <c r="F383" s="53"/>
      <c r="G383" s="53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</row>
    <row r="384" spans="1:26" ht="15.75" customHeight="1">
      <c r="A384" s="53"/>
      <c r="B384" s="52"/>
      <c r="C384" s="53"/>
      <c r="D384" s="53"/>
      <c r="E384" s="53"/>
      <c r="F384" s="53"/>
      <c r="G384" s="53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</row>
    <row r="385" spans="1:26" ht="15.75" customHeight="1">
      <c r="A385" s="53"/>
      <c r="B385" s="52"/>
      <c r="C385" s="53"/>
      <c r="D385" s="53"/>
      <c r="E385" s="53"/>
      <c r="F385" s="53"/>
      <c r="G385" s="53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</row>
    <row r="386" spans="1:26" ht="15.75" customHeight="1">
      <c r="A386" s="53"/>
      <c r="B386" s="52"/>
      <c r="C386" s="53"/>
      <c r="D386" s="53"/>
      <c r="E386" s="53"/>
      <c r="F386" s="53"/>
      <c r="G386" s="53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</row>
    <row r="387" spans="1:26" ht="15.75" customHeight="1">
      <c r="A387" s="53"/>
      <c r="B387" s="52"/>
      <c r="C387" s="53"/>
      <c r="D387" s="53"/>
      <c r="E387" s="53"/>
      <c r="F387" s="53"/>
      <c r="G387" s="53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</row>
    <row r="388" spans="1:26" ht="15.75" customHeight="1">
      <c r="A388" s="53"/>
      <c r="B388" s="52"/>
      <c r="C388" s="53"/>
      <c r="D388" s="53"/>
      <c r="E388" s="53"/>
      <c r="F388" s="53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</row>
    <row r="389" spans="1:26" ht="15.75" customHeight="1">
      <c r="A389" s="53"/>
      <c r="B389" s="52"/>
      <c r="C389" s="53"/>
      <c r="D389" s="53"/>
      <c r="E389" s="53"/>
      <c r="F389" s="53"/>
      <c r="G389" s="53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</row>
    <row r="390" spans="1:26" ht="15.75" customHeight="1">
      <c r="A390" s="53"/>
      <c r="B390" s="52"/>
      <c r="C390" s="53"/>
      <c r="D390" s="53"/>
      <c r="E390" s="53"/>
      <c r="F390" s="53"/>
      <c r="G390" s="53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</row>
    <row r="391" spans="1:26" ht="15.75" customHeight="1">
      <c r="A391" s="53"/>
      <c r="B391" s="52"/>
      <c r="C391" s="53"/>
      <c r="D391" s="53"/>
      <c r="E391" s="53"/>
      <c r="F391" s="53"/>
      <c r="G391" s="53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</row>
    <row r="392" spans="1:26" ht="15.75" customHeight="1">
      <c r="A392" s="53"/>
      <c r="B392" s="52"/>
      <c r="C392" s="53"/>
      <c r="D392" s="53"/>
      <c r="E392" s="53"/>
      <c r="F392" s="53"/>
      <c r="G392" s="53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</row>
    <row r="393" spans="1:26" ht="15.75" customHeight="1">
      <c r="A393" s="53"/>
      <c r="B393" s="52"/>
      <c r="C393" s="53"/>
      <c r="D393" s="53"/>
      <c r="E393" s="53"/>
      <c r="F393" s="53"/>
      <c r="G393" s="53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</row>
    <row r="394" spans="1:26" ht="15.75" customHeight="1">
      <c r="A394" s="53"/>
      <c r="B394" s="52"/>
      <c r="C394" s="53"/>
      <c r="D394" s="53"/>
      <c r="E394" s="53"/>
      <c r="F394" s="53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</row>
    <row r="395" spans="1:26" ht="15.75" customHeight="1">
      <c r="A395" s="53"/>
      <c r="B395" s="52"/>
      <c r="C395" s="53"/>
      <c r="D395" s="53"/>
      <c r="E395" s="53"/>
      <c r="F395" s="53"/>
      <c r="G395" s="53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</row>
    <row r="396" spans="1:26" ht="15.75" customHeight="1">
      <c r="A396" s="53"/>
      <c r="B396" s="52"/>
      <c r="C396" s="53"/>
      <c r="D396" s="53"/>
      <c r="E396" s="53"/>
      <c r="F396" s="53"/>
      <c r="G396" s="53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</row>
    <row r="397" spans="1:26" ht="15.75" customHeight="1">
      <c r="A397" s="53"/>
      <c r="B397" s="52"/>
      <c r="C397" s="53"/>
      <c r="D397" s="53"/>
      <c r="E397" s="53"/>
      <c r="F397" s="53"/>
      <c r="G397" s="53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</row>
    <row r="398" spans="1:26" ht="15.75" customHeight="1">
      <c r="A398" s="53"/>
      <c r="B398" s="52"/>
      <c r="C398" s="53"/>
      <c r="D398" s="53"/>
      <c r="E398" s="53"/>
      <c r="F398" s="53"/>
      <c r="G398" s="53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</row>
    <row r="399" spans="1:26" ht="15.75" customHeight="1">
      <c r="A399" s="53"/>
      <c r="B399" s="52"/>
      <c r="C399" s="53"/>
      <c r="D399" s="53"/>
      <c r="E399" s="53"/>
      <c r="F399" s="53"/>
      <c r="G399" s="53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</row>
    <row r="400" spans="1:26" ht="15.75" customHeight="1">
      <c r="A400" s="53"/>
      <c r="B400" s="52"/>
      <c r="C400" s="53"/>
      <c r="D400" s="53"/>
      <c r="E400" s="53"/>
      <c r="F400" s="53"/>
      <c r="G400" s="53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</row>
    <row r="401" spans="1:26" ht="15.75" customHeight="1">
      <c r="A401" s="53"/>
      <c r="B401" s="52"/>
      <c r="C401" s="53"/>
      <c r="D401" s="53"/>
      <c r="E401" s="53"/>
      <c r="F401" s="53"/>
      <c r="G401" s="53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</row>
    <row r="402" spans="1:26" ht="15.75" customHeight="1">
      <c r="A402" s="53"/>
      <c r="B402" s="52"/>
      <c r="C402" s="53"/>
      <c r="D402" s="53"/>
      <c r="E402" s="53"/>
      <c r="F402" s="53"/>
      <c r="G402" s="53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</row>
    <row r="403" spans="1:26" ht="15.75" customHeight="1">
      <c r="A403" s="53"/>
      <c r="B403" s="52"/>
      <c r="C403" s="53"/>
      <c r="D403" s="53"/>
      <c r="E403" s="53"/>
      <c r="F403" s="53"/>
      <c r="G403" s="53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</row>
    <row r="404" spans="1:26" ht="15.75" customHeight="1">
      <c r="A404" s="53"/>
      <c r="B404" s="52"/>
      <c r="C404" s="53"/>
      <c r="D404" s="53"/>
      <c r="E404" s="53"/>
      <c r="F404" s="53"/>
      <c r="G404" s="53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</row>
    <row r="405" spans="1:26" ht="15.75" customHeight="1">
      <c r="A405" s="53"/>
      <c r="B405" s="52"/>
      <c r="C405" s="53"/>
      <c r="D405" s="53"/>
      <c r="E405" s="53"/>
      <c r="F405" s="53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</row>
    <row r="406" spans="1:26" ht="15.75" customHeight="1">
      <c r="A406" s="53"/>
      <c r="B406" s="52"/>
      <c r="C406" s="53"/>
      <c r="D406" s="53"/>
      <c r="E406" s="53"/>
      <c r="F406" s="53"/>
      <c r="G406" s="53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</row>
    <row r="407" spans="1:26" ht="15.75" customHeight="1">
      <c r="A407" s="53"/>
      <c r="B407" s="52"/>
      <c r="C407" s="53"/>
      <c r="D407" s="53"/>
      <c r="E407" s="53"/>
      <c r="F407" s="53"/>
      <c r="G407" s="53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</row>
    <row r="408" spans="1:26" ht="15.75" customHeight="1">
      <c r="A408" s="53"/>
      <c r="B408" s="52"/>
      <c r="C408" s="53"/>
      <c r="D408" s="53"/>
      <c r="E408" s="53"/>
      <c r="F408" s="53"/>
      <c r="G408" s="53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</row>
    <row r="409" spans="1:26" ht="15.75" customHeight="1">
      <c r="A409" s="53"/>
      <c r="B409" s="52"/>
      <c r="C409" s="53"/>
      <c r="D409" s="53"/>
      <c r="E409" s="53"/>
      <c r="F409" s="53"/>
      <c r="G409" s="53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</row>
    <row r="410" spans="1:26" ht="15.75" customHeight="1">
      <c r="A410" s="53"/>
      <c r="B410" s="52"/>
      <c r="C410" s="53"/>
      <c r="D410" s="53"/>
      <c r="E410" s="53"/>
      <c r="F410" s="53"/>
      <c r="G410" s="53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</row>
    <row r="411" spans="1:26" ht="15.75" customHeight="1">
      <c r="A411" s="53"/>
      <c r="B411" s="52"/>
      <c r="C411" s="53"/>
      <c r="D411" s="53"/>
      <c r="E411" s="53"/>
      <c r="F411" s="53"/>
      <c r="G411" s="53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</row>
    <row r="412" spans="1:26" ht="15.75" customHeight="1">
      <c r="A412" s="53"/>
      <c r="B412" s="52"/>
      <c r="C412" s="53"/>
      <c r="D412" s="53"/>
      <c r="E412" s="53"/>
      <c r="F412" s="53"/>
      <c r="G412" s="53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</row>
    <row r="413" spans="1:26" ht="15.75" customHeight="1">
      <c r="A413" s="53"/>
      <c r="B413" s="52"/>
      <c r="C413" s="53"/>
      <c r="D413" s="53"/>
      <c r="E413" s="53"/>
      <c r="F413" s="53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</row>
    <row r="414" spans="1:26" ht="15.75" customHeight="1">
      <c r="A414" s="53"/>
      <c r="B414" s="52"/>
      <c r="C414" s="53"/>
      <c r="D414" s="53"/>
      <c r="E414" s="53"/>
      <c r="F414" s="53"/>
      <c r="G414" s="53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</row>
    <row r="415" spans="1:26" ht="15.75" customHeight="1">
      <c r="A415" s="53"/>
      <c r="B415" s="52"/>
      <c r="C415" s="53"/>
      <c r="D415" s="53"/>
      <c r="E415" s="53"/>
      <c r="F415" s="53"/>
      <c r="G415" s="53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</row>
    <row r="416" spans="1:26" ht="15.75" customHeight="1">
      <c r="A416" s="53"/>
      <c r="B416" s="52"/>
      <c r="C416" s="53"/>
      <c r="D416" s="53"/>
      <c r="E416" s="53"/>
      <c r="F416" s="53"/>
      <c r="G416" s="53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</row>
    <row r="417" spans="1:26" ht="15.75" customHeight="1">
      <c r="A417" s="53"/>
      <c r="B417" s="52"/>
      <c r="C417" s="53"/>
      <c r="D417" s="53"/>
      <c r="E417" s="53"/>
      <c r="F417" s="53"/>
      <c r="G417" s="53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</row>
    <row r="418" spans="1:26" ht="15.75" customHeight="1">
      <c r="A418" s="53"/>
      <c r="B418" s="52"/>
      <c r="C418" s="53"/>
      <c r="D418" s="53"/>
      <c r="E418" s="53"/>
      <c r="F418" s="53"/>
      <c r="G418" s="53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</row>
    <row r="419" spans="1:26" ht="15.75" customHeight="1">
      <c r="A419" s="53"/>
      <c r="B419" s="52"/>
      <c r="C419" s="53"/>
      <c r="D419" s="53"/>
      <c r="E419" s="53"/>
      <c r="F419" s="53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</row>
    <row r="420" spans="1:26" ht="15.75" customHeight="1">
      <c r="A420" s="53"/>
      <c r="B420" s="52"/>
      <c r="C420" s="53"/>
      <c r="D420" s="53"/>
      <c r="E420" s="53"/>
      <c r="F420" s="53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</row>
    <row r="421" spans="1:26" ht="15.75" customHeight="1">
      <c r="A421" s="53"/>
      <c r="B421" s="52"/>
      <c r="C421" s="53"/>
      <c r="D421" s="53"/>
      <c r="E421" s="53"/>
      <c r="F421" s="53"/>
      <c r="G421" s="53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</row>
    <row r="422" spans="1:26" ht="15.75" customHeight="1">
      <c r="A422" s="53"/>
      <c r="B422" s="52"/>
      <c r="C422" s="53"/>
      <c r="D422" s="53"/>
      <c r="E422" s="53"/>
      <c r="F422" s="53"/>
      <c r="G422" s="53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</row>
    <row r="423" spans="1:26" ht="15.75" customHeight="1">
      <c r="A423" s="53"/>
      <c r="B423" s="52"/>
      <c r="C423" s="53"/>
      <c r="D423" s="53"/>
      <c r="E423" s="53"/>
      <c r="F423" s="53"/>
      <c r="G423" s="53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</row>
    <row r="424" spans="1:26" ht="15.75" customHeight="1">
      <c r="A424" s="53"/>
      <c r="B424" s="52"/>
      <c r="C424" s="53"/>
      <c r="D424" s="53"/>
      <c r="E424" s="53"/>
      <c r="F424" s="53"/>
      <c r="G424" s="53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</row>
    <row r="425" spans="1:26" ht="15.75" customHeight="1">
      <c r="A425" s="53"/>
      <c r="B425" s="52"/>
      <c r="C425" s="53"/>
      <c r="D425" s="53"/>
      <c r="E425" s="53"/>
      <c r="F425" s="53"/>
      <c r="G425" s="53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</row>
    <row r="426" spans="1:26" ht="15.75" customHeight="1">
      <c r="A426" s="53"/>
      <c r="B426" s="52"/>
      <c r="C426" s="53"/>
      <c r="D426" s="53"/>
      <c r="E426" s="53"/>
      <c r="F426" s="53"/>
      <c r="G426" s="53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</row>
    <row r="427" spans="1:26" ht="15.75" customHeight="1">
      <c r="A427" s="53"/>
      <c r="B427" s="52"/>
      <c r="C427" s="53"/>
      <c r="D427" s="53"/>
      <c r="E427" s="53"/>
      <c r="F427" s="53"/>
      <c r="G427" s="53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</row>
    <row r="428" spans="1:26" ht="15.75" customHeight="1">
      <c r="A428" s="53"/>
      <c r="B428" s="52"/>
      <c r="C428" s="53"/>
      <c r="D428" s="53"/>
      <c r="E428" s="53"/>
      <c r="F428" s="53"/>
      <c r="G428" s="53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</row>
    <row r="429" spans="1:26" ht="15.75" customHeight="1">
      <c r="A429" s="53"/>
      <c r="B429" s="52"/>
      <c r="C429" s="53"/>
      <c r="D429" s="53"/>
      <c r="E429" s="53"/>
      <c r="F429" s="53"/>
      <c r="G429" s="53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</row>
    <row r="430" spans="1:26" ht="15.75" customHeight="1">
      <c r="A430" s="53"/>
      <c r="B430" s="52"/>
      <c r="C430" s="53"/>
      <c r="D430" s="53"/>
      <c r="E430" s="53"/>
      <c r="F430" s="53"/>
      <c r="G430" s="53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</row>
    <row r="431" spans="1:26" ht="15.75" customHeight="1">
      <c r="A431" s="53"/>
      <c r="B431" s="52"/>
      <c r="C431" s="53"/>
      <c r="D431" s="53"/>
      <c r="E431" s="53"/>
      <c r="F431" s="53"/>
      <c r="G431" s="53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</row>
    <row r="432" spans="1:26" ht="15.75" customHeight="1">
      <c r="A432" s="53"/>
      <c r="B432" s="52"/>
      <c r="C432" s="53"/>
      <c r="D432" s="53"/>
      <c r="E432" s="53"/>
      <c r="F432" s="53"/>
      <c r="G432" s="53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</row>
    <row r="433" spans="1:26" ht="15.75" customHeight="1">
      <c r="A433" s="53"/>
      <c r="B433" s="52"/>
      <c r="C433" s="53"/>
      <c r="D433" s="53"/>
      <c r="E433" s="53"/>
      <c r="F433" s="53"/>
      <c r="G433" s="53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</row>
    <row r="434" spans="1:26" ht="15.75" customHeight="1">
      <c r="A434" s="53"/>
      <c r="B434" s="52"/>
      <c r="C434" s="53"/>
      <c r="D434" s="53"/>
      <c r="E434" s="53"/>
      <c r="F434" s="53"/>
      <c r="G434" s="53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</row>
    <row r="435" spans="1:26" ht="15.75" customHeight="1">
      <c r="A435" s="53"/>
      <c r="B435" s="52"/>
      <c r="C435" s="53"/>
      <c r="D435" s="53"/>
      <c r="E435" s="53"/>
      <c r="F435" s="53"/>
      <c r="G435" s="53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</row>
    <row r="436" spans="1:26" ht="15.75" customHeight="1">
      <c r="A436" s="53"/>
      <c r="B436" s="52"/>
      <c r="C436" s="53"/>
      <c r="D436" s="53"/>
      <c r="E436" s="53"/>
      <c r="F436" s="53"/>
      <c r="G436" s="53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</row>
    <row r="437" spans="1:26" ht="15.75" customHeight="1">
      <c r="A437" s="53"/>
      <c r="B437" s="52"/>
      <c r="C437" s="53"/>
      <c r="D437" s="53"/>
      <c r="E437" s="53"/>
      <c r="F437" s="53"/>
      <c r="G437" s="53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</row>
    <row r="438" spans="1:26" ht="15.75" customHeight="1">
      <c r="A438" s="53"/>
      <c r="B438" s="52"/>
      <c r="C438" s="53"/>
      <c r="D438" s="53"/>
      <c r="E438" s="53"/>
      <c r="F438" s="53"/>
      <c r="G438" s="53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</row>
    <row r="439" spans="1:26" ht="15.75" customHeight="1">
      <c r="A439" s="53"/>
      <c r="B439" s="52"/>
      <c r="C439" s="53"/>
      <c r="D439" s="53"/>
      <c r="E439" s="53"/>
      <c r="F439" s="53"/>
      <c r="G439" s="53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</row>
    <row r="440" spans="1:26" ht="15.75" customHeight="1">
      <c r="A440" s="53"/>
      <c r="B440" s="52"/>
      <c r="C440" s="53"/>
      <c r="D440" s="53"/>
      <c r="E440" s="53"/>
      <c r="F440" s="53"/>
      <c r="G440" s="53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</row>
    <row r="441" spans="1:26" ht="15.75" customHeight="1">
      <c r="A441" s="53"/>
      <c r="B441" s="52"/>
      <c r="C441" s="53"/>
      <c r="D441" s="53"/>
      <c r="E441" s="53"/>
      <c r="F441" s="53"/>
      <c r="G441" s="53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</row>
    <row r="442" spans="1:26" ht="15.75" customHeight="1">
      <c r="A442" s="53"/>
      <c r="B442" s="52"/>
      <c r="C442" s="53"/>
      <c r="D442" s="53"/>
      <c r="E442" s="53"/>
      <c r="F442" s="53"/>
      <c r="G442" s="53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</row>
    <row r="443" spans="1:26" ht="15.75" customHeight="1">
      <c r="A443" s="53"/>
      <c r="B443" s="52"/>
      <c r="C443" s="53"/>
      <c r="D443" s="53"/>
      <c r="E443" s="53"/>
      <c r="F443" s="53"/>
      <c r="G443" s="53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</row>
    <row r="444" spans="1:26" ht="15.75" customHeight="1">
      <c r="A444" s="53"/>
      <c r="B444" s="52"/>
      <c r="C444" s="53"/>
      <c r="D444" s="53"/>
      <c r="E444" s="53"/>
      <c r="F444" s="53"/>
      <c r="G444" s="53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</row>
    <row r="445" spans="1:26" ht="15.75" customHeight="1">
      <c r="A445" s="53"/>
      <c r="B445" s="52"/>
      <c r="C445" s="53"/>
      <c r="D445" s="53"/>
      <c r="E445" s="53"/>
      <c r="F445" s="53"/>
      <c r="G445" s="53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</row>
    <row r="446" spans="1:26" ht="15.75" customHeight="1">
      <c r="A446" s="53"/>
      <c r="B446" s="52"/>
      <c r="C446" s="53"/>
      <c r="D446" s="53"/>
      <c r="E446" s="53"/>
      <c r="F446" s="53"/>
      <c r="G446" s="53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</row>
    <row r="447" spans="1:26" ht="15.75" customHeight="1">
      <c r="A447" s="53"/>
      <c r="B447" s="52"/>
      <c r="C447" s="53"/>
      <c r="D447" s="53"/>
      <c r="E447" s="53"/>
      <c r="F447" s="53"/>
      <c r="G447" s="53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</row>
    <row r="448" spans="1:26" ht="15.75" customHeight="1">
      <c r="A448" s="53"/>
      <c r="B448" s="52"/>
      <c r="C448" s="53"/>
      <c r="D448" s="53"/>
      <c r="E448" s="53"/>
      <c r="F448" s="53"/>
      <c r="G448" s="53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</row>
    <row r="449" spans="1:26" ht="15.75" customHeight="1">
      <c r="A449" s="53"/>
      <c r="B449" s="52"/>
      <c r="C449" s="53"/>
      <c r="D449" s="53"/>
      <c r="E449" s="53"/>
      <c r="F449" s="53"/>
      <c r="G449" s="53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</row>
    <row r="450" spans="1:26" ht="15.75" customHeight="1">
      <c r="A450" s="53"/>
      <c r="B450" s="52"/>
      <c r="C450" s="53"/>
      <c r="D450" s="53"/>
      <c r="E450" s="53"/>
      <c r="F450" s="53"/>
      <c r="G450" s="53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</row>
    <row r="451" spans="1:26" ht="15.75" customHeight="1">
      <c r="A451" s="53"/>
      <c r="B451" s="52"/>
      <c r="C451" s="53"/>
      <c r="D451" s="53"/>
      <c r="E451" s="53"/>
      <c r="F451" s="53"/>
      <c r="G451" s="53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</row>
    <row r="452" spans="1:26" ht="15.75" customHeight="1">
      <c r="A452" s="53"/>
      <c r="B452" s="52"/>
      <c r="C452" s="53"/>
      <c r="D452" s="53"/>
      <c r="E452" s="53"/>
      <c r="F452" s="53"/>
      <c r="G452" s="53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</row>
    <row r="453" spans="1:26" ht="15.75" customHeight="1">
      <c r="A453" s="53"/>
      <c r="B453" s="52"/>
      <c r="C453" s="53"/>
      <c r="D453" s="53"/>
      <c r="E453" s="53"/>
      <c r="F453" s="53"/>
      <c r="G453" s="53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</row>
    <row r="454" spans="1:26" ht="15.75" customHeight="1">
      <c r="A454" s="53"/>
      <c r="B454" s="52"/>
      <c r="C454" s="53"/>
      <c r="D454" s="53"/>
      <c r="E454" s="53"/>
      <c r="F454" s="53"/>
      <c r="G454" s="53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</row>
    <row r="455" spans="1:26" ht="15.75" customHeight="1">
      <c r="A455" s="53"/>
      <c r="B455" s="52"/>
      <c r="C455" s="53"/>
      <c r="D455" s="53"/>
      <c r="E455" s="53"/>
      <c r="F455" s="53"/>
      <c r="G455" s="53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</row>
    <row r="456" spans="1:26" ht="15.75" customHeight="1">
      <c r="A456" s="53"/>
      <c r="B456" s="52"/>
      <c r="C456" s="53"/>
      <c r="D456" s="53"/>
      <c r="E456" s="53"/>
      <c r="F456" s="53"/>
      <c r="G456" s="53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</row>
    <row r="457" spans="1:26" ht="15.75" customHeight="1">
      <c r="A457" s="53"/>
      <c r="B457" s="52"/>
      <c r="C457" s="53"/>
      <c r="D457" s="53"/>
      <c r="E457" s="53"/>
      <c r="F457" s="53"/>
      <c r="G457" s="53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</row>
    <row r="458" spans="1:26" ht="15.75" customHeight="1">
      <c r="A458" s="53"/>
      <c r="B458" s="52"/>
      <c r="C458" s="53"/>
      <c r="D458" s="53"/>
      <c r="E458" s="53"/>
      <c r="F458" s="53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</row>
    <row r="459" spans="1:26" ht="15.75" customHeight="1">
      <c r="A459" s="53"/>
      <c r="B459" s="52"/>
      <c r="C459" s="53"/>
      <c r="D459" s="53"/>
      <c r="E459" s="53"/>
      <c r="F459" s="53"/>
      <c r="G459" s="53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</row>
    <row r="460" spans="1:26" ht="15.75" customHeight="1">
      <c r="A460" s="53"/>
      <c r="B460" s="52"/>
      <c r="C460" s="53"/>
      <c r="D460" s="53"/>
      <c r="E460" s="53"/>
      <c r="F460" s="53"/>
      <c r="G460" s="53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</row>
    <row r="461" spans="1:26" ht="15.75" customHeight="1">
      <c r="A461" s="53"/>
      <c r="B461" s="52"/>
      <c r="C461" s="53"/>
      <c r="D461" s="53"/>
      <c r="E461" s="53"/>
      <c r="F461" s="53"/>
      <c r="G461" s="53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</row>
    <row r="462" spans="1:26" ht="15.75" customHeight="1">
      <c r="A462" s="53"/>
      <c r="B462" s="52"/>
      <c r="C462" s="53"/>
      <c r="D462" s="53"/>
      <c r="E462" s="53"/>
      <c r="F462" s="53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</row>
    <row r="463" spans="1:26" ht="15.75" customHeight="1">
      <c r="A463" s="53"/>
      <c r="B463" s="52"/>
      <c r="C463" s="53"/>
      <c r="D463" s="53"/>
      <c r="E463" s="53"/>
      <c r="F463" s="53"/>
      <c r="G463" s="53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</row>
    <row r="464" spans="1:26" ht="15.75" customHeight="1">
      <c r="A464" s="53"/>
      <c r="B464" s="52"/>
      <c r="C464" s="53"/>
      <c r="D464" s="53"/>
      <c r="E464" s="53"/>
      <c r="F464" s="53"/>
      <c r="G464" s="53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</row>
    <row r="465" spans="1:26" ht="15.75" customHeight="1">
      <c r="A465" s="53"/>
      <c r="B465" s="52"/>
      <c r="C465" s="53"/>
      <c r="D465" s="53"/>
      <c r="E465" s="53"/>
      <c r="F465" s="53"/>
      <c r="G465" s="53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</row>
    <row r="466" spans="1:26" ht="15.75" customHeight="1">
      <c r="A466" s="53"/>
      <c r="B466" s="52"/>
      <c r="C466" s="53"/>
      <c r="D466" s="53"/>
      <c r="E466" s="53"/>
      <c r="F466" s="53"/>
      <c r="G466" s="53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</row>
    <row r="467" spans="1:26" ht="15.75" customHeight="1">
      <c r="A467" s="53"/>
      <c r="B467" s="52"/>
      <c r="C467" s="53"/>
      <c r="D467" s="53"/>
      <c r="E467" s="53"/>
      <c r="F467" s="53"/>
      <c r="G467" s="53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</row>
    <row r="468" spans="1:26" ht="15.75" customHeight="1">
      <c r="A468" s="53"/>
      <c r="B468" s="52"/>
      <c r="C468" s="53"/>
      <c r="D468" s="53"/>
      <c r="E468" s="53"/>
      <c r="F468" s="53"/>
      <c r="G468" s="53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</row>
    <row r="469" spans="1:26" ht="15.75" customHeight="1">
      <c r="A469" s="53"/>
      <c r="B469" s="52"/>
      <c r="C469" s="53"/>
      <c r="D469" s="53"/>
      <c r="E469" s="53"/>
      <c r="F469" s="53"/>
      <c r="G469" s="53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</row>
    <row r="470" spans="1:26" ht="15.75" customHeight="1">
      <c r="A470" s="53"/>
      <c r="B470" s="52"/>
      <c r="C470" s="53"/>
      <c r="D470" s="53"/>
      <c r="E470" s="53"/>
      <c r="F470" s="53"/>
      <c r="G470" s="53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</row>
    <row r="471" spans="1:26" ht="15.75" customHeight="1">
      <c r="A471" s="53"/>
      <c r="B471" s="52"/>
      <c r="C471" s="53"/>
      <c r="D471" s="53"/>
      <c r="E471" s="53"/>
      <c r="F471" s="53"/>
      <c r="G471" s="53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</row>
    <row r="472" spans="1:26" ht="15.75" customHeight="1">
      <c r="A472" s="53"/>
      <c r="B472" s="52"/>
      <c r="C472" s="53"/>
      <c r="D472" s="53"/>
      <c r="E472" s="53"/>
      <c r="F472" s="53"/>
      <c r="G472" s="53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</row>
    <row r="473" spans="1:26" ht="15.75" customHeight="1">
      <c r="A473" s="53"/>
      <c r="B473" s="52"/>
      <c r="C473" s="53"/>
      <c r="D473" s="53"/>
      <c r="E473" s="53"/>
      <c r="F473" s="53"/>
      <c r="G473" s="53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</row>
    <row r="474" spans="1:26" ht="15.75" customHeight="1">
      <c r="A474" s="53"/>
      <c r="B474" s="52"/>
      <c r="C474" s="53"/>
      <c r="D474" s="53"/>
      <c r="E474" s="53"/>
      <c r="F474" s="53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</row>
    <row r="475" spans="1:26" ht="15.75" customHeight="1">
      <c r="A475" s="53"/>
      <c r="B475" s="52"/>
      <c r="C475" s="53"/>
      <c r="D475" s="53"/>
      <c r="E475" s="53"/>
      <c r="F475" s="53"/>
      <c r="G475" s="53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</row>
    <row r="476" spans="1:26" ht="15.75" customHeight="1">
      <c r="A476" s="53"/>
      <c r="B476" s="52"/>
      <c r="C476" s="53"/>
      <c r="D476" s="53"/>
      <c r="E476" s="53"/>
      <c r="F476" s="53"/>
      <c r="G476" s="53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</row>
    <row r="477" spans="1:26" ht="15.75" customHeight="1">
      <c r="A477" s="53"/>
      <c r="B477" s="52"/>
      <c r="C477" s="53"/>
      <c r="D477" s="53"/>
      <c r="E477" s="53"/>
      <c r="F477" s="53"/>
      <c r="G477" s="53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</row>
    <row r="478" spans="1:26" ht="15.75" customHeight="1">
      <c r="A478" s="53"/>
      <c r="B478" s="52"/>
      <c r="C478" s="53"/>
      <c r="D478" s="53"/>
      <c r="E478" s="53"/>
      <c r="F478" s="53"/>
      <c r="G478" s="53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</row>
    <row r="479" spans="1:26" ht="15.75" customHeight="1">
      <c r="A479" s="53"/>
      <c r="B479" s="52"/>
      <c r="C479" s="53"/>
      <c r="D479" s="53"/>
      <c r="E479" s="53"/>
      <c r="F479" s="53"/>
      <c r="G479" s="53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</row>
    <row r="480" spans="1:26" ht="15.75" customHeight="1">
      <c r="A480" s="53"/>
      <c r="B480" s="52"/>
      <c r="C480" s="53"/>
      <c r="D480" s="53"/>
      <c r="E480" s="53"/>
      <c r="F480" s="53"/>
      <c r="G480" s="53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</row>
    <row r="481" spans="1:26" ht="15.75" customHeight="1">
      <c r="A481" s="53"/>
      <c r="B481" s="52"/>
      <c r="C481" s="53"/>
      <c r="D481" s="53"/>
      <c r="E481" s="53"/>
      <c r="F481" s="53"/>
      <c r="G481" s="53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</row>
    <row r="482" spans="1:26" ht="15.75" customHeight="1">
      <c r="A482" s="53"/>
      <c r="B482" s="52"/>
      <c r="C482" s="53"/>
      <c r="D482" s="53"/>
      <c r="E482" s="53"/>
      <c r="F482" s="53"/>
      <c r="G482" s="53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</row>
    <row r="483" spans="1:26" ht="15.75" customHeight="1">
      <c r="A483" s="53"/>
      <c r="B483" s="52"/>
      <c r="C483" s="53"/>
      <c r="D483" s="53"/>
      <c r="E483" s="53"/>
      <c r="F483" s="53"/>
      <c r="G483" s="53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</row>
    <row r="484" spans="1:26" ht="15.75" customHeight="1">
      <c r="A484" s="53"/>
      <c r="B484" s="52"/>
      <c r="C484" s="53"/>
      <c r="D484" s="53"/>
      <c r="E484" s="53"/>
      <c r="F484" s="53"/>
      <c r="G484" s="53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</row>
    <row r="485" spans="1:26" ht="15.75" customHeight="1">
      <c r="A485" s="53"/>
      <c r="B485" s="52"/>
      <c r="C485" s="53"/>
      <c r="D485" s="53"/>
      <c r="E485" s="53"/>
      <c r="F485" s="53"/>
      <c r="G485" s="53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</row>
    <row r="486" spans="1:26" ht="15.75" customHeight="1">
      <c r="A486" s="53"/>
      <c r="B486" s="52"/>
      <c r="C486" s="53"/>
      <c r="D486" s="53"/>
      <c r="E486" s="53"/>
      <c r="F486" s="53"/>
      <c r="G486" s="53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</row>
    <row r="487" spans="1:26" ht="15.75" customHeight="1">
      <c r="A487" s="53"/>
      <c r="B487" s="52"/>
      <c r="C487" s="53"/>
      <c r="D487" s="53"/>
      <c r="E487" s="53"/>
      <c r="F487" s="53"/>
      <c r="G487" s="53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</row>
    <row r="488" spans="1:26" ht="15.75" customHeight="1">
      <c r="A488" s="53"/>
      <c r="B488" s="52"/>
      <c r="C488" s="53"/>
      <c r="D488" s="53"/>
      <c r="E488" s="53"/>
      <c r="F488" s="53"/>
      <c r="G488" s="53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</row>
    <row r="489" spans="1:26" ht="15.75" customHeight="1">
      <c r="A489" s="53"/>
      <c r="B489" s="52"/>
      <c r="C489" s="53"/>
      <c r="D489" s="53"/>
      <c r="E489" s="53"/>
      <c r="F489" s="53"/>
      <c r="G489" s="53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</row>
    <row r="490" spans="1:26" ht="15.75" customHeight="1">
      <c r="A490" s="53"/>
      <c r="B490" s="52"/>
      <c r="C490" s="53"/>
      <c r="D490" s="53"/>
      <c r="E490" s="53"/>
      <c r="F490" s="53"/>
      <c r="G490" s="53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</row>
    <row r="491" spans="1:26" ht="15.75" customHeight="1">
      <c r="A491" s="53"/>
      <c r="B491" s="52"/>
      <c r="C491" s="53"/>
      <c r="D491" s="53"/>
      <c r="E491" s="53"/>
      <c r="F491" s="53"/>
      <c r="G491" s="53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</row>
    <row r="492" spans="1:26" ht="15.75" customHeight="1">
      <c r="A492" s="53"/>
      <c r="B492" s="52"/>
      <c r="C492" s="53"/>
      <c r="D492" s="53"/>
      <c r="E492" s="53"/>
      <c r="F492" s="53"/>
      <c r="G492" s="53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</row>
    <row r="493" spans="1:26" ht="15.75" customHeight="1">
      <c r="A493" s="53"/>
      <c r="B493" s="52"/>
      <c r="C493" s="53"/>
      <c r="D493" s="53"/>
      <c r="E493" s="53"/>
      <c r="F493" s="53"/>
      <c r="G493" s="53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</row>
    <row r="494" spans="1:26" ht="15.75" customHeight="1">
      <c r="A494" s="53"/>
      <c r="B494" s="52"/>
      <c r="C494" s="53"/>
      <c r="D494" s="53"/>
      <c r="E494" s="53"/>
      <c r="F494" s="53"/>
      <c r="G494" s="53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</row>
    <row r="495" spans="1:26" ht="15.75" customHeight="1">
      <c r="A495" s="53"/>
      <c r="B495" s="52"/>
      <c r="C495" s="53"/>
      <c r="D495" s="53"/>
      <c r="E495" s="53"/>
      <c r="F495" s="53"/>
      <c r="G495" s="53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</row>
    <row r="496" spans="1:26" ht="15.75" customHeight="1">
      <c r="A496" s="53"/>
      <c r="B496" s="52"/>
      <c r="C496" s="53"/>
      <c r="D496" s="53"/>
      <c r="E496" s="53"/>
      <c r="F496" s="53"/>
      <c r="G496" s="53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</row>
    <row r="497" spans="1:26" ht="15.75" customHeight="1">
      <c r="A497" s="53"/>
      <c r="B497" s="52"/>
      <c r="C497" s="53"/>
      <c r="D497" s="53"/>
      <c r="E497" s="53"/>
      <c r="F497" s="53"/>
      <c r="G497" s="53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</row>
    <row r="498" spans="1:26" ht="15.75" customHeight="1">
      <c r="A498" s="53"/>
      <c r="B498" s="52"/>
      <c r="C498" s="53"/>
      <c r="D498" s="53"/>
      <c r="E498" s="53"/>
      <c r="F498" s="53"/>
      <c r="G498" s="53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</row>
    <row r="499" spans="1:26" ht="15.75" customHeight="1">
      <c r="A499" s="53"/>
      <c r="B499" s="52"/>
      <c r="C499" s="53"/>
      <c r="D499" s="53"/>
      <c r="E499" s="53"/>
      <c r="F499" s="53"/>
      <c r="G499" s="53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</row>
    <row r="500" spans="1:26" ht="15.75" customHeight="1">
      <c r="A500" s="53"/>
      <c r="B500" s="52"/>
      <c r="C500" s="53"/>
      <c r="D500" s="53"/>
      <c r="E500" s="53"/>
      <c r="F500" s="53"/>
      <c r="G500" s="53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</row>
    <row r="501" spans="1:26" ht="15.75" customHeight="1">
      <c r="A501" s="53"/>
      <c r="B501" s="52"/>
      <c r="C501" s="53"/>
      <c r="D501" s="53"/>
      <c r="E501" s="53"/>
      <c r="F501" s="53"/>
      <c r="G501" s="53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</row>
    <row r="502" spans="1:26" ht="15.75" customHeight="1">
      <c r="A502" s="53"/>
      <c r="B502" s="52"/>
      <c r="C502" s="53"/>
      <c r="D502" s="53"/>
      <c r="E502" s="53"/>
      <c r="F502" s="53"/>
      <c r="G502" s="53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</row>
    <row r="503" spans="1:26" ht="15.75" customHeight="1">
      <c r="A503" s="53"/>
      <c r="B503" s="52"/>
      <c r="C503" s="53"/>
      <c r="D503" s="53"/>
      <c r="E503" s="53"/>
      <c r="F503" s="53"/>
      <c r="G503" s="53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</row>
    <row r="504" spans="1:26" ht="15.75" customHeight="1">
      <c r="A504" s="53"/>
      <c r="B504" s="52"/>
      <c r="C504" s="53"/>
      <c r="D504" s="53"/>
      <c r="E504" s="53"/>
      <c r="F504" s="53"/>
      <c r="G504" s="53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</row>
    <row r="505" spans="1:26" ht="15.75" customHeight="1">
      <c r="A505" s="53"/>
      <c r="B505" s="52"/>
      <c r="C505" s="53"/>
      <c r="D505" s="53"/>
      <c r="E505" s="53"/>
      <c r="F505" s="53"/>
      <c r="G505" s="53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</row>
    <row r="506" spans="1:26" ht="15.75" customHeight="1">
      <c r="A506" s="53"/>
      <c r="B506" s="52"/>
      <c r="C506" s="53"/>
      <c r="D506" s="53"/>
      <c r="E506" s="53"/>
      <c r="F506" s="53"/>
      <c r="G506" s="53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</row>
    <row r="507" spans="1:26" ht="15.75" customHeight="1">
      <c r="A507" s="53"/>
      <c r="B507" s="52"/>
      <c r="C507" s="53"/>
      <c r="D507" s="53"/>
      <c r="E507" s="53"/>
      <c r="F507" s="53"/>
      <c r="G507" s="53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</row>
    <row r="508" spans="1:26" ht="15.75" customHeight="1">
      <c r="A508" s="53"/>
      <c r="B508" s="52"/>
      <c r="C508" s="53"/>
      <c r="D508" s="53"/>
      <c r="E508" s="53"/>
      <c r="F508" s="53"/>
      <c r="G508" s="53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</row>
    <row r="509" spans="1:26" ht="15.75" customHeight="1">
      <c r="A509" s="53"/>
      <c r="B509" s="52"/>
      <c r="C509" s="53"/>
      <c r="D509" s="53"/>
      <c r="E509" s="53"/>
      <c r="F509" s="53"/>
      <c r="G509" s="53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</row>
    <row r="510" spans="1:26" ht="15.75" customHeight="1">
      <c r="A510" s="53"/>
      <c r="B510" s="52"/>
      <c r="C510" s="53"/>
      <c r="D510" s="53"/>
      <c r="E510" s="53"/>
      <c r="F510" s="53"/>
      <c r="G510" s="53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</row>
    <row r="511" spans="1:26" ht="15.75" customHeight="1">
      <c r="A511" s="53"/>
      <c r="B511" s="52"/>
      <c r="C511" s="53"/>
      <c r="D511" s="53"/>
      <c r="E511" s="53"/>
      <c r="F511" s="53"/>
      <c r="G511" s="53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</row>
    <row r="512" spans="1:26" ht="15.75" customHeight="1">
      <c r="A512" s="53"/>
      <c r="B512" s="52"/>
      <c r="C512" s="53"/>
      <c r="D512" s="53"/>
      <c r="E512" s="53"/>
      <c r="F512" s="53"/>
      <c r="G512" s="53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</row>
    <row r="513" spans="1:26" ht="15.75" customHeight="1">
      <c r="A513" s="53"/>
      <c r="B513" s="52"/>
      <c r="C513" s="53"/>
      <c r="D513" s="53"/>
      <c r="E513" s="53"/>
      <c r="F513" s="53"/>
      <c r="G513" s="53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</row>
    <row r="514" spans="1:26" ht="15.75" customHeight="1">
      <c r="A514" s="53"/>
      <c r="B514" s="52"/>
      <c r="C514" s="53"/>
      <c r="D514" s="53"/>
      <c r="E514" s="53"/>
      <c r="F514" s="53"/>
      <c r="G514" s="53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</row>
    <row r="515" spans="1:26" ht="15.75" customHeight="1">
      <c r="A515" s="53"/>
      <c r="B515" s="52"/>
      <c r="C515" s="53"/>
      <c r="D515" s="53"/>
      <c r="E515" s="53"/>
      <c r="F515" s="53"/>
      <c r="G515" s="53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</row>
    <row r="516" spans="1:26" ht="15.75" customHeight="1">
      <c r="A516" s="53"/>
      <c r="B516" s="52"/>
      <c r="C516" s="53"/>
      <c r="D516" s="53"/>
      <c r="E516" s="53"/>
      <c r="F516" s="53"/>
      <c r="G516" s="53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</row>
    <row r="517" spans="1:26" ht="15.75" customHeight="1">
      <c r="A517" s="53"/>
      <c r="B517" s="52"/>
      <c r="C517" s="53"/>
      <c r="D517" s="53"/>
      <c r="E517" s="53"/>
      <c r="F517" s="53"/>
      <c r="G517" s="53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</row>
    <row r="518" spans="1:26" ht="15.75" customHeight="1">
      <c r="A518" s="53"/>
      <c r="B518" s="52"/>
      <c r="C518" s="53"/>
      <c r="D518" s="53"/>
      <c r="E518" s="53"/>
      <c r="F518" s="53"/>
      <c r="G518" s="53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</row>
    <row r="519" spans="1:26" ht="15.75" customHeight="1">
      <c r="A519" s="53"/>
      <c r="B519" s="52"/>
      <c r="C519" s="53"/>
      <c r="D519" s="53"/>
      <c r="E519" s="53"/>
      <c r="F519" s="53"/>
      <c r="G519" s="53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</row>
    <row r="520" spans="1:26" ht="15.75" customHeight="1">
      <c r="A520" s="53"/>
      <c r="B520" s="52"/>
      <c r="C520" s="53"/>
      <c r="D520" s="53"/>
      <c r="E520" s="53"/>
      <c r="F520" s="53"/>
      <c r="G520" s="53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</row>
    <row r="521" spans="1:26" ht="15.75" customHeight="1">
      <c r="A521" s="53"/>
      <c r="B521" s="52"/>
      <c r="C521" s="53"/>
      <c r="D521" s="53"/>
      <c r="E521" s="53"/>
      <c r="F521" s="53"/>
      <c r="G521" s="53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</row>
    <row r="522" spans="1:26" ht="15.75" customHeight="1">
      <c r="A522" s="53"/>
      <c r="B522" s="52"/>
      <c r="C522" s="53"/>
      <c r="D522" s="53"/>
      <c r="E522" s="53"/>
      <c r="F522" s="53"/>
      <c r="G522" s="53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</row>
    <row r="523" spans="1:26" ht="15.75" customHeight="1">
      <c r="A523" s="53"/>
      <c r="B523" s="52"/>
      <c r="C523" s="53"/>
      <c r="D523" s="53"/>
      <c r="E523" s="53"/>
      <c r="F523" s="53"/>
      <c r="G523" s="53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</row>
    <row r="524" spans="1:26" ht="15.75" customHeight="1">
      <c r="A524" s="53"/>
      <c r="B524" s="52"/>
      <c r="C524" s="53"/>
      <c r="D524" s="53"/>
      <c r="E524" s="53"/>
      <c r="F524" s="53"/>
      <c r="G524" s="53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</row>
    <row r="525" spans="1:26" ht="15.75" customHeight="1">
      <c r="A525" s="53"/>
      <c r="B525" s="52"/>
      <c r="C525" s="53"/>
      <c r="D525" s="53"/>
      <c r="E525" s="53"/>
      <c r="F525" s="53"/>
      <c r="G525" s="53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</row>
    <row r="526" spans="1:26" ht="15.75" customHeight="1">
      <c r="A526" s="53"/>
      <c r="B526" s="52"/>
      <c r="C526" s="53"/>
      <c r="D526" s="53"/>
      <c r="E526" s="53"/>
      <c r="F526" s="53"/>
      <c r="G526" s="53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</row>
    <row r="527" spans="1:26" ht="15.75" customHeight="1">
      <c r="A527" s="53"/>
      <c r="B527" s="52"/>
      <c r="C527" s="53"/>
      <c r="D527" s="53"/>
      <c r="E527" s="53"/>
      <c r="F527" s="53"/>
      <c r="G527" s="53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</row>
    <row r="528" spans="1:26" ht="15.75" customHeight="1">
      <c r="A528" s="53"/>
      <c r="B528" s="52"/>
      <c r="C528" s="53"/>
      <c r="D528" s="53"/>
      <c r="E528" s="53"/>
      <c r="F528" s="53"/>
      <c r="G528" s="53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</row>
    <row r="529" spans="1:26" ht="15.75" customHeight="1">
      <c r="A529" s="53"/>
      <c r="B529" s="52"/>
      <c r="C529" s="53"/>
      <c r="D529" s="53"/>
      <c r="E529" s="53"/>
      <c r="F529" s="53"/>
      <c r="G529" s="53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</row>
    <row r="530" spans="1:26" ht="15.75" customHeight="1">
      <c r="A530" s="53"/>
      <c r="B530" s="52"/>
      <c r="C530" s="53"/>
      <c r="D530" s="53"/>
      <c r="E530" s="53"/>
      <c r="F530" s="53"/>
      <c r="G530" s="53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</row>
    <row r="531" spans="1:26" ht="15.75" customHeight="1">
      <c r="A531" s="53"/>
      <c r="B531" s="52"/>
      <c r="C531" s="53"/>
      <c r="D531" s="53"/>
      <c r="E531" s="53"/>
      <c r="F531" s="53"/>
      <c r="G531" s="53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</row>
    <row r="532" spans="1:26" ht="15.75" customHeight="1">
      <c r="A532" s="53"/>
      <c r="B532" s="52"/>
      <c r="C532" s="53"/>
      <c r="D532" s="53"/>
      <c r="E532" s="53"/>
      <c r="F532" s="53"/>
      <c r="G532" s="53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</row>
    <row r="533" spans="1:26" ht="15.75" customHeight="1">
      <c r="A533" s="53"/>
      <c r="B533" s="52"/>
      <c r="C533" s="53"/>
      <c r="D533" s="53"/>
      <c r="E533" s="53"/>
      <c r="F533" s="53"/>
      <c r="G533" s="53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</row>
    <row r="534" spans="1:26" ht="15.75" customHeight="1">
      <c r="A534" s="53"/>
      <c r="B534" s="52"/>
      <c r="C534" s="53"/>
      <c r="D534" s="53"/>
      <c r="E534" s="53"/>
      <c r="F534" s="53"/>
      <c r="G534" s="53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</row>
    <row r="535" spans="1:26" ht="15.75" customHeight="1">
      <c r="A535" s="53"/>
      <c r="B535" s="52"/>
      <c r="C535" s="53"/>
      <c r="D535" s="53"/>
      <c r="E535" s="53"/>
      <c r="F535" s="53"/>
      <c r="G535" s="53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</row>
    <row r="536" spans="1:26" ht="15.75" customHeight="1">
      <c r="A536" s="53"/>
      <c r="B536" s="52"/>
      <c r="C536" s="53"/>
      <c r="D536" s="53"/>
      <c r="E536" s="53"/>
      <c r="F536" s="53"/>
      <c r="G536" s="53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</row>
    <row r="537" spans="1:26" ht="15.75" customHeight="1">
      <c r="A537" s="53"/>
      <c r="B537" s="52"/>
      <c r="C537" s="53"/>
      <c r="D537" s="53"/>
      <c r="E537" s="53"/>
      <c r="F537" s="53"/>
      <c r="G537" s="53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</row>
    <row r="538" spans="1:26" ht="15.75" customHeight="1">
      <c r="A538" s="53"/>
      <c r="B538" s="52"/>
      <c r="C538" s="53"/>
      <c r="D538" s="53"/>
      <c r="E538" s="53"/>
      <c r="F538" s="53"/>
      <c r="G538" s="53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</row>
    <row r="539" spans="1:26" ht="15.75" customHeight="1">
      <c r="A539" s="53"/>
      <c r="B539" s="52"/>
      <c r="C539" s="53"/>
      <c r="D539" s="53"/>
      <c r="E539" s="53"/>
      <c r="F539" s="53"/>
      <c r="G539" s="53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</row>
    <row r="540" spans="1:26" ht="15.75" customHeight="1">
      <c r="A540" s="53"/>
      <c r="B540" s="52"/>
      <c r="C540" s="53"/>
      <c r="D540" s="53"/>
      <c r="E540" s="53"/>
      <c r="F540" s="53"/>
      <c r="G540" s="53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</row>
    <row r="541" spans="1:26" ht="15.75" customHeight="1">
      <c r="A541" s="53"/>
      <c r="B541" s="52"/>
      <c r="C541" s="53"/>
      <c r="D541" s="53"/>
      <c r="E541" s="53"/>
      <c r="F541" s="53"/>
      <c r="G541" s="53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</row>
    <row r="542" spans="1:26" ht="15.75" customHeight="1">
      <c r="A542" s="53"/>
      <c r="B542" s="52"/>
      <c r="C542" s="53"/>
      <c r="D542" s="53"/>
      <c r="E542" s="53"/>
      <c r="F542" s="53"/>
      <c r="G542" s="53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</row>
    <row r="543" spans="1:26" ht="15.75" customHeight="1">
      <c r="A543" s="53"/>
      <c r="B543" s="52"/>
      <c r="C543" s="53"/>
      <c r="D543" s="53"/>
      <c r="E543" s="53"/>
      <c r="F543" s="53"/>
      <c r="G543" s="53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</row>
    <row r="544" spans="1:26" ht="15.75" customHeight="1">
      <c r="A544" s="53"/>
      <c r="B544" s="52"/>
      <c r="C544" s="53"/>
      <c r="D544" s="53"/>
      <c r="E544" s="53"/>
      <c r="F544" s="53"/>
      <c r="G544" s="53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</row>
    <row r="545" spans="1:26" ht="15.75" customHeight="1">
      <c r="A545" s="53"/>
      <c r="B545" s="52"/>
      <c r="C545" s="53"/>
      <c r="D545" s="53"/>
      <c r="E545" s="53"/>
      <c r="F545" s="53"/>
      <c r="G545" s="53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</row>
    <row r="546" spans="1:26" ht="15.75" customHeight="1">
      <c r="A546" s="53"/>
      <c r="B546" s="52"/>
      <c r="C546" s="53"/>
      <c r="D546" s="53"/>
      <c r="E546" s="53"/>
      <c r="F546" s="53"/>
      <c r="G546" s="53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</row>
    <row r="547" spans="1:26" ht="15.75" customHeight="1">
      <c r="A547" s="53"/>
      <c r="B547" s="52"/>
      <c r="C547" s="53"/>
      <c r="D547" s="53"/>
      <c r="E547" s="53"/>
      <c r="F547" s="53"/>
      <c r="G547" s="53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</row>
    <row r="548" spans="1:26" ht="15.75" customHeight="1">
      <c r="A548" s="53"/>
      <c r="B548" s="52"/>
      <c r="C548" s="53"/>
      <c r="D548" s="53"/>
      <c r="E548" s="53"/>
      <c r="F548" s="53"/>
      <c r="G548" s="53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</row>
    <row r="549" spans="1:26" ht="15.75" customHeight="1">
      <c r="A549" s="53"/>
      <c r="B549" s="52"/>
      <c r="C549" s="53"/>
      <c r="D549" s="53"/>
      <c r="E549" s="53"/>
      <c r="F549" s="53"/>
      <c r="G549" s="53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</row>
    <row r="550" spans="1:26" ht="15.75" customHeight="1">
      <c r="A550" s="53"/>
      <c r="B550" s="52"/>
      <c r="C550" s="53"/>
      <c r="D550" s="53"/>
      <c r="E550" s="53"/>
      <c r="F550" s="53"/>
      <c r="G550" s="53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</row>
    <row r="551" spans="1:26" ht="15.75" customHeight="1">
      <c r="A551" s="53"/>
      <c r="B551" s="52"/>
      <c r="C551" s="53"/>
      <c r="D551" s="53"/>
      <c r="E551" s="53"/>
      <c r="F551" s="53"/>
      <c r="G551" s="53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</row>
    <row r="552" spans="1:26" ht="15.75" customHeight="1">
      <c r="A552" s="53"/>
      <c r="B552" s="52"/>
      <c r="C552" s="53"/>
      <c r="D552" s="53"/>
      <c r="E552" s="53"/>
      <c r="F552" s="53"/>
      <c r="G552" s="53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</row>
    <row r="553" spans="1:26" ht="15.75" customHeight="1">
      <c r="A553" s="53"/>
      <c r="B553" s="52"/>
      <c r="C553" s="53"/>
      <c r="D553" s="53"/>
      <c r="E553" s="53"/>
      <c r="F553" s="53"/>
      <c r="G553" s="53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</row>
    <row r="554" spans="1:26" ht="15.75" customHeight="1">
      <c r="A554" s="53"/>
      <c r="B554" s="52"/>
      <c r="C554" s="53"/>
      <c r="D554" s="53"/>
      <c r="E554" s="53"/>
      <c r="F554" s="53"/>
      <c r="G554" s="53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</row>
    <row r="555" spans="1:26" ht="15.75" customHeight="1">
      <c r="A555" s="53"/>
      <c r="B555" s="52"/>
      <c r="C555" s="53"/>
      <c r="D555" s="53"/>
      <c r="E555" s="53"/>
      <c r="F555" s="53"/>
      <c r="G555" s="53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</row>
    <row r="556" spans="1:26" ht="15.75" customHeight="1">
      <c r="A556" s="53"/>
      <c r="B556" s="52"/>
      <c r="C556" s="53"/>
      <c r="D556" s="53"/>
      <c r="E556" s="53"/>
      <c r="F556" s="53"/>
      <c r="G556" s="53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</row>
    <row r="557" spans="1:26" ht="15.75" customHeight="1">
      <c r="A557" s="53"/>
      <c r="B557" s="52"/>
      <c r="C557" s="53"/>
      <c r="D557" s="53"/>
      <c r="E557" s="53"/>
      <c r="F557" s="53"/>
      <c r="G557" s="53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</row>
    <row r="558" spans="1:26" ht="15.75" customHeight="1">
      <c r="A558" s="53"/>
      <c r="B558" s="52"/>
      <c r="C558" s="53"/>
      <c r="D558" s="53"/>
      <c r="E558" s="53"/>
      <c r="F558" s="53"/>
      <c r="G558" s="53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</row>
    <row r="559" spans="1:26" ht="15.75" customHeight="1">
      <c r="A559" s="53"/>
      <c r="B559" s="52"/>
      <c r="C559" s="53"/>
      <c r="D559" s="53"/>
      <c r="E559" s="53"/>
      <c r="F559" s="53"/>
      <c r="G559" s="53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</row>
    <row r="560" spans="1:26" ht="15.75" customHeight="1">
      <c r="A560" s="53"/>
      <c r="B560" s="52"/>
      <c r="C560" s="53"/>
      <c r="D560" s="53"/>
      <c r="E560" s="53"/>
      <c r="F560" s="53"/>
      <c r="G560" s="53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</row>
    <row r="561" spans="1:26" ht="15.75" customHeight="1">
      <c r="A561" s="53"/>
      <c r="B561" s="52"/>
      <c r="C561" s="53"/>
      <c r="D561" s="53"/>
      <c r="E561" s="53"/>
      <c r="F561" s="53"/>
      <c r="G561" s="53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</row>
    <row r="562" spans="1:26" ht="15.75" customHeight="1">
      <c r="A562" s="53"/>
      <c r="B562" s="52"/>
      <c r="C562" s="53"/>
      <c r="D562" s="53"/>
      <c r="E562" s="53"/>
      <c r="F562" s="53"/>
      <c r="G562" s="53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</row>
    <row r="563" spans="1:26" ht="15.75" customHeight="1">
      <c r="A563" s="53"/>
      <c r="B563" s="52"/>
      <c r="C563" s="53"/>
      <c r="D563" s="53"/>
      <c r="E563" s="53"/>
      <c r="F563" s="53"/>
      <c r="G563" s="53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</row>
    <row r="564" spans="1:26" ht="15.75" customHeight="1">
      <c r="A564" s="53"/>
      <c r="B564" s="52"/>
      <c r="C564" s="53"/>
      <c r="D564" s="53"/>
      <c r="E564" s="53"/>
      <c r="F564" s="53"/>
      <c r="G564" s="53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</row>
    <row r="565" spans="1:26" ht="15.75" customHeight="1">
      <c r="A565" s="53"/>
      <c r="B565" s="52"/>
      <c r="C565" s="53"/>
      <c r="D565" s="53"/>
      <c r="E565" s="53"/>
      <c r="F565" s="53"/>
      <c r="G565" s="53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</row>
    <row r="566" spans="1:26" ht="15.75" customHeight="1">
      <c r="A566" s="53"/>
      <c r="B566" s="52"/>
      <c r="C566" s="53"/>
      <c r="D566" s="53"/>
      <c r="E566" s="53"/>
      <c r="F566" s="53"/>
      <c r="G566" s="53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</row>
    <row r="567" spans="1:26" ht="15.75" customHeight="1">
      <c r="A567" s="53"/>
      <c r="B567" s="52"/>
      <c r="C567" s="53"/>
      <c r="D567" s="53"/>
      <c r="E567" s="53"/>
      <c r="F567" s="53"/>
      <c r="G567" s="53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</row>
    <row r="568" spans="1:26" ht="15.75" customHeight="1">
      <c r="A568" s="53"/>
      <c r="B568" s="52"/>
      <c r="C568" s="53"/>
      <c r="D568" s="53"/>
      <c r="E568" s="53"/>
      <c r="F568" s="53"/>
      <c r="G568" s="53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</row>
    <row r="569" spans="1:26" ht="15.75" customHeight="1">
      <c r="A569" s="53"/>
      <c r="B569" s="52"/>
      <c r="C569" s="53"/>
      <c r="D569" s="53"/>
      <c r="E569" s="53"/>
      <c r="F569" s="53"/>
      <c r="G569" s="53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</row>
    <row r="570" spans="1:26" ht="15.75" customHeight="1">
      <c r="A570" s="53"/>
      <c r="B570" s="52"/>
      <c r="C570" s="53"/>
      <c r="D570" s="53"/>
      <c r="E570" s="53"/>
      <c r="F570" s="53"/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</row>
    <row r="571" spans="1:26" ht="15.75" customHeight="1">
      <c r="A571" s="53"/>
      <c r="B571" s="52"/>
      <c r="C571" s="53"/>
      <c r="D571" s="53"/>
      <c r="E571" s="53"/>
      <c r="F571" s="53"/>
      <c r="G571" s="53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</row>
    <row r="572" spans="1:26" ht="15.75" customHeight="1">
      <c r="A572" s="53"/>
      <c r="B572" s="52"/>
      <c r="C572" s="53"/>
      <c r="D572" s="53"/>
      <c r="E572" s="53"/>
      <c r="F572" s="53"/>
      <c r="G572" s="53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</row>
    <row r="573" spans="1:26" ht="15.75" customHeight="1">
      <c r="A573" s="53"/>
      <c r="B573" s="52"/>
      <c r="C573" s="53"/>
      <c r="D573" s="53"/>
      <c r="E573" s="53"/>
      <c r="F573" s="53"/>
      <c r="G573" s="53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</row>
    <row r="574" spans="1:26" ht="15.75" customHeight="1">
      <c r="A574" s="53"/>
      <c r="B574" s="52"/>
      <c r="C574" s="53"/>
      <c r="D574" s="53"/>
      <c r="E574" s="53"/>
      <c r="F574" s="53"/>
      <c r="G574" s="53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</row>
    <row r="575" spans="1:26" ht="15.75" customHeight="1">
      <c r="A575" s="53"/>
      <c r="B575" s="52"/>
      <c r="C575" s="53"/>
      <c r="D575" s="53"/>
      <c r="E575" s="53"/>
      <c r="F575" s="53"/>
      <c r="G575" s="53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</row>
    <row r="576" spans="1:26" ht="15.75" customHeight="1">
      <c r="A576" s="53"/>
      <c r="B576" s="52"/>
      <c r="C576" s="53"/>
      <c r="D576" s="53"/>
      <c r="E576" s="53"/>
      <c r="F576" s="53"/>
      <c r="G576" s="53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</row>
    <row r="577" spans="1:26" ht="15.75" customHeight="1">
      <c r="A577" s="53"/>
      <c r="B577" s="52"/>
      <c r="C577" s="53"/>
      <c r="D577" s="53"/>
      <c r="E577" s="53"/>
      <c r="F577" s="53"/>
      <c r="G577" s="53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</row>
    <row r="578" spans="1:26" ht="15.75" customHeight="1">
      <c r="A578" s="53"/>
      <c r="B578" s="52"/>
      <c r="C578" s="53"/>
      <c r="D578" s="53"/>
      <c r="E578" s="53"/>
      <c r="F578" s="53"/>
      <c r="G578" s="53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</row>
    <row r="579" spans="1:26" ht="15.75" customHeight="1">
      <c r="A579" s="53"/>
      <c r="B579" s="52"/>
      <c r="C579" s="53"/>
      <c r="D579" s="53"/>
      <c r="E579" s="53"/>
      <c r="F579" s="53"/>
      <c r="G579" s="53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</row>
    <row r="580" spans="1:26" ht="15.75" customHeight="1">
      <c r="A580" s="53"/>
      <c r="B580" s="52"/>
      <c r="C580" s="53"/>
      <c r="D580" s="53"/>
      <c r="E580" s="53"/>
      <c r="F580" s="53"/>
      <c r="G580" s="53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</row>
    <row r="581" spans="1:26" ht="15.75" customHeight="1">
      <c r="A581" s="53"/>
      <c r="B581" s="52"/>
      <c r="C581" s="53"/>
      <c r="D581" s="53"/>
      <c r="E581" s="53"/>
      <c r="F581" s="53"/>
      <c r="G581" s="53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</row>
    <row r="582" spans="1:26" ht="15.75" customHeight="1">
      <c r="A582" s="53"/>
      <c r="B582" s="52"/>
      <c r="C582" s="53"/>
      <c r="D582" s="53"/>
      <c r="E582" s="53"/>
      <c r="F582" s="53"/>
      <c r="G582" s="53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</row>
    <row r="583" spans="1:26" ht="15.75" customHeight="1">
      <c r="A583" s="53"/>
      <c r="B583" s="52"/>
      <c r="C583" s="53"/>
      <c r="D583" s="53"/>
      <c r="E583" s="53"/>
      <c r="F583" s="53"/>
      <c r="G583" s="53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</row>
    <row r="584" spans="1:26" ht="15.75" customHeight="1">
      <c r="A584" s="53"/>
      <c r="B584" s="52"/>
      <c r="C584" s="53"/>
      <c r="D584" s="53"/>
      <c r="E584" s="53"/>
      <c r="F584" s="53"/>
      <c r="G584" s="53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</row>
    <row r="585" spans="1:26" ht="15.75" customHeight="1">
      <c r="A585" s="53"/>
      <c r="B585" s="52"/>
      <c r="C585" s="53"/>
      <c r="D585" s="53"/>
      <c r="E585" s="53"/>
      <c r="F585" s="53"/>
      <c r="G585" s="53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</row>
    <row r="586" spans="1:26" ht="15.75" customHeight="1">
      <c r="A586" s="53"/>
      <c r="B586" s="52"/>
      <c r="C586" s="53"/>
      <c r="D586" s="53"/>
      <c r="E586" s="53"/>
      <c r="F586" s="53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</row>
    <row r="587" spans="1:26" ht="15.75" customHeight="1">
      <c r="A587" s="53"/>
      <c r="B587" s="52"/>
      <c r="C587" s="53"/>
      <c r="D587" s="53"/>
      <c r="E587" s="53"/>
      <c r="F587" s="53"/>
      <c r="G587" s="53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</row>
    <row r="588" spans="1:26" ht="15.75" customHeight="1">
      <c r="A588" s="53"/>
      <c r="B588" s="52"/>
      <c r="C588" s="53"/>
      <c r="D588" s="53"/>
      <c r="E588" s="53"/>
      <c r="F588" s="53"/>
      <c r="G588" s="53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</row>
    <row r="589" spans="1:26" ht="15.75" customHeight="1">
      <c r="A589" s="53"/>
      <c r="B589" s="52"/>
      <c r="C589" s="53"/>
      <c r="D589" s="53"/>
      <c r="E589" s="53"/>
      <c r="F589" s="53"/>
      <c r="G589" s="53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</row>
    <row r="590" spans="1:26" ht="15.75" customHeight="1">
      <c r="A590" s="53"/>
      <c r="B590" s="52"/>
      <c r="C590" s="53"/>
      <c r="D590" s="53"/>
      <c r="E590" s="53"/>
      <c r="F590" s="53"/>
      <c r="G590" s="53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</row>
    <row r="591" spans="1:26" ht="15.75" customHeight="1">
      <c r="A591" s="53"/>
      <c r="B591" s="52"/>
      <c r="C591" s="53"/>
      <c r="D591" s="53"/>
      <c r="E591" s="53"/>
      <c r="F591" s="53"/>
      <c r="G591" s="53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</row>
    <row r="592" spans="1:26" ht="15.75" customHeight="1">
      <c r="A592" s="53"/>
      <c r="B592" s="52"/>
      <c r="C592" s="53"/>
      <c r="D592" s="53"/>
      <c r="E592" s="53"/>
      <c r="F592" s="53"/>
      <c r="G592" s="53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</row>
    <row r="593" spans="1:26" ht="15.75" customHeight="1">
      <c r="A593" s="53"/>
      <c r="B593" s="52"/>
      <c r="C593" s="53"/>
      <c r="D593" s="53"/>
      <c r="E593" s="53"/>
      <c r="F593" s="53"/>
      <c r="G593" s="53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</row>
    <row r="594" spans="1:26" ht="15.75" customHeight="1">
      <c r="A594" s="53"/>
      <c r="B594" s="52"/>
      <c r="C594" s="53"/>
      <c r="D594" s="53"/>
      <c r="E594" s="53"/>
      <c r="F594" s="53"/>
      <c r="G594" s="53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</row>
    <row r="595" spans="1:26" ht="15.75" customHeight="1">
      <c r="A595" s="53"/>
      <c r="B595" s="52"/>
      <c r="C595" s="53"/>
      <c r="D595" s="53"/>
      <c r="E595" s="53"/>
      <c r="F595" s="53"/>
      <c r="G595" s="53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</row>
    <row r="596" spans="1:26" ht="15.75" customHeight="1">
      <c r="A596" s="53"/>
      <c r="B596" s="52"/>
      <c r="C596" s="53"/>
      <c r="D596" s="53"/>
      <c r="E596" s="53"/>
      <c r="F596" s="53"/>
      <c r="G596" s="53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</row>
    <row r="597" spans="1:26" ht="15.75" customHeight="1">
      <c r="A597" s="53"/>
      <c r="B597" s="52"/>
      <c r="C597" s="53"/>
      <c r="D597" s="53"/>
      <c r="E597" s="53"/>
      <c r="F597" s="53"/>
      <c r="G597" s="53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</row>
    <row r="598" spans="1:26" ht="15.75" customHeight="1">
      <c r="A598" s="53"/>
      <c r="B598" s="52"/>
      <c r="C598" s="53"/>
      <c r="D598" s="53"/>
      <c r="E598" s="53"/>
      <c r="F598" s="53"/>
      <c r="G598" s="53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</row>
    <row r="599" spans="1:26" ht="15.75" customHeight="1">
      <c r="A599" s="53"/>
      <c r="B599" s="52"/>
      <c r="C599" s="53"/>
      <c r="D599" s="53"/>
      <c r="E599" s="53"/>
      <c r="F599" s="53"/>
      <c r="G599" s="53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</row>
    <row r="600" spans="1:26" ht="15.75" customHeight="1">
      <c r="A600" s="53"/>
      <c r="B600" s="52"/>
      <c r="C600" s="53"/>
      <c r="D600" s="53"/>
      <c r="E600" s="53"/>
      <c r="F600" s="53"/>
      <c r="G600" s="53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</row>
    <row r="601" spans="1:26" ht="15.75" customHeight="1">
      <c r="A601" s="53"/>
      <c r="B601" s="52"/>
      <c r="C601" s="53"/>
      <c r="D601" s="53"/>
      <c r="E601" s="53"/>
      <c r="F601" s="53"/>
      <c r="G601" s="53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</row>
    <row r="602" spans="1:26" ht="15.75" customHeight="1">
      <c r="A602" s="53"/>
      <c r="B602" s="52"/>
      <c r="C602" s="53"/>
      <c r="D602" s="53"/>
      <c r="E602" s="53"/>
      <c r="F602" s="53"/>
      <c r="G602" s="53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</row>
    <row r="603" spans="1:26" ht="15.75" customHeight="1">
      <c r="A603" s="53"/>
      <c r="B603" s="52"/>
      <c r="C603" s="53"/>
      <c r="D603" s="53"/>
      <c r="E603" s="53"/>
      <c r="F603" s="53"/>
      <c r="G603" s="53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</row>
    <row r="604" spans="1:26" ht="15.75" customHeight="1">
      <c r="A604" s="53"/>
      <c r="B604" s="52"/>
      <c r="C604" s="53"/>
      <c r="D604" s="53"/>
      <c r="E604" s="53"/>
      <c r="F604" s="53"/>
      <c r="G604" s="53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</row>
    <row r="605" spans="1:26" ht="15.75" customHeight="1">
      <c r="A605" s="53"/>
      <c r="B605" s="52"/>
      <c r="C605" s="53"/>
      <c r="D605" s="53"/>
      <c r="E605" s="53"/>
      <c r="F605" s="53"/>
      <c r="G605" s="53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</row>
    <row r="606" spans="1:26" ht="15.75" customHeight="1">
      <c r="A606" s="53"/>
      <c r="B606" s="52"/>
      <c r="C606" s="53"/>
      <c r="D606" s="53"/>
      <c r="E606" s="53"/>
      <c r="F606" s="53"/>
      <c r="G606" s="53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</row>
    <row r="607" spans="1:26" ht="15.75" customHeight="1">
      <c r="A607" s="53"/>
      <c r="B607" s="52"/>
      <c r="C607" s="53"/>
      <c r="D607" s="53"/>
      <c r="E607" s="53"/>
      <c r="F607" s="53"/>
      <c r="G607" s="53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</row>
    <row r="608" spans="1:26" ht="15.75" customHeight="1">
      <c r="A608" s="53"/>
      <c r="B608" s="52"/>
      <c r="C608" s="53"/>
      <c r="D608" s="53"/>
      <c r="E608" s="53"/>
      <c r="F608" s="53"/>
      <c r="G608" s="53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</row>
    <row r="609" spans="1:26" ht="15.75" customHeight="1">
      <c r="A609" s="53"/>
      <c r="B609" s="52"/>
      <c r="C609" s="53"/>
      <c r="D609" s="53"/>
      <c r="E609" s="53"/>
      <c r="F609" s="53"/>
      <c r="G609" s="53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</row>
    <row r="610" spans="1:26" ht="15.75" customHeight="1">
      <c r="A610" s="53"/>
      <c r="B610" s="52"/>
      <c r="C610" s="53"/>
      <c r="D610" s="53"/>
      <c r="E610" s="53"/>
      <c r="F610" s="53"/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</row>
    <row r="611" spans="1:26" ht="15.75" customHeight="1">
      <c r="A611" s="53"/>
      <c r="B611" s="52"/>
      <c r="C611" s="53"/>
      <c r="D611" s="53"/>
      <c r="E611" s="53"/>
      <c r="F611" s="53"/>
      <c r="G611" s="53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</row>
    <row r="612" spans="1:26" ht="15.75" customHeight="1">
      <c r="A612" s="53"/>
      <c r="B612" s="52"/>
      <c r="C612" s="53"/>
      <c r="D612" s="53"/>
      <c r="E612" s="53"/>
      <c r="F612" s="53"/>
      <c r="G612" s="53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</row>
    <row r="613" spans="1:26" ht="15.75" customHeight="1">
      <c r="A613" s="53"/>
      <c r="B613" s="52"/>
      <c r="C613" s="53"/>
      <c r="D613" s="53"/>
      <c r="E613" s="53"/>
      <c r="F613" s="53"/>
      <c r="G613" s="53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</row>
    <row r="614" spans="1:26" ht="15.75" customHeight="1">
      <c r="A614" s="53"/>
      <c r="B614" s="52"/>
      <c r="C614" s="53"/>
      <c r="D614" s="53"/>
      <c r="E614" s="53"/>
      <c r="F614" s="53"/>
      <c r="G614" s="53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</row>
    <row r="615" spans="1:26" ht="15.75" customHeight="1">
      <c r="A615" s="53"/>
      <c r="B615" s="52"/>
      <c r="C615" s="53"/>
      <c r="D615" s="53"/>
      <c r="E615" s="53"/>
      <c r="F615" s="53"/>
      <c r="G615" s="53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</row>
    <row r="616" spans="1:26" ht="15.75" customHeight="1">
      <c r="A616" s="53"/>
      <c r="B616" s="52"/>
      <c r="C616" s="53"/>
      <c r="D616" s="53"/>
      <c r="E616" s="53"/>
      <c r="F616" s="53"/>
      <c r="G616" s="53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</row>
    <row r="617" spans="1:26" ht="15.75" customHeight="1">
      <c r="A617" s="53"/>
      <c r="B617" s="52"/>
      <c r="C617" s="53"/>
      <c r="D617" s="53"/>
      <c r="E617" s="53"/>
      <c r="F617" s="53"/>
      <c r="G617" s="53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</row>
    <row r="618" spans="1:26" ht="15.75" customHeight="1">
      <c r="A618" s="53"/>
      <c r="B618" s="52"/>
      <c r="C618" s="53"/>
      <c r="D618" s="53"/>
      <c r="E618" s="53"/>
      <c r="F618" s="53"/>
      <c r="G618" s="53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</row>
    <row r="619" spans="1:26" ht="15.75" customHeight="1">
      <c r="A619" s="53"/>
      <c r="B619" s="52"/>
      <c r="C619" s="53"/>
      <c r="D619" s="53"/>
      <c r="E619" s="53"/>
      <c r="F619" s="53"/>
      <c r="G619" s="53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</row>
    <row r="620" spans="1:26" ht="15.75" customHeight="1">
      <c r="A620" s="53"/>
      <c r="B620" s="52"/>
      <c r="C620" s="53"/>
      <c r="D620" s="53"/>
      <c r="E620" s="53"/>
      <c r="F620" s="53"/>
      <c r="G620" s="53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</row>
    <row r="621" spans="1:26" ht="15.75" customHeight="1">
      <c r="A621" s="53"/>
      <c r="B621" s="52"/>
      <c r="C621" s="53"/>
      <c r="D621" s="53"/>
      <c r="E621" s="53"/>
      <c r="F621" s="53"/>
      <c r="G621" s="53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</row>
    <row r="622" spans="1:26" ht="15.75" customHeight="1">
      <c r="A622" s="53"/>
      <c r="B622" s="52"/>
      <c r="C622" s="53"/>
      <c r="D622" s="53"/>
      <c r="E622" s="53"/>
      <c r="F622" s="53"/>
      <c r="G622" s="53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</row>
    <row r="623" spans="1:26" ht="15.75" customHeight="1">
      <c r="A623" s="53"/>
      <c r="B623" s="52"/>
      <c r="C623" s="53"/>
      <c r="D623" s="53"/>
      <c r="E623" s="53"/>
      <c r="F623" s="53"/>
      <c r="G623" s="53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</row>
    <row r="624" spans="1:26" ht="15.75" customHeight="1">
      <c r="A624" s="53"/>
      <c r="B624" s="52"/>
      <c r="C624" s="53"/>
      <c r="D624" s="53"/>
      <c r="E624" s="53"/>
      <c r="F624" s="53"/>
      <c r="G624" s="53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</row>
    <row r="625" spans="1:26" ht="15.75" customHeight="1">
      <c r="A625" s="53"/>
      <c r="B625" s="52"/>
      <c r="C625" s="53"/>
      <c r="D625" s="53"/>
      <c r="E625" s="53"/>
      <c r="F625" s="53"/>
      <c r="G625" s="53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</row>
    <row r="626" spans="1:26" ht="15.75" customHeight="1">
      <c r="A626" s="53"/>
      <c r="B626" s="52"/>
      <c r="C626" s="53"/>
      <c r="D626" s="53"/>
      <c r="E626" s="53"/>
      <c r="F626" s="53"/>
      <c r="G626" s="53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</row>
    <row r="627" spans="1:26" ht="15.75" customHeight="1">
      <c r="A627" s="53"/>
      <c r="B627" s="52"/>
      <c r="C627" s="53"/>
      <c r="D627" s="53"/>
      <c r="E627" s="53"/>
      <c r="F627" s="53"/>
      <c r="G627" s="53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</row>
    <row r="628" spans="1:26" ht="15.75" customHeight="1">
      <c r="A628" s="53"/>
      <c r="B628" s="52"/>
      <c r="C628" s="53"/>
      <c r="D628" s="53"/>
      <c r="E628" s="53"/>
      <c r="F628" s="53"/>
      <c r="G628" s="53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</row>
    <row r="629" spans="1:26" ht="15.75" customHeight="1">
      <c r="A629" s="53"/>
      <c r="B629" s="52"/>
      <c r="C629" s="53"/>
      <c r="D629" s="53"/>
      <c r="E629" s="53"/>
      <c r="F629" s="53"/>
      <c r="G629" s="53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</row>
    <row r="630" spans="1:26" ht="15.75" customHeight="1">
      <c r="A630" s="53"/>
      <c r="B630" s="52"/>
      <c r="C630" s="53"/>
      <c r="D630" s="53"/>
      <c r="E630" s="53"/>
      <c r="F630" s="53"/>
      <c r="G630" s="53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</row>
    <row r="631" spans="1:26" ht="15.75" customHeight="1">
      <c r="A631" s="53"/>
      <c r="B631" s="52"/>
      <c r="C631" s="53"/>
      <c r="D631" s="53"/>
      <c r="E631" s="53"/>
      <c r="F631" s="53"/>
      <c r="G631" s="53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</row>
    <row r="632" spans="1:26" ht="15.75" customHeight="1">
      <c r="A632" s="53"/>
      <c r="B632" s="52"/>
      <c r="C632" s="53"/>
      <c r="D632" s="53"/>
      <c r="E632" s="53"/>
      <c r="F632" s="53"/>
      <c r="G632" s="53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</row>
    <row r="633" spans="1:26" ht="15.75" customHeight="1">
      <c r="A633" s="53"/>
      <c r="B633" s="52"/>
      <c r="C633" s="53"/>
      <c r="D633" s="53"/>
      <c r="E633" s="53"/>
      <c r="F633" s="53"/>
      <c r="G633" s="53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</row>
    <row r="634" spans="1:26" ht="15.75" customHeight="1">
      <c r="A634" s="53"/>
      <c r="B634" s="52"/>
      <c r="C634" s="53"/>
      <c r="D634" s="53"/>
      <c r="E634" s="53"/>
      <c r="F634" s="53"/>
      <c r="G634" s="53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</row>
    <row r="635" spans="1:26" ht="15.75" customHeight="1">
      <c r="A635" s="53"/>
      <c r="B635" s="52"/>
      <c r="C635" s="53"/>
      <c r="D635" s="53"/>
      <c r="E635" s="53"/>
      <c r="F635" s="53"/>
      <c r="G635" s="53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</row>
    <row r="636" spans="1:26" ht="15.75" customHeight="1">
      <c r="A636" s="53"/>
      <c r="B636" s="52"/>
      <c r="C636" s="53"/>
      <c r="D636" s="53"/>
      <c r="E636" s="53"/>
      <c r="F636" s="53"/>
      <c r="G636" s="53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</row>
    <row r="637" spans="1:26" ht="15.75" customHeight="1">
      <c r="A637" s="53"/>
      <c r="B637" s="52"/>
      <c r="C637" s="53"/>
      <c r="D637" s="53"/>
      <c r="E637" s="53"/>
      <c r="F637" s="53"/>
      <c r="G637" s="53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</row>
    <row r="638" spans="1:26" ht="15.75" customHeight="1">
      <c r="A638" s="53"/>
      <c r="B638" s="52"/>
      <c r="C638" s="53"/>
      <c r="D638" s="53"/>
      <c r="E638" s="53"/>
      <c r="F638" s="53"/>
      <c r="G638" s="53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</row>
    <row r="639" spans="1:26" ht="15.75" customHeight="1">
      <c r="A639" s="53"/>
      <c r="B639" s="52"/>
      <c r="C639" s="53"/>
      <c r="D639" s="53"/>
      <c r="E639" s="53"/>
      <c r="F639" s="53"/>
      <c r="G639" s="53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</row>
    <row r="640" spans="1:26" ht="15.75" customHeight="1">
      <c r="A640" s="53"/>
      <c r="B640" s="52"/>
      <c r="C640" s="53"/>
      <c r="D640" s="53"/>
      <c r="E640" s="53"/>
      <c r="F640" s="53"/>
      <c r="G640" s="53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</row>
    <row r="641" spans="1:26" ht="15.75" customHeight="1">
      <c r="A641" s="53"/>
      <c r="B641" s="52"/>
      <c r="C641" s="53"/>
      <c r="D641" s="53"/>
      <c r="E641" s="53"/>
      <c r="F641" s="53"/>
      <c r="G641" s="53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</row>
    <row r="642" spans="1:26" ht="15.75" customHeight="1">
      <c r="A642" s="53"/>
      <c r="B642" s="52"/>
      <c r="C642" s="53"/>
      <c r="D642" s="53"/>
      <c r="E642" s="53"/>
      <c r="F642" s="53"/>
      <c r="G642" s="53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</row>
    <row r="643" spans="1:26" ht="15.75" customHeight="1">
      <c r="A643" s="53"/>
      <c r="B643" s="52"/>
      <c r="C643" s="53"/>
      <c r="D643" s="53"/>
      <c r="E643" s="53"/>
      <c r="F643" s="53"/>
      <c r="G643" s="53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</row>
    <row r="644" spans="1:26" ht="15.75" customHeight="1">
      <c r="A644" s="53"/>
      <c r="B644" s="52"/>
      <c r="C644" s="53"/>
      <c r="D644" s="53"/>
      <c r="E644" s="53"/>
      <c r="F644" s="53"/>
      <c r="G644" s="53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</row>
    <row r="645" spans="1:26" ht="15.75" customHeight="1">
      <c r="A645" s="53"/>
      <c r="B645" s="52"/>
      <c r="C645" s="53"/>
      <c r="D645" s="53"/>
      <c r="E645" s="53"/>
      <c r="F645" s="53"/>
      <c r="G645" s="53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</row>
    <row r="646" spans="1:26" ht="15.75" customHeight="1">
      <c r="A646" s="53"/>
      <c r="B646" s="52"/>
      <c r="C646" s="53"/>
      <c r="D646" s="53"/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</row>
    <row r="647" spans="1:26" ht="15.75" customHeight="1">
      <c r="A647" s="53"/>
      <c r="B647" s="52"/>
      <c r="C647" s="53"/>
      <c r="D647" s="53"/>
      <c r="E647" s="53"/>
      <c r="F647" s="53"/>
      <c r="G647" s="53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</row>
    <row r="648" spans="1:26" ht="15.75" customHeight="1">
      <c r="A648" s="53"/>
      <c r="B648" s="52"/>
      <c r="C648" s="53"/>
      <c r="D648" s="53"/>
      <c r="E648" s="53"/>
      <c r="F648" s="53"/>
      <c r="G648" s="53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</row>
    <row r="649" spans="1:26" ht="15.75" customHeight="1">
      <c r="A649" s="53"/>
      <c r="B649" s="52"/>
      <c r="C649" s="53"/>
      <c r="D649" s="53"/>
      <c r="E649" s="53"/>
      <c r="F649" s="53"/>
      <c r="G649" s="53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</row>
    <row r="650" spans="1:26" ht="15.75" customHeight="1">
      <c r="A650" s="53"/>
      <c r="B650" s="52"/>
      <c r="C650" s="53"/>
      <c r="D650" s="53"/>
      <c r="E650" s="53"/>
      <c r="F650" s="53"/>
      <c r="G650" s="53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</row>
    <row r="651" spans="1:26" ht="15.75" customHeight="1">
      <c r="A651" s="53"/>
      <c r="B651" s="52"/>
      <c r="C651" s="53"/>
      <c r="D651" s="53"/>
      <c r="E651" s="53"/>
      <c r="F651" s="53"/>
      <c r="G651" s="53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</row>
    <row r="652" spans="1:26" ht="15.75" customHeight="1">
      <c r="A652" s="53"/>
      <c r="B652" s="52"/>
      <c r="C652" s="53"/>
      <c r="D652" s="53"/>
      <c r="E652" s="53"/>
      <c r="F652" s="53"/>
      <c r="G652" s="53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</row>
    <row r="653" spans="1:26" ht="15.75" customHeight="1">
      <c r="A653" s="53"/>
      <c r="B653" s="52"/>
      <c r="C653" s="53"/>
      <c r="D653" s="53"/>
      <c r="E653" s="53"/>
      <c r="F653" s="53"/>
      <c r="G653" s="53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</row>
    <row r="654" spans="1:26" ht="15.75" customHeight="1">
      <c r="A654" s="53"/>
      <c r="B654" s="52"/>
      <c r="C654" s="53"/>
      <c r="D654" s="53"/>
      <c r="E654" s="53"/>
      <c r="F654" s="53"/>
      <c r="G654" s="53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</row>
    <row r="655" spans="1:26" ht="15.75" customHeight="1">
      <c r="A655" s="53"/>
      <c r="B655" s="52"/>
      <c r="C655" s="53"/>
      <c r="D655" s="53"/>
      <c r="E655" s="53"/>
      <c r="F655" s="53"/>
      <c r="G655" s="53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</row>
    <row r="656" spans="1:26" ht="15.75" customHeight="1">
      <c r="A656" s="53"/>
      <c r="B656" s="52"/>
      <c r="C656" s="53"/>
      <c r="D656" s="53"/>
      <c r="E656" s="53"/>
      <c r="F656" s="53"/>
      <c r="G656" s="53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</row>
    <row r="657" spans="1:26" ht="15.75" customHeight="1">
      <c r="A657" s="53"/>
      <c r="B657" s="52"/>
      <c r="C657" s="53"/>
      <c r="D657" s="53"/>
      <c r="E657" s="53"/>
      <c r="F657" s="53"/>
      <c r="G657" s="53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</row>
    <row r="658" spans="1:26" ht="15.75" customHeight="1">
      <c r="A658" s="53"/>
      <c r="B658" s="52"/>
      <c r="C658" s="53"/>
      <c r="D658" s="53"/>
      <c r="E658" s="53"/>
      <c r="F658" s="53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</row>
    <row r="659" spans="1:26" ht="15.75" customHeight="1">
      <c r="A659" s="53"/>
      <c r="B659" s="52"/>
      <c r="C659" s="53"/>
      <c r="D659" s="53"/>
      <c r="E659" s="53"/>
      <c r="F659" s="53"/>
      <c r="G659" s="53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</row>
    <row r="660" spans="1:26" ht="15.75" customHeight="1">
      <c r="A660" s="53"/>
      <c r="B660" s="52"/>
      <c r="C660" s="53"/>
      <c r="D660" s="53"/>
      <c r="E660" s="53"/>
      <c r="F660" s="53"/>
      <c r="G660" s="53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</row>
    <row r="661" spans="1:26" ht="15.75" customHeight="1">
      <c r="A661" s="53"/>
      <c r="B661" s="52"/>
      <c r="C661" s="53"/>
      <c r="D661" s="53"/>
      <c r="E661" s="53"/>
      <c r="F661" s="53"/>
      <c r="G661" s="53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</row>
    <row r="662" spans="1:26" ht="15.75" customHeight="1">
      <c r="A662" s="53"/>
      <c r="B662" s="52"/>
      <c r="C662" s="53"/>
      <c r="D662" s="53"/>
      <c r="E662" s="53"/>
      <c r="F662" s="53"/>
      <c r="G662" s="53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</row>
    <row r="663" spans="1:26" ht="15.75" customHeight="1">
      <c r="A663" s="53"/>
      <c r="B663" s="52"/>
      <c r="C663" s="53"/>
      <c r="D663" s="53"/>
      <c r="E663" s="53"/>
      <c r="F663" s="53"/>
      <c r="G663" s="53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</row>
    <row r="664" spans="1:26" ht="15.75" customHeight="1">
      <c r="A664" s="53"/>
      <c r="B664" s="52"/>
      <c r="C664" s="53"/>
      <c r="D664" s="53"/>
      <c r="E664" s="53"/>
      <c r="F664" s="53"/>
      <c r="G664" s="53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</row>
    <row r="665" spans="1:26" ht="15.75" customHeight="1">
      <c r="A665" s="53"/>
      <c r="B665" s="52"/>
      <c r="C665" s="53"/>
      <c r="D665" s="53"/>
      <c r="E665" s="53"/>
      <c r="F665" s="53"/>
      <c r="G665" s="53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</row>
    <row r="666" spans="1:26" ht="15.75" customHeight="1">
      <c r="A666" s="53"/>
      <c r="B666" s="52"/>
      <c r="C666" s="53"/>
      <c r="D666" s="53"/>
      <c r="E666" s="53"/>
      <c r="F666" s="53"/>
      <c r="G666" s="53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</row>
    <row r="667" spans="1:26" ht="15.75" customHeight="1">
      <c r="A667" s="53"/>
      <c r="B667" s="52"/>
      <c r="C667" s="53"/>
      <c r="D667" s="53"/>
      <c r="E667" s="53"/>
      <c r="F667" s="53"/>
      <c r="G667" s="53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</row>
    <row r="668" spans="1:26" ht="15.75" customHeight="1">
      <c r="A668" s="53"/>
      <c r="B668" s="52"/>
      <c r="C668" s="53"/>
      <c r="D668" s="53"/>
      <c r="E668" s="53"/>
      <c r="F668" s="53"/>
      <c r="G668" s="53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</row>
    <row r="669" spans="1:26" ht="15.75" customHeight="1">
      <c r="A669" s="53"/>
      <c r="B669" s="52"/>
      <c r="C669" s="53"/>
      <c r="D669" s="53"/>
      <c r="E669" s="53"/>
      <c r="F669" s="53"/>
      <c r="G669" s="53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</row>
    <row r="670" spans="1:26" ht="15.75" customHeight="1">
      <c r="A670" s="53"/>
      <c r="B670" s="52"/>
      <c r="C670" s="53"/>
      <c r="D670" s="53"/>
      <c r="E670" s="53"/>
      <c r="F670" s="53"/>
      <c r="G670" s="53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</row>
    <row r="671" spans="1:26" ht="15.75" customHeight="1">
      <c r="A671" s="53"/>
      <c r="B671" s="52"/>
      <c r="C671" s="53"/>
      <c r="D671" s="53"/>
      <c r="E671" s="53"/>
      <c r="F671" s="53"/>
      <c r="G671" s="53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</row>
    <row r="672" spans="1:26" ht="15.75" customHeight="1">
      <c r="A672" s="53"/>
      <c r="B672" s="52"/>
      <c r="C672" s="53"/>
      <c r="D672" s="53"/>
      <c r="E672" s="53"/>
      <c r="F672" s="53"/>
      <c r="G672" s="53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</row>
    <row r="673" spans="1:26" ht="15.75" customHeight="1">
      <c r="A673" s="53"/>
      <c r="B673" s="52"/>
      <c r="C673" s="53"/>
      <c r="D673" s="53"/>
      <c r="E673" s="53"/>
      <c r="F673" s="53"/>
      <c r="G673" s="53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</row>
    <row r="674" spans="1:26" ht="15.75" customHeight="1">
      <c r="A674" s="53"/>
      <c r="B674" s="52"/>
      <c r="C674" s="53"/>
      <c r="D674" s="53"/>
      <c r="E674" s="53"/>
      <c r="F674" s="53"/>
      <c r="G674" s="53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</row>
    <row r="675" spans="1:26" ht="15.75" customHeight="1">
      <c r="A675" s="53"/>
      <c r="B675" s="52"/>
      <c r="C675" s="53"/>
      <c r="D675" s="53"/>
      <c r="E675" s="53"/>
      <c r="F675" s="53"/>
      <c r="G675" s="53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</row>
    <row r="676" spans="1:26" ht="15.75" customHeight="1">
      <c r="A676" s="53"/>
      <c r="B676" s="52"/>
      <c r="C676" s="53"/>
      <c r="D676" s="53"/>
      <c r="E676" s="53"/>
      <c r="F676" s="53"/>
      <c r="G676" s="53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</row>
    <row r="677" spans="1:26" ht="15.75" customHeight="1">
      <c r="A677" s="53"/>
      <c r="B677" s="52"/>
      <c r="C677" s="53"/>
      <c r="D677" s="53"/>
      <c r="E677" s="53"/>
      <c r="F677" s="53"/>
      <c r="G677" s="53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</row>
    <row r="678" spans="1:26" ht="15.75" customHeight="1">
      <c r="A678" s="53"/>
      <c r="B678" s="52"/>
      <c r="C678" s="53"/>
      <c r="D678" s="53"/>
      <c r="E678" s="53"/>
      <c r="F678" s="53"/>
      <c r="G678" s="53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</row>
    <row r="679" spans="1:26" ht="15.75" customHeight="1">
      <c r="A679" s="53"/>
      <c r="B679" s="52"/>
      <c r="C679" s="53"/>
      <c r="D679" s="53"/>
      <c r="E679" s="53"/>
      <c r="F679" s="53"/>
      <c r="G679" s="53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</row>
    <row r="680" spans="1:26" ht="15.75" customHeight="1">
      <c r="A680" s="53"/>
      <c r="B680" s="52"/>
      <c r="C680" s="53"/>
      <c r="D680" s="53"/>
      <c r="E680" s="53"/>
      <c r="F680" s="53"/>
      <c r="G680" s="53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</row>
    <row r="681" spans="1:26" ht="15.75" customHeight="1">
      <c r="A681" s="53"/>
      <c r="B681" s="52"/>
      <c r="C681" s="53"/>
      <c r="D681" s="53"/>
      <c r="E681" s="53"/>
      <c r="F681" s="53"/>
      <c r="G681" s="53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</row>
    <row r="682" spans="1:26" ht="15.75" customHeight="1">
      <c r="A682" s="53"/>
      <c r="B682" s="52"/>
      <c r="C682" s="53"/>
      <c r="D682" s="53"/>
      <c r="E682" s="53"/>
      <c r="F682" s="53"/>
      <c r="G682" s="53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</row>
    <row r="683" spans="1:26" ht="15.75" customHeight="1">
      <c r="A683" s="53"/>
      <c r="B683" s="52"/>
      <c r="C683" s="53"/>
      <c r="D683" s="53"/>
      <c r="E683" s="53"/>
      <c r="F683" s="53"/>
      <c r="G683" s="53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</row>
    <row r="684" spans="1:26" ht="15.75" customHeight="1">
      <c r="A684" s="53"/>
      <c r="B684" s="52"/>
      <c r="C684" s="53"/>
      <c r="D684" s="53"/>
      <c r="E684" s="53"/>
      <c r="F684" s="53"/>
      <c r="G684" s="53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</row>
    <row r="685" spans="1:26" ht="15.75" customHeight="1">
      <c r="A685" s="53"/>
      <c r="B685" s="52"/>
      <c r="C685" s="53"/>
      <c r="D685" s="53"/>
      <c r="E685" s="53"/>
      <c r="F685" s="53"/>
      <c r="G685" s="53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</row>
    <row r="686" spans="1:26" ht="15.75" customHeight="1">
      <c r="A686" s="53"/>
      <c r="B686" s="52"/>
      <c r="C686" s="53"/>
      <c r="D686" s="53"/>
      <c r="E686" s="53"/>
      <c r="F686" s="53"/>
      <c r="G686" s="53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</row>
    <row r="687" spans="1:26" ht="15.75" customHeight="1">
      <c r="A687" s="53"/>
      <c r="B687" s="52"/>
      <c r="C687" s="53"/>
      <c r="D687" s="53"/>
      <c r="E687" s="53"/>
      <c r="F687" s="53"/>
      <c r="G687" s="53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</row>
    <row r="688" spans="1:26" ht="15.75" customHeight="1">
      <c r="A688" s="53"/>
      <c r="B688" s="52"/>
      <c r="C688" s="53"/>
      <c r="D688" s="53"/>
      <c r="E688" s="53"/>
      <c r="F688" s="53"/>
      <c r="G688" s="53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</row>
    <row r="689" spans="1:26" ht="15.75" customHeight="1">
      <c r="A689" s="53"/>
      <c r="B689" s="52"/>
      <c r="C689" s="53"/>
      <c r="D689" s="53"/>
      <c r="E689" s="53"/>
      <c r="F689" s="53"/>
      <c r="G689" s="53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</row>
    <row r="690" spans="1:26" ht="15.75" customHeight="1">
      <c r="A690" s="53"/>
      <c r="B690" s="52"/>
      <c r="C690" s="53"/>
      <c r="D690" s="53"/>
      <c r="E690" s="53"/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</row>
    <row r="691" spans="1:26" ht="15.75" customHeight="1">
      <c r="A691" s="53"/>
      <c r="B691" s="52"/>
      <c r="C691" s="53"/>
      <c r="D691" s="53"/>
      <c r="E691" s="53"/>
      <c r="F691" s="53"/>
      <c r="G691" s="53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</row>
    <row r="692" spans="1:26" ht="15.75" customHeight="1">
      <c r="A692" s="53"/>
      <c r="B692" s="52"/>
      <c r="C692" s="53"/>
      <c r="D692" s="53"/>
      <c r="E692" s="53"/>
      <c r="F692" s="53"/>
      <c r="G692" s="53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</row>
    <row r="693" spans="1:26" ht="15.75" customHeight="1">
      <c r="A693" s="53"/>
      <c r="B693" s="52"/>
      <c r="C693" s="53"/>
      <c r="D693" s="53"/>
      <c r="E693" s="53"/>
      <c r="F693" s="53"/>
      <c r="G693" s="53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</row>
    <row r="694" spans="1:26" ht="15.75" customHeight="1">
      <c r="A694" s="53"/>
      <c r="B694" s="52"/>
      <c r="C694" s="53"/>
      <c r="D694" s="53"/>
      <c r="E694" s="53"/>
      <c r="F694" s="53"/>
      <c r="G694" s="53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</row>
    <row r="695" spans="1:26" ht="15.75" customHeight="1">
      <c r="A695" s="53"/>
      <c r="B695" s="52"/>
      <c r="C695" s="53"/>
      <c r="D695" s="53"/>
      <c r="E695" s="53"/>
      <c r="F695" s="53"/>
      <c r="G695" s="53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</row>
    <row r="696" spans="1:26" ht="15.75" customHeight="1">
      <c r="A696" s="53"/>
      <c r="B696" s="52"/>
      <c r="C696" s="53"/>
      <c r="D696" s="53"/>
      <c r="E696" s="53"/>
      <c r="F696" s="53"/>
      <c r="G696" s="53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</row>
    <row r="697" spans="1:26" ht="15.75" customHeight="1">
      <c r="A697" s="53"/>
      <c r="B697" s="52"/>
      <c r="C697" s="53"/>
      <c r="D697" s="53"/>
      <c r="E697" s="53"/>
      <c r="F697" s="53"/>
      <c r="G697" s="53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</row>
    <row r="698" spans="1:26" ht="15.75" customHeight="1">
      <c r="A698" s="53"/>
      <c r="B698" s="52"/>
      <c r="C698" s="53"/>
      <c r="D698" s="53"/>
      <c r="E698" s="53"/>
      <c r="F698" s="53"/>
      <c r="G698" s="53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</row>
    <row r="699" spans="1:26" ht="15.75" customHeight="1">
      <c r="A699" s="53"/>
      <c r="B699" s="52"/>
      <c r="C699" s="53"/>
      <c r="D699" s="53"/>
      <c r="E699" s="53"/>
      <c r="F699" s="53"/>
      <c r="G699" s="53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</row>
    <row r="700" spans="1:26" ht="15.75" customHeight="1">
      <c r="A700" s="53"/>
      <c r="B700" s="52"/>
      <c r="C700" s="53"/>
      <c r="D700" s="53"/>
      <c r="E700" s="53"/>
      <c r="F700" s="53"/>
      <c r="G700" s="53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</row>
    <row r="701" spans="1:26" ht="15.75" customHeight="1">
      <c r="A701" s="53"/>
      <c r="B701" s="52"/>
      <c r="C701" s="53"/>
      <c r="D701" s="53"/>
      <c r="E701" s="53"/>
      <c r="F701" s="53"/>
      <c r="G701" s="53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</row>
    <row r="702" spans="1:26" ht="15.75" customHeight="1">
      <c r="A702" s="53"/>
      <c r="B702" s="52"/>
      <c r="C702" s="53"/>
      <c r="D702" s="53"/>
      <c r="E702" s="53"/>
      <c r="F702" s="53"/>
      <c r="G702" s="53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</row>
    <row r="703" spans="1:26" ht="15.75" customHeight="1">
      <c r="A703" s="53"/>
      <c r="B703" s="52"/>
      <c r="C703" s="53"/>
      <c r="D703" s="53"/>
      <c r="E703" s="53"/>
      <c r="F703" s="53"/>
      <c r="G703" s="53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</row>
    <row r="704" spans="1:26" ht="15.75" customHeight="1">
      <c r="A704" s="53"/>
      <c r="B704" s="52"/>
      <c r="C704" s="53"/>
      <c r="D704" s="53"/>
      <c r="E704" s="53"/>
      <c r="F704" s="53"/>
      <c r="G704" s="53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</row>
    <row r="705" spans="1:26" ht="15.75" customHeight="1">
      <c r="A705" s="53"/>
      <c r="B705" s="52"/>
      <c r="C705" s="53"/>
      <c r="D705" s="53"/>
      <c r="E705" s="53"/>
      <c r="F705" s="53"/>
      <c r="G705" s="53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</row>
    <row r="706" spans="1:26" ht="15.75" customHeight="1">
      <c r="A706" s="53"/>
      <c r="B706" s="52"/>
      <c r="C706" s="53"/>
      <c r="D706" s="53"/>
      <c r="E706" s="53"/>
      <c r="F706" s="53"/>
      <c r="G706" s="53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</row>
    <row r="707" spans="1:26" ht="15.75" customHeight="1">
      <c r="A707" s="53"/>
      <c r="B707" s="52"/>
      <c r="C707" s="53"/>
      <c r="D707" s="53"/>
      <c r="E707" s="53"/>
      <c r="F707" s="53"/>
      <c r="G707" s="53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</row>
    <row r="708" spans="1:26" ht="15.75" customHeight="1">
      <c r="A708" s="53"/>
      <c r="B708" s="52"/>
      <c r="C708" s="53"/>
      <c r="D708" s="53"/>
      <c r="E708" s="53"/>
      <c r="F708" s="53"/>
      <c r="G708" s="53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</row>
    <row r="709" spans="1:26" ht="15.75" customHeight="1">
      <c r="A709" s="53"/>
      <c r="B709" s="52"/>
      <c r="C709" s="53"/>
      <c r="D709" s="53"/>
      <c r="E709" s="53"/>
      <c r="F709" s="53"/>
      <c r="G709" s="53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</row>
    <row r="710" spans="1:26" ht="15.75" customHeight="1">
      <c r="A710" s="53"/>
      <c r="B710" s="52"/>
      <c r="C710" s="53"/>
      <c r="D710" s="53"/>
      <c r="E710" s="53"/>
      <c r="F710" s="53"/>
      <c r="G710" s="53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</row>
    <row r="711" spans="1:26" ht="15.75" customHeight="1">
      <c r="A711" s="53"/>
      <c r="B711" s="52"/>
      <c r="C711" s="53"/>
      <c r="D711" s="53"/>
      <c r="E711" s="53"/>
      <c r="F711" s="53"/>
      <c r="G711" s="53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</row>
    <row r="712" spans="1:26" ht="15.75" customHeight="1">
      <c r="A712" s="53"/>
      <c r="B712" s="52"/>
      <c r="C712" s="53"/>
      <c r="D712" s="53"/>
      <c r="E712" s="53"/>
      <c r="F712" s="53"/>
      <c r="G712" s="53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</row>
    <row r="713" spans="1:26" ht="15.75" customHeight="1">
      <c r="A713" s="53"/>
      <c r="B713" s="52"/>
      <c r="C713" s="53"/>
      <c r="D713" s="53"/>
      <c r="E713" s="53"/>
      <c r="F713" s="53"/>
      <c r="G713" s="53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</row>
    <row r="714" spans="1:26" ht="15.75" customHeight="1">
      <c r="A714" s="53"/>
      <c r="B714" s="52"/>
      <c r="C714" s="53"/>
      <c r="D714" s="53"/>
      <c r="E714" s="53"/>
      <c r="F714" s="53"/>
      <c r="G714" s="53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</row>
    <row r="715" spans="1:26" ht="15.75" customHeight="1">
      <c r="A715" s="53"/>
      <c r="B715" s="52"/>
      <c r="C715" s="53"/>
      <c r="D715" s="53"/>
      <c r="E715" s="53"/>
      <c r="F715" s="53"/>
      <c r="G715" s="53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</row>
    <row r="716" spans="1:26" ht="15.75" customHeight="1">
      <c r="A716" s="53"/>
      <c r="B716" s="52"/>
      <c r="C716" s="53"/>
      <c r="D716" s="53"/>
      <c r="E716" s="53"/>
      <c r="F716" s="53"/>
      <c r="G716" s="53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</row>
    <row r="717" spans="1:26" ht="15.75" customHeight="1">
      <c r="A717" s="53"/>
      <c r="B717" s="52"/>
      <c r="C717" s="53"/>
      <c r="D717" s="53"/>
      <c r="E717" s="53"/>
      <c r="F717" s="53"/>
      <c r="G717" s="53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</row>
    <row r="718" spans="1:26" ht="15.75" customHeight="1">
      <c r="A718" s="53"/>
      <c r="B718" s="52"/>
      <c r="C718" s="53"/>
      <c r="D718" s="53"/>
      <c r="E718" s="53"/>
      <c r="F718" s="53"/>
      <c r="G718" s="53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</row>
    <row r="719" spans="1:26" ht="15.75" customHeight="1">
      <c r="A719" s="53"/>
      <c r="B719" s="52"/>
      <c r="C719" s="53"/>
      <c r="D719" s="53"/>
      <c r="E719" s="53"/>
      <c r="F719" s="53"/>
      <c r="G719" s="53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</row>
    <row r="720" spans="1:26" ht="15.75" customHeight="1">
      <c r="A720" s="53"/>
      <c r="B720" s="52"/>
      <c r="C720" s="53"/>
      <c r="D720" s="53"/>
      <c r="E720" s="53"/>
      <c r="F720" s="53"/>
      <c r="G720" s="53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</row>
    <row r="721" spans="1:26" ht="15.75" customHeight="1">
      <c r="A721" s="53"/>
      <c r="B721" s="52"/>
      <c r="C721" s="53"/>
      <c r="D721" s="53"/>
      <c r="E721" s="53"/>
      <c r="F721" s="53"/>
      <c r="G721" s="53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</row>
    <row r="722" spans="1:26" ht="15.75" customHeight="1">
      <c r="A722" s="53"/>
      <c r="B722" s="52"/>
      <c r="C722" s="53"/>
      <c r="D722" s="53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</row>
    <row r="723" spans="1:26" ht="15.75" customHeight="1">
      <c r="A723" s="53"/>
      <c r="B723" s="52"/>
      <c r="C723" s="53"/>
      <c r="D723" s="53"/>
      <c r="E723" s="53"/>
      <c r="F723" s="53"/>
      <c r="G723" s="53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</row>
    <row r="724" spans="1:26" ht="15.75" customHeight="1">
      <c r="A724" s="53"/>
      <c r="B724" s="52"/>
      <c r="C724" s="53"/>
      <c r="D724" s="53"/>
      <c r="E724" s="53"/>
      <c r="F724" s="53"/>
      <c r="G724" s="53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</row>
    <row r="725" spans="1:26" ht="15.75" customHeight="1">
      <c r="A725" s="53"/>
      <c r="B725" s="52"/>
      <c r="C725" s="53"/>
      <c r="D725" s="53"/>
      <c r="E725" s="53"/>
      <c r="F725" s="53"/>
      <c r="G725" s="53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</row>
    <row r="726" spans="1:26" ht="15.75" customHeight="1">
      <c r="A726" s="53"/>
      <c r="B726" s="52"/>
      <c r="C726" s="53"/>
      <c r="D726" s="53"/>
      <c r="E726" s="53"/>
      <c r="F726" s="53"/>
      <c r="G726" s="53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</row>
    <row r="727" spans="1:26" ht="15.75" customHeight="1">
      <c r="A727" s="53"/>
      <c r="B727" s="52"/>
      <c r="C727" s="53"/>
      <c r="D727" s="53"/>
      <c r="E727" s="53"/>
      <c r="F727" s="53"/>
      <c r="G727" s="53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</row>
    <row r="728" spans="1:26" ht="15.75" customHeight="1">
      <c r="A728" s="53"/>
      <c r="B728" s="52"/>
      <c r="C728" s="53"/>
      <c r="D728" s="53"/>
      <c r="E728" s="53"/>
      <c r="F728" s="53"/>
      <c r="G728" s="53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</row>
    <row r="729" spans="1:26" ht="15.75" customHeight="1">
      <c r="A729" s="53"/>
      <c r="B729" s="52"/>
      <c r="C729" s="53"/>
      <c r="D729" s="53"/>
      <c r="E729" s="53"/>
      <c r="F729" s="53"/>
      <c r="G729" s="53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</row>
    <row r="730" spans="1:26" ht="15.75" customHeight="1">
      <c r="A730" s="53"/>
      <c r="B730" s="52"/>
      <c r="C730" s="53"/>
      <c r="D730" s="53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</row>
    <row r="731" spans="1:26" ht="15.75" customHeight="1">
      <c r="A731" s="53"/>
      <c r="B731" s="52"/>
      <c r="C731" s="53"/>
      <c r="D731" s="53"/>
      <c r="E731" s="53"/>
      <c r="F731" s="53"/>
      <c r="G731" s="53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</row>
    <row r="732" spans="1:26" ht="15.75" customHeight="1">
      <c r="A732" s="53"/>
      <c r="B732" s="52"/>
      <c r="C732" s="53"/>
      <c r="D732" s="53"/>
      <c r="E732" s="53"/>
      <c r="F732" s="53"/>
      <c r="G732" s="53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</row>
    <row r="733" spans="1:26" ht="15.75" customHeight="1">
      <c r="A733" s="53"/>
      <c r="B733" s="52"/>
      <c r="C733" s="53"/>
      <c r="D733" s="53"/>
      <c r="E733" s="53"/>
      <c r="F733" s="53"/>
      <c r="G733" s="53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</row>
    <row r="734" spans="1:26" ht="15.75" customHeight="1">
      <c r="A734" s="53"/>
      <c r="B734" s="52"/>
      <c r="C734" s="53"/>
      <c r="D734" s="53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</row>
    <row r="735" spans="1:26" ht="15.75" customHeight="1">
      <c r="A735" s="53"/>
      <c r="B735" s="52"/>
      <c r="C735" s="53"/>
      <c r="D735" s="53"/>
      <c r="E735" s="53"/>
      <c r="F735" s="53"/>
      <c r="G735" s="53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</row>
    <row r="736" spans="1:26" ht="15.75" customHeight="1">
      <c r="A736" s="53"/>
      <c r="B736" s="52"/>
      <c r="C736" s="53"/>
      <c r="D736" s="53"/>
      <c r="E736" s="53"/>
      <c r="F736" s="53"/>
      <c r="G736" s="53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</row>
    <row r="737" spans="1:26" ht="15.75" customHeight="1">
      <c r="A737" s="53"/>
      <c r="B737" s="52"/>
      <c r="C737" s="53"/>
      <c r="D737" s="53"/>
      <c r="E737" s="53"/>
      <c r="F737" s="53"/>
      <c r="G737" s="53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</row>
    <row r="738" spans="1:26" ht="15.75" customHeight="1">
      <c r="A738" s="53"/>
      <c r="B738" s="52"/>
      <c r="C738" s="53"/>
      <c r="D738" s="53"/>
      <c r="E738" s="53"/>
      <c r="F738" s="53"/>
      <c r="G738" s="53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</row>
    <row r="739" spans="1:26" ht="15.75" customHeight="1">
      <c r="A739" s="53"/>
      <c r="B739" s="52"/>
      <c r="C739" s="53"/>
      <c r="D739" s="53"/>
      <c r="E739" s="53"/>
      <c r="F739" s="53"/>
      <c r="G739" s="53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</row>
    <row r="740" spans="1:26" ht="15.75" customHeight="1">
      <c r="A740" s="53"/>
      <c r="B740" s="52"/>
      <c r="C740" s="53"/>
      <c r="D740" s="53"/>
      <c r="E740" s="53"/>
      <c r="F740" s="53"/>
      <c r="G740" s="53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</row>
    <row r="741" spans="1:26" ht="15.75" customHeight="1">
      <c r="A741" s="53"/>
      <c r="B741" s="52"/>
      <c r="C741" s="53"/>
      <c r="D741" s="53"/>
      <c r="E741" s="53"/>
      <c r="F741" s="53"/>
      <c r="G741" s="53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</row>
    <row r="742" spans="1:26" ht="15.75" customHeight="1">
      <c r="A742" s="53"/>
      <c r="B742" s="52"/>
      <c r="C742" s="53"/>
      <c r="D742" s="53"/>
      <c r="E742" s="53"/>
      <c r="F742" s="53"/>
      <c r="G742" s="53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</row>
    <row r="743" spans="1:26" ht="15.75" customHeight="1">
      <c r="A743" s="53"/>
      <c r="B743" s="52"/>
      <c r="C743" s="53"/>
      <c r="D743" s="53"/>
      <c r="E743" s="53"/>
      <c r="F743" s="53"/>
      <c r="G743" s="53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</row>
    <row r="744" spans="1:26" ht="15.75" customHeight="1">
      <c r="A744" s="53"/>
      <c r="B744" s="52"/>
      <c r="C744" s="53"/>
      <c r="D744" s="53"/>
      <c r="E744" s="53"/>
      <c r="F744" s="53"/>
      <c r="G744" s="53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</row>
    <row r="745" spans="1:26" ht="15.75" customHeight="1">
      <c r="A745" s="53"/>
      <c r="B745" s="52"/>
      <c r="C745" s="53"/>
      <c r="D745" s="53"/>
      <c r="E745" s="53"/>
      <c r="F745" s="53"/>
      <c r="G745" s="53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</row>
    <row r="746" spans="1:26" ht="15.75" customHeight="1">
      <c r="A746" s="53"/>
      <c r="B746" s="52"/>
      <c r="C746" s="53"/>
      <c r="D746" s="53"/>
      <c r="E746" s="53"/>
      <c r="F746" s="53"/>
      <c r="G746" s="53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</row>
    <row r="747" spans="1:26" ht="15.75" customHeight="1">
      <c r="A747" s="53"/>
      <c r="B747" s="52"/>
      <c r="C747" s="53"/>
      <c r="D747" s="53"/>
      <c r="E747" s="53"/>
      <c r="F747" s="53"/>
      <c r="G747" s="53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</row>
    <row r="748" spans="1:26" ht="15.75" customHeight="1">
      <c r="A748" s="53"/>
      <c r="B748" s="52"/>
      <c r="C748" s="53"/>
      <c r="D748" s="53"/>
      <c r="E748" s="53"/>
      <c r="F748" s="53"/>
      <c r="G748" s="53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</row>
    <row r="749" spans="1:26" ht="15.75" customHeight="1">
      <c r="A749" s="53"/>
      <c r="B749" s="52"/>
      <c r="C749" s="53"/>
      <c r="D749" s="53"/>
      <c r="E749" s="53"/>
      <c r="F749" s="53"/>
      <c r="G749" s="53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</row>
    <row r="750" spans="1:26" ht="15.75" customHeight="1">
      <c r="A750" s="53"/>
      <c r="B750" s="52"/>
      <c r="C750" s="53"/>
      <c r="D750" s="53"/>
      <c r="E750" s="53"/>
      <c r="F750" s="53"/>
      <c r="G750" s="53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</row>
    <row r="751" spans="1:26" ht="15.75" customHeight="1">
      <c r="A751" s="53"/>
      <c r="B751" s="52"/>
      <c r="C751" s="53"/>
      <c r="D751" s="53"/>
      <c r="E751" s="53"/>
      <c r="F751" s="53"/>
      <c r="G751" s="53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</row>
    <row r="752" spans="1:26" ht="15.75" customHeight="1">
      <c r="A752" s="53"/>
      <c r="B752" s="52"/>
      <c r="C752" s="53"/>
      <c r="D752" s="53"/>
      <c r="E752" s="53"/>
      <c r="F752" s="53"/>
      <c r="G752" s="53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</row>
    <row r="753" spans="1:26" ht="15.75" customHeight="1">
      <c r="A753" s="53"/>
      <c r="B753" s="52"/>
      <c r="C753" s="53"/>
      <c r="D753" s="53"/>
      <c r="E753" s="53"/>
      <c r="F753" s="53"/>
      <c r="G753" s="53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</row>
    <row r="754" spans="1:26" ht="15.75" customHeight="1">
      <c r="A754" s="53"/>
      <c r="B754" s="52"/>
      <c r="C754" s="53"/>
      <c r="D754" s="53"/>
      <c r="E754" s="53"/>
      <c r="F754" s="53"/>
      <c r="G754" s="53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</row>
    <row r="755" spans="1:26" ht="15.75" customHeight="1">
      <c r="A755" s="53"/>
      <c r="B755" s="52"/>
      <c r="C755" s="53"/>
      <c r="D755" s="53"/>
      <c r="E755" s="53"/>
      <c r="F755" s="53"/>
      <c r="G755" s="53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</row>
    <row r="756" spans="1:26" ht="15.75" customHeight="1">
      <c r="A756" s="53"/>
      <c r="B756" s="52"/>
      <c r="C756" s="53"/>
      <c r="D756" s="53"/>
      <c r="E756" s="53"/>
      <c r="F756" s="53"/>
      <c r="G756" s="53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</row>
    <row r="757" spans="1:26" ht="15.75" customHeight="1">
      <c r="A757" s="53"/>
      <c r="B757" s="52"/>
      <c r="C757" s="53"/>
      <c r="D757" s="53"/>
      <c r="E757" s="53"/>
      <c r="F757" s="53"/>
      <c r="G757" s="53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</row>
    <row r="758" spans="1:26" ht="15.75" customHeight="1">
      <c r="A758" s="53"/>
      <c r="B758" s="52"/>
      <c r="C758" s="53"/>
      <c r="D758" s="53"/>
      <c r="E758" s="53"/>
      <c r="F758" s="53"/>
      <c r="G758" s="53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</row>
    <row r="759" spans="1:26" ht="15.75" customHeight="1">
      <c r="A759" s="53"/>
      <c r="B759" s="52"/>
      <c r="C759" s="53"/>
      <c r="D759" s="53"/>
      <c r="E759" s="53"/>
      <c r="F759" s="53"/>
      <c r="G759" s="53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</row>
    <row r="760" spans="1:26" ht="15.75" customHeight="1">
      <c r="A760" s="53"/>
      <c r="B760" s="52"/>
      <c r="C760" s="53"/>
      <c r="D760" s="53"/>
      <c r="E760" s="53"/>
      <c r="F760" s="53"/>
      <c r="G760" s="53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</row>
    <row r="761" spans="1:26" ht="15.75" customHeight="1">
      <c r="A761" s="53"/>
      <c r="B761" s="52"/>
      <c r="C761" s="53"/>
      <c r="D761" s="53"/>
      <c r="E761" s="53"/>
      <c r="F761" s="53"/>
      <c r="G761" s="53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</row>
    <row r="762" spans="1:26" ht="15.75" customHeight="1">
      <c r="A762" s="53"/>
      <c r="B762" s="52"/>
      <c r="C762" s="53"/>
      <c r="D762" s="53"/>
      <c r="E762" s="53"/>
      <c r="F762" s="53"/>
      <c r="G762" s="53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</row>
    <row r="763" spans="1:26" ht="15.75" customHeight="1">
      <c r="A763" s="53"/>
      <c r="B763" s="52"/>
      <c r="C763" s="53"/>
      <c r="D763" s="53"/>
      <c r="E763" s="53"/>
      <c r="F763" s="53"/>
      <c r="G763" s="53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</row>
    <row r="764" spans="1:26" ht="15.75" customHeight="1">
      <c r="A764" s="53"/>
      <c r="B764" s="52"/>
      <c r="C764" s="53"/>
      <c r="D764" s="53"/>
      <c r="E764" s="53"/>
      <c r="F764" s="53"/>
      <c r="G764" s="53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</row>
    <row r="765" spans="1:26" ht="15.75" customHeight="1">
      <c r="A765" s="53"/>
      <c r="B765" s="52"/>
      <c r="C765" s="53"/>
      <c r="D765" s="53"/>
      <c r="E765" s="53"/>
      <c r="F765" s="53"/>
      <c r="G765" s="53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</row>
    <row r="766" spans="1:26" ht="15.75" customHeight="1">
      <c r="A766" s="53"/>
      <c r="B766" s="52"/>
      <c r="C766" s="53"/>
      <c r="D766" s="53"/>
      <c r="E766" s="53"/>
      <c r="F766" s="53"/>
      <c r="G766" s="53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</row>
    <row r="767" spans="1:26" ht="15.75" customHeight="1">
      <c r="A767" s="53"/>
      <c r="B767" s="52"/>
      <c r="C767" s="53"/>
      <c r="D767" s="53"/>
      <c r="E767" s="53"/>
      <c r="F767" s="53"/>
      <c r="G767" s="53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</row>
    <row r="768" spans="1:26" ht="15.75" customHeight="1">
      <c r="A768" s="53"/>
      <c r="B768" s="52"/>
      <c r="C768" s="53"/>
      <c r="D768" s="53"/>
      <c r="E768" s="53"/>
      <c r="F768" s="53"/>
      <c r="G768" s="53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</row>
    <row r="769" spans="1:26" ht="15.75" customHeight="1">
      <c r="A769" s="53"/>
      <c r="B769" s="52"/>
      <c r="C769" s="53"/>
      <c r="D769" s="53"/>
      <c r="E769" s="53"/>
      <c r="F769" s="53"/>
      <c r="G769" s="53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</row>
    <row r="770" spans="1:26" ht="15.75" customHeight="1">
      <c r="A770" s="53"/>
      <c r="B770" s="52"/>
      <c r="C770" s="53"/>
      <c r="D770" s="53"/>
      <c r="E770" s="53"/>
      <c r="F770" s="53"/>
      <c r="G770" s="53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</row>
    <row r="771" spans="1:26" ht="15.75" customHeight="1">
      <c r="A771" s="53"/>
      <c r="B771" s="52"/>
      <c r="C771" s="53"/>
      <c r="D771" s="53"/>
      <c r="E771" s="53"/>
      <c r="F771" s="53"/>
      <c r="G771" s="53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</row>
    <row r="772" spans="1:26" ht="15.75" customHeight="1">
      <c r="A772" s="53"/>
      <c r="B772" s="52"/>
      <c r="C772" s="53"/>
      <c r="D772" s="53"/>
      <c r="E772" s="53"/>
      <c r="F772" s="53"/>
      <c r="G772" s="53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</row>
    <row r="773" spans="1:26" ht="15.75" customHeight="1">
      <c r="A773" s="53"/>
      <c r="B773" s="52"/>
      <c r="C773" s="53"/>
      <c r="D773" s="53"/>
      <c r="E773" s="53"/>
      <c r="F773" s="53"/>
      <c r="G773" s="53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</row>
    <row r="774" spans="1:26" ht="15.75" customHeight="1">
      <c r="A774" s="53"/>
      <c r="B774" s="52"/>
      <c r="C774" s="53"/>
      <c r="D774" s="53"/>
      <c r="E774" s="53"/>
      <c r="F774" s="53"/>
      <c r="G774" s="53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</row>
    <row r="775" spans="1:26" ht="15.75" customHeight="1">
      <c r="A775" s="53"/>
      <c r="B775" s="52"/>
      <c r="C775" s="53"/>
      <c r="D775" s="53"/>
      <c r="E775" s="53"/>
      <c r="F775" s="53"/>
      <c r="G775" s="53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</row>
    <row r="776" spans="1:26" ht="15.75" customHeight="1">
      <c r="A776" s="53"/>
      <c r="B776" s="52"/>
      <c r="C776" s="53"/>
      <c r="D776" s="53"/>
      <c r="E776" s="53"/>
      <c r="F776" s="53"/>
      <c r="G776" s="53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</row>
    <row r="777" spans="1:26" ht="15.75" customHeight="1">
      <c r="A777" s="53"/>
      <c r="B777" s="52"/>
      <c r="C777" s="53"/>
      <c r="D777" s="53"/>
      <c r="E777" s="53"/>
      <c r="F777" s="53"/>
      <c r="G777" s="53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</row>
    <row r="778" spans="1:26" ht="15.75" customHeight="1">
      <c r="A778" s="53"/>
      <c r="B778" s="52"/>
      <c r="C778" s="53"/>
      <c r="D778" s="53"/>
      <c r="E778" s="53"/>
      <c r="F778" s="53"/>
      <c r="G778" s="53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</row>
    <row r="779" spans="1:26" ht="15.75" customHeight="1">
      <c r="A779" s="53"/>
      <c r="B779" s="52"/>
      <c r="C779" s="53"/>
      <c r="D779" s="53"/>
      <c r="E779" s="53"/>
      <c r="F779" s="53"/>
      <c r="G779" s="53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</row>
    <row r="780" spans="1:26" ht="15.75" customHeight="1">
      <c r="A780" s="53"/>
      <c r="B780" s="52"/>
      <c r="C780" s="53"/>
      <c r="D780" s="53"/>
      <c r="E780" s="53"/>
      <c r="F780" s="53"/>
      <c r="G780" s="53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</row>
    <row r="781" spans="1:26" ht="15.75" customHeight="1">
      <c r="A781" s="53"/>
      <c r="B781" s="52"/>
      <c r="C781" s="53"/>
      <c r="D781" s="53"/>
      <c r="E781" s="53"/>
      <c r="F781" s="53"/>
      <c r="G781" s="53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</row>
    <row r="782" spans="1:26" ht="15.75" customHeight="1">
      <c r="A782" s="53"/>
      <c r="B782" s="52"/>
      <c r="C782" s="53"/>
      <c r="D782" s="53"/>
      <c r="E782" s="53"/>
      <c r="F782" s="53"/>
      <c r="G782" s="53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</row>
    <row r="783" spans="1:26" ht="15.75" customHeight="1">
      <c r="A783" s="53"/>
      <c r="B783" s="52"/>
      <c r="C783" s="53"/>
      <c r="D783" s="53"/>
      <c r="E783" s="53"/>
      <c r="F783" s="53"/>
      <c r="G783" s="53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</row>
    <row r="784" spans="1:26" ht="15.75" customHeight="1">
      <c r="A784" s="53"/>
      <c r="B784" s="52"/>
      <c r="C784" s="53"/>
      <c r="D784" s="53"/>
      <c r="E784" s="53"/>
      <c r="F784" s="53"/>
      <c r="G784" s="53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</row>
    <row r="785" spans="1:26" ht="15.75" customHeight="1">
      <c r="A785" s="53"/>
      <c r="B785" s="52"/>
      <c r="C785" s="53"/>
      <c r="D785" s="53"/>
      <c r="E785" s="53"/>
      <c r="F785" s="53"/>
      <c r="G785" s="53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</row>
    <row r="786" spans="1:26" ht="15.75" customHeight="1">
      <c r="A786" s="53"/>
      <c r="B786" s="52"/>
      <c r="C786" s="53"/>
      <c r="D786" s="53"/>
      <c r="E786" s="53"/>
      <c r="F786" s="53"/>
      <c r="G786" s="53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</row>
    <row r="787" spans="1:26" ht="15.75" customHeight="1">
      <c r="A787" s="53"/>
      <c r="B787" s="52"/>
      <c r="C787" s="53"/>
      <c r="D787" s="53"/>
      <c r="E787" s="53"/>
      <c r="F787" s="53"/>
      <c r="G787" s="53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</row>
    <row r="788" spans="1:26" ht="15.75" customHeight="1">
      <c r="A788" s="53"/>
      <c r="B788" s="52"/>
      <c r="C788" s="53"/>
      <c r="D788" s="53"/>
      <c r="E788" s="53"/>
      <c r="F788" s="53"/>
      <c r="G788" s="53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</row>
    <row r="789" spans="1:26" ht="15.75" customHeight="1">
      <c r="A789" s="53"/>
      <c r="B789" s="52"/>
      <c r="C789" s="53"/>
      <c r="D789" s="53"/>
      <c r="E789" s="53"/>
      <c r="F789" s="53"/>
      <c r="G789" s="53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</row>
    <row r="790" spans="1:26" ht="15.75" customHeight="1">
      <c r="A790" s="53"/>
      <c r="B790" s="52"/>
      <c r="C790" s="53"/>
      <c r="D790" s="53"/>
      <c r="E790" s="53"/>
      <c r="F790" s="53"/>
      <c r="G790" s="53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</row>
    <row r="791" spans="1:26" ht="15.75" customHeight="1">
      <c r="A791" s="53"/>
      <c r="B791" s="52"/>
      <c r="C791" s="53"/>
      <c r="D791" s="53"/>
      <c r="E791" s="53"/>
      <c r="F791" s="53"/>
      <c r="G791" s="53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</row>
    <row r="792" spans="1:26" ht="15.75" customHeight="1">
      <c r="A792" s="53"/>
      <c r="B792" s="52"/>
      <c r="C792" s="53"/>
      <c r="D792" s="53"/>
      <c r="E792" s="53"/>
      <c r="F792" s="53"/>
      <c r="G792" s="53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</row>
    <row r="793" spans="1:26" ht="15.75" customHeight="1">
      <c r="A793" s="53"/>
      <c r="B793" s="52"/>
      <c r="C793" s="53"/>
      <c r="D793" s="53"/>
      <c r="E793" s="53"/>
      <c r="F793" s="53"/>
      <c r="G793" s="53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</row>
    <row r="794" spans="1:26" ht="15.75" customHeight="1">
      <c r="A794" s="53"/>
      <c r="B794" s="52"/>
      <c r="C794" s="53"/>
      <c r="D794" s="53"/>
      <c r="E794" s="53"/>
      <c r="F794" s="53"/>
      <c r="G794" s="53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</row>
    <row r="795" spans="1:26" ht="15.75" customHeight="1">
      <c r="A795" s="53"/>
      <c r="B795" s="52"/>
      <c r="C795" s="53"/>
      <c r="D795" s="53"/>
      <c r="E795" s="53"/>
      <c r="F795" s="53"/>
      <c r="G795" s="53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</row>
    <row r="796" spans="1:26" ht="15.75" customHeight="1">
      <c r="A796" s="53"/>
      <c r="B796" s="52"/>
      <c r="C796" s="53"/>
      <c r="D796" s="53"/>
      <c r="E796" s="53"/>
      <c r="F796" s="53"/>
      <c r="G796" s="53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</row>
    <row r="797" spans="1:26" ht="15.75" customHeight="1">
      <c r="A797" s="53"/>
      <c r="B797" s="52"/>
      <c r="C797" s="53"/>
      <c r="D797" s="53"/>
      <c r="E797" s="53"/>
      <c r="F797" s="53"/>
      <c r="G797" s="53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</row>
    <row r="798" spans="1:26" ht="15.75" customHeight="1">
      <c r="A798" s="53"/>
      <c r="B798" s="52"/>
      <c r="C798" s="53"/>
      <c r="D798" s="53"/>
      <c r="E798" s="53"/>
      <c r="F798" s="53"/>
      <c r="G798" s="53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</row>
    <row r="799" spans="1:26" ht="15.75" customHeight="1">
      <c r="A799" s="53"/>
      <c r="B799" s="52"/>
      <c r="C799" s="53"/>
      <c r="D799" s="53"/>
      <c r="E799" s="53"/>
      <c r="F799" s="53"/>
      <c r="G799" s="53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</row>
    <row r="800" spans="1:26" ht="15.75" customHeight="1">
      <c r="A800" s="53"/>
      <c r="B800" s="52"/>
      <c r="C800" s="53"/>
      <c r="D800" s="53"/>
      <c r="E800" s="53"/>
      <c r="F800" s="53"/>
      <c r="G800" s="53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</row>
    <row r="801" spans="1:26" ht="15.75" customHeight="1">
      <c r="A801" s="53"/>
      <c r="B801" s="52"/>
      <c r="C801" s="53"/>
      <c r="D801" s="53"/>
      <c r="E801" s="53"/>
      <c r="F801" s="53"/>
      <c r="G801" s="53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</row>
    <row r="802" spans="1:26" ht="15.75" customHeight="1">
      <c r="A802" s="53"/>
      <c r="B802" s="52"/>
      <c r="C802" s="53"/>
      <c r="D802" s="53"/>
      <c r="E802" s="53"/>
      <c r="F802" s="53"/>
      <c r="G802" s="53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</row>
    <row r="803" spans="1:26" ht="15.75" customHeight="1">
      <c r="A803" s="53"/>
      <c r="B803" s="52"/>
      <c r="C803" s="53"/>
      <c r="D803" s="53"/>
      <c r="E803" s="53"/>
      <c r="F803" s="53"/>
      <c r="G803" s="53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</row>
    <row r="804" spans="1:26" ht="15.75" customHeight="1">
      <c r="A804" s="53"/>
      <c r="B804" s="52"/>
      <c r="C804" s="53"/>
      <c r="D804" s="53"/>
      <c r="E804" s="53"/>
      <c r="F804" s="53"/>
      <c r="G804" s="53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</row>
    <row r="805" spans="1:26" ht="15.75" customHeight="1">
      <c r="A805" s="53"/>
      <c r="B805" s="52"/>
      <c r="C805" s="53"/>
      <c r="D805" s="53"/>
      <c r="E805" s="53"/>
      <c r="F805" s="53"/>
      <c r="G805" s="53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</row>
    <row r="806" spans="1:26" ht="15.75" customHeight="1">
      <c r="A806" s="53"/>
      <c r="B806" s="52"/>
      <c r="C806" s="53"/>
      <c r="D806" s="53"/>
      <c r="E806" s="53"/>
      <c r="F806" s="53"/>
      <c r="G806" s="53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</row>
    <row r="807" spans="1:26" ht="15.75" customHeight="1">
      <c r="A807" s="53"/>
      <c r="B807" s="52"/>
      <c r="C807" s="53"/>
      <c r="D807" s="53"/>
      <c r="E807" s="53"/>
      <c r="F807" s="53"/>
      <c r="G807" s="53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</row>
    <row r="808" spans="1:26" ht="15.75" customHeight="1">
      <c r="A808" s="53"/>
      <c r="B808" s="52"/>
      <c r="C808" s="53"/>
      <c r="D808" s="53"/>
      <c r="E808" s="53"/>
      <c r="F808" s="53"/>
      <c r="G808" s="53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</row>
    <row r="809" spans="1:26" ht="15.75" customHeight="1">
      <c r="A809" s="53"/>
      <c r="B809" s="52"/>
      <c r="C809" s="53"/>
      <c r="D809" s="53"/>
      <c r="E809" s="53"/>
      <c r="F809" s="53"/>
      <c r="G809" s="53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</row>
    <row r="810" spans="1:26" ht="15.75" customHeight="1">
      <c r="A810" s="53"/>
      <c r="B810" s="52"/>
      <c r="C810" s="53"/>
      <c r="D810" s="53"/>
      <c r="E810" s="53"/>
      <c r="F810" s="53"/>
      <c r="G810" s="53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</row>
    <row r="811" spans="1:26" ht="15.75" customHeight="1">
      <c r="A811" s="53"/>
      <c r="B811" s="52"/>
      <c r="C811" s="53"/>
      <c r="D811" s="53"/>
      <c r="E811" s="53"/>
      <c r="F811" s="53"/>
      <c r="G811" s="53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</row>
    <row r="812" spans="1:26" ht="15.75" customHeight="1">
      <c r="A812" s="53"/>
      <c r="B812" s="52"/>
      <c r="C812" s="53"/>
      <c r="D812" s="53"/>
      <c r="E812" s="53"/>
      <c r="F812" s="53"/>
      <c r="G812" s="53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</row>
    <row r="813" spans="1:26" ht="15.75" customHeight="1">
      <c r="A813" s="53"/>
      <c r="B813" s="52"/>
      <c r="C813" s="53"/>
      <c r="D813" s="53"/>
      <c r="E813" s="53"/>
      <c r="F813" s="53"/>
      <c r="G813" s="53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</row>
    <row r="814" spans="1:26" ht="15.75" customHeight="1">
      <c r="A814" s="53"/>
      <c r="B814" s="52"/>
      <c r="C814" s="53"/>
      <c r="D814" s="53"/>
      <c r="E814" s="53"/>
      <c r="F814" s="53"/>
      <c r="G814" s="53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</row>
    <row r="815" spans="1:26" ht="15.75" customHeight="1">
      <c r="A815" s="53"/>
      <c r="B815" s="52"/>
      <c r="C815" s="53"/>
      <c r="D815" s="53"/>
      <c r="E815" s="53"/>
      <c r="F815" s="53"/>
      <c r="G815" s="53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</row>
    <row r="816" spans="1:26" ht="15.75" customHeight="1">
      <c r="A816" s="53"/>
      <c r="B816" s="52"/>
      <c r="C816" s="53"/>
      <c r="D816" s="53"/>
      <c r="E816" s="53"/>
      <c r="F816" s="53"/>
      <c r="G816" s="53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</row>
    <row r="817" spans="1:26" ht="15.75" customHeight="1">
      <c r="A817" s="53"/>
      <c r="B817" s="52"/>
      <c r="C817" s="53"/>
      <c r="D817" s="53"/>
      <c r="E817" s="53"/>
      <c r="F817" s="53"/>
      <c r="G817" s="53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</row>
    <row r="818" spans="1:26" ht="15.75" customHeight="1">
      <c r="A818" s="53"/>
      <c r="B818" s="52"/>
      <c r="C818" s="53"/>
      <c r="D818" s="53"/>
      <c r="E818" s="53"/>
      <c r="F818" s="53"/>
      <c r="G818" s="53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</row>
    <row r="819" spans="1:26" ht="15.75" customHeight="1">
      <c r="A819" s="53"/>
      <c r="B819" s="52"/>
      <c r="C819" s="53"/>
      <c r="D819" s="53"/>
      <c r="E819" s="53"/>
      <c r="F819" s="53"/>
      <c r="G819" s="53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</row>
    <row r="820" spans="1:26" ht="15.75" customHeight="1">
      <c r="A820" s="53"/>
      <c r="B820" s="52"/>
      <c r="C820" s="53"/>
      <c r="D820" s="53"/>
      <c r="E820" s="53"/>
      <c r="F820" s="53"/>
      <c r="G820" s="53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</row>
    <row r="821" spans="1:26" ht="15.75" customHeight="1">
      <c r="A821" s="53"/>
      <c r="B821" s="52"/>
      <c r="C821" s="53"/>
      <c r="D821" s="53"/>
      <c r="E821" s="53"/>
      <c r="F821" s="53"/>
      <c r="G821" s="53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</row>
    <row r="822" spans="1:26" ht="15.75" customHeight="1">
      <c r="A822" s="53"/>
      <c r="B822" s="52"/>
      <c r="C822" s="53"/>
      <c r="D822" s="53"/>
      <c r="E822" s="53"/>
      <c r="F822" s="53"/>
      <c r="G822" s="53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</row>
    <row r="823" spans="1:26" ht="15.75" customHeight="1">
      <c r="A823" s="53"/>
      <c r="B823" s="52"/>
      <c r="C823" s="53"/>
      <c r="D823" s="53"/>
      <c r="E823" s="53"/>
      <c r="F823" s="53"/>
      <c r="G823" s="53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</row>
    <row r="824" spans="1:26" ht="15.75" customHeight="1">
      <c r="A824" s="53"/>
      <c r="B824" s="52"/>
      <c r="C824" s="53"/>
      <c r="D824" s="53"/>
      <c r="E824" s="53"/>
      <c r="F824" s="53"/>
      <c r="G824" s="53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</row>
    <row r="825" spans="1:26" ht="15.75" customHeight="1">
      <c r="A825" s="53"/>
      <c r="B825" s="52"/>
      <c r="C825" s="53"/>
      <c r="D825" s="53"/>
      <c r="E825" s="53"/>
      <c r="F825" s="53"/>
      <c r="G825" s="53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</row>
    <row r="826" spans="1:26" ht="15.75" customHeight="1">
      <c r="A826" s="53"/>
      <c r="B826" s="52"/>
      <c r="C826" s="53"/>
      <c r="D826" s="53"/>
      <c r="E826" s="53"/>
      <c r="F826" s="53"/>
      <c r="G826" s="53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</row>
    <row r="827" spans="1:26" ht="15.75" customHeight="1">
      <c r="A827" s="53"/>
      <c r="B827" s="52"/>
      <c r="C827" s="53"/>
      <c r="D827" s="53"/>
      <c r="E827" s="53"/>
      <c r="F827" s="53"/>
      <c r="G827" s="53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</row>
    <row r="828" spans="1:26" ht="15.75" customHeight="1">
      <c r="A828" s="53"/>
      <c r="B828" s="52"/>
      <c r="C828" s="53"/>
      <c r="D828" s="53"/>
      <c r="E828" s="53"/>
      <c r="F828" s="53"/>
      <c r="G828" s="53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</row>
    <row r="829" spans="1:26" ht="15.75" customHeight="1">
      <c r="A829" s="53"/>
      <c r="B829" s="52"/>
      <c r="C829" s="53"/>
      <c r="D829" s="53"/>
      <c r="E829" s="53"/>
      <c r="F829" s="53"/>
      <c r="G829" s="53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</row>
    <row r="830" spans="1:26" ht="15.75" customHeight="1">
      <c r="A830" s="53"/>
      <c r="B830" s="52"/>
      <c r="C830" s="53"/>
      <c r="D830" s="53"/>
      <c r="E830" s="53"/>
      <c r="F830" s="53"/>
      <c r="G830" s="53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</row>
    <row r="831" spans="1:26" ht="15.75" customHeight="1">
      <c r="A831" s="53"/>
      <c r="B831" s="52"/>
      <c r="C831" s="53"/>
      <c r="D831" s="53"/>
      <c r="E831" s="53"/>
      <c r="F831" s="53"/>
      <c r="G831" s="53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</row>
    <row r="832" spans="1:26" ht="15.75" customHeight="1">
      <c r="A832" s="53"/>
      <c r="B832" s="52"/>
      <c r="C832" s="53"/>
      <c r="D832" s="53"/>
      <c r="E832" s="53"/>
      <c r="F832" s="53"/>
      <c r="G832" s="53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</row>
    <row r="833" spans="1:26" ht="15.75" customHeight="1">
      <c r="A833" s="53"/>
      <c r="B833" s="52"/>
      <c r="C833" s="53"/>
      <c r="D833" s="53"/>
      <c r="E833" s="53"/>
      <c r="F833" s="53"/>
      <c r="G833" s="53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</row>
    <row r="834" spans="1:26" ht="15.75" customHeight="1">
      <c r="A834" s="53"/>
      <c r="B834" s="52"/>
      <c r="C834" s="53"/>
      <c r="D834" s="53"/>
      <c r="E834" s="53"/>
      <c r="F834" s="53"/>
      <c r="G834" s="53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</row>
    <row r="835" spans="1:26" ht="15.75" customHeight="1">
      <c r="A835" s="53"/>
      <c r="B835" s="52"/>
      <c r="C835" s="53"/>
      <c r="D835" s="53"/>
      <c r="E835" s="53"/>
      <c r="F835" s="53"/>
      <c r="G835" s="53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</row>
    <row r="836" spans="1:26" ht="15.75" customHeight="1">
      <c r="A836" s="53"/>
      <c r="B836" s="52"/>
      <c r="C836" s="53"/>
      <c r="D836" s="53"/>
      <c r="E836" s="53"/>
      <c r="F836" s="53"/>
      <c r="G836" s="53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</row>
    <row r="837" spans="1:26" ht="15.75" customHeight="1">
      <c r="A837" s="53"/>
      <c r="B837" s="52"/>
      <c r="C837" s="53"/>
      <c r="D837" s="53"/>
      <c r="E837" s="53"/>
      <c r="F837" s="53"/>
      <c r="G837" s="53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</row>
    <row r="838" spans="1:26" ht="15.75" customHeight="1">
      <c r="A838" s="53"/>
      <c r="B838" s="52"/>
      <c r="C838" s="53"/>
      <c r="D838" s="53"/>
      <c r="E838" s="53"/>
      <c r="F838" s="53"/>
      <c r="G838" s="53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</row>
    <row r="839" spans="1:26" ht="15.75" customHeight="1">
      <c r="A839" s="53"/>
      <c r="B839" s="52"/>
      <c r="C839" s="53"/>
      <c r="D839" s="53"/>
      <c r="E839" s="53"/>
      <c r="F839" s="53"/>
      <c r="G839" s="53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</row>
    <row r="840" spans="1:26" ht="15.75" customHeight="1">
      <c r="A840" s="53"/>
      <c r="B840" s="52"/>
      <c r="C840" s="53"/>
      <c r="D840" s="53"/>
      <c r="E840" s="53"/>
      <c r="F840" s="53"/>
      <c r="G840" s="53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</row>
    <row r="841" spans="1:26" ht="15.75" customHeight="1">
      <c r="A841" s="53"/>
      <c r="B841" s="52"/>
      <c r="C841" s="53"/>
      <c r="D841" s="53"/>
      <c r="E841" s="53"/>
      <c r="F841" s="53"/>
      <c r="G841" s="53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</row>
    <row r="842" spans="1:26" ht="15.75" customHeight="1">
      <c r="A842" s="53"/>
      <c r="B842" s="52"/>
      <c r="C842" s="53"/>
      <c r="D842" s="53"/>
      <c r="E842" s="53"/>
      <c r="F842" s="53"/>
      <c r="G842" s="53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</row>
    <row r="843" spans="1:26" ht="15.75" customHeight="1">
      <c r="A843" s="53"/>
      <c r="B843" s="52"/>
      <c r="C843" s="53"/>
      <c r="D843" s="53"/>
      <c r="E843" s="53"/>
      <c r="F843" s="53"/>
      <c r="G843" s="53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</row>
    <row r="844" spans="1:26" ht="15.75" customHeight="1">
      <c r="A844" s="53"/>
      <c r="B844" s="52"/>
      <c r="C844" s="53"/>
      <c r="D844" s="53"/>
      <c r="E844" s="53"/>
      <c r="F844" s="53"/>
      <c r="G844" s="53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</row>
    <row r="845" spans="1:26" ht="15.75" customHeight="1">
      <c r="A845" s="53"/>
      <c r="B845" s="52"/>
      <c r="C845" s="53"/>
      <c r="D845" s="53"/>
      <c r="E845" s="53"/>
      <c r="F845" s="53"/>
      <c r="G845" s="53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</row>
    <row r="846" spans="1:26" ht="15.75" customHeight="1">
      <c r="A846" s="53"/>
      <c r="B846" s="52"/>
      <c r="C846" s="53"/>
      <c r="D846" s="53"/>
      <c r="E846" s="53"/>
      <c r="F846" s="53"/>
      <c r="G846" s="53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</row>
    <row r="847" spans="1:26" ht="15.75" customHeight="1">
      <c r="A847" s="53"/>
      <c r="B847" s="52"/>
      <c r="C847" s="53"/>
      <c r="D847" s="53"/>
      <c r="E847" s="53"/>
      <c r="F847" s="53"/>
      <c r="G847" s="53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</row>
    <row r="848" spans="1:26" ht="15.75" customHeight="1">
      <c r="A848" s="53"/>
      <c r="B848" s="52"/>
      <c r="C848" s="53"/>
      <c r="D848" s="53"/>
      <c r="E848" s="53"/>
      <c r="F848" s="53"/>
      <c r="G848" s="53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</row>
    <row r="849" spans="1:26" ht="15.75" customHeight="1">
      <c r="A849" s="53"/>
      <c r="B849" s="52"/>
      <c r="C849" s="53"/>
      <c r="D849" s="53"/>
      <c r="E849" s="53"/>
      <c r="F849" s="53"/>
      <c r="G849" s="53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</row>
    <row r="850" spans="1:26" ht="15.75" customHeight="1">
      <c r="A850" s="53"/>
      <c r="B850" s="52"/>
      <c r="C850" s="53"/>
      <c r="D850" s="53"/>
      <c r="E850" s="53"/>
      <c r="F850" s="53"/>
      <c r="G850" s="53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</row>
    <row r="851" spans="1:26" ht="15.75" customHeight="1">
      <c r="A851" s="53"/>
      <c r="B851" s="52"/>
      <c r="C851" s="53"/>
      <c r="D851" s="53"/>
      <c r="E851" s="53"/>
      <c r="F851" s="53"/>
      <c r="G851" s="53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</row>
    <row r="852" spans="1:26" ht="15.75" customHeight="1">
      <c r="A852" s="53"/>
      <c r="B852" s="52"/>
      <c r="C852" s="53"/>
      <c r="D852" s="53"/>
      <c r="E852" s="53"/>
      <c r="F852" s="53"/>
      <c r="G852" s="53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</row>
    <row r="853" spans="1:26" ht="15.75" customHeight="1">
      <c r="A853" s="53"/>
      <c r="B853" s="52"/>
      <c r="C853" s="53"/>
      <c r="D853" s="53"/>
      <c r="E853" s="53"/>
      <c r="F853" s="53"/>
      <c r="G853" s="53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</row>
    <row r="854" spans="1:26" ht="15.75" customHeight="1">
      <c r="A854" s="53"/>
      <c r="B854" s="52"/>
      <c r="C854" s="53"/>
      <c r="D854" s="53"/>
      <c r="E854" s="53"/>
      <c r="F854" s="53"/>
      <c r="G854" s="53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</row>
    <row r="855" spans="1:26" ht="15.75" customHeight="1">
      <c r="A855" s="53"/>
      <c r="B855" s="52"/>
      <c r="C855" s="53"/>
      <c r="D855" s="53"/>
      <c r="E855" s="53"/>
      <c r="F855" s="53"/>
      <c r="G855" s="53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</row>
    <row r="856" spans="1:26" ht="15.75" customHeight="1">
      <c r="A856" s="53"/>
      <c r="B856" s="52"/>
      <c r="C856" s="53"/>
      <c r="D856" s="53"/>
      <c r="E856" s="53"/>
      <c r="F856" s="53"/>
      <c r="G856" s="53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</row>
    <row r="857" spans="1:26" ht="15.75" customHeight="1">
      <c r="A857" s="53"/>
      <c r="B857" s="52"/>
      <c r="C857" s="53"/>
      <c r="D857" s="53"/>
      <c r="E857" s="53"/>
      <c r="F857" s="53"/>
      <c r="G857" s="53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</row>
    <row r="858" spans="1:26" ht="15.75" customHeight="1">
      <c r="A858" s="53"/>
      <c r="B858" s="52"/>
      <c r="C858" s="53"/>
      <c r="D858" s="53"/>
      <c r="E858" s="53"/>
      <c r="F858" s="53"/>
      <c r="G858" s="53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</row>
    <row r="859" spans="1:26" ht="15.75" customHeight="1">
      <c r="A859" s="53"/>
      <c r="B859" s="52"/>
      <c r="C859" s="53"/>
      <c r="D859" s="53"/>
      <c r="E859" s="53"/>
      <c r="F859" s="53"/>
      <c r="G859" s="53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</row>
    <row r="860" spans="1:26" ht="15.75" customHeight="1">
      <c r="A860" s="53"/>
      <c r="B860" s="52"/>
      <c r="C860" s="53"/>
      <c r="D860" s="53"/>
      <c r="E860" s="53"/>
      <c r="F860" s="53"/>
      <c r="G860" s="53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</row>
    <row r="861" spans="1:26" ht="15.75" customHeight="1">
      <c r="A861" s="53"/>
      <c r="B861" s="52"/>
      <c r="C861" s="53"/>
      <c r="D861" s="53"/>
      <c r="E861" s="53"/>
      <c r="F861" s="53"/>
      <c r="G861" s="53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</row>
    <row r="862" spans="1:26" ht="15.75" customHeight="1">
      <c r="A862" s="53"/>
      <c r="B862" s="52"/>
      <c r="C862" s="53"/>
      <c r="D862" s="53"/>
      <c r="E862" s="53"/>
      <c r="F862" s="53"/>
      <c r="G862" s="53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</row>
    <row r="863" spans="1:26" ht="15.75" customHeight="1">
      <c r="A863" s="53"/>
      <c r="B863" s="52"/>
      <c r="C863" s="53"/>
      <c r="D863" s="53"/>
      <c r="E863" s="53"/>
      <c r="F863" s="53"/>
      <c r="G863" s="53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</row>
    <row r="864" spans="1:26" ht="15.75" customHeight="1">
      <c r="A864" s="53"/>
      <c r="B864" s="52"/>
      <c r="C864" s="53"/>
      <c r="D864" s="53"/>
      <c r="E864" s="53"/>
      <c r="F864" s="53"/>
      <c r="G864" s="53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</row>
    <row r="865" spans="1:26" ht="15.75" customHeight="1">
      <c r="A865" s="53"/>
      <c r="B865" s="52"/>
      <c r="C865" s="53"/>
      <c r="D865" s="53"/>
      <c r="E865" s="53"/>
      <c r="F865" s="53"/>
      <c r="G865" s="53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</row>
    <row r="866" spans="1:26" ht="15.75" customHeight="1">
      <c r="A866" s="53"/>
      <c r="B866" s="52"/>
      <c r="C866" s="53"/>
      <c r="D866" s="53"/>
      <c r="E866" s="53"/>
      <c r="F866" s="53"/>
      <c r="G866" s="53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</row>
    <row r="867" spans="1:26" ht="15.75" customHeight="1">
      <c r="A867" s="53"/>
      <c r="B867" s="52"/>
      <c r="C867" s="53"/>
      <c r="D867" s="53"/>
      <c r="E867" s="53"/>
      <c r="F867" s="53"/>
      <c r="G867" s="53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</row>
    <row r="868" spans="1:26" ht="15.75" customHeight="1">
      <c r="A868" s="53"/>
      <c r="B868" s="52"/>
      <c r="C868" s="53"/>
      <c r="D868" s="53"/>
      <c r="E868" s="53"/>
      <c r="F868" s="53"/>
      <c r="G868" s="53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</row>
    <row r="869" spans="1:26" ht="15.75" customHeight="1">
      <c r="A869" s="53"/>
      <c r="B869" s="52"/>
      <c r="C869" s="53"/>
      <c r="D869" s="53"/>
      <c r="E869" s="53"/>
      <c r="F869" s="53"/>
      <c r="G869" s="53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</row>
    <row r="870" spans="1:26" ht="15.75" customHeight="1">
      <c r="A870" s="53"/>
      <c r="B870" s="52"/>
      <c r="C870" s="53"/>
      <c r="D870" s="53"/>
      <c r="E870" s="53"/>
      <c r="F870" s="53"/>
      <c r="G870" s="53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</row>
    <row r="871" spans="1:26" ht="15.75" customHeight="1">
      <c r="A871" s="53"/>
      <c r="B871" s="52"/>
      <c r="C871" s="53"/>
      <c r="D871" s="53"/>
      <c r="E871" s="53"/>
      <c r="F871" s="53"/>
      <c r="G871" s="53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</row>
    <row r="872" spans="1:26" ht="15.75" customHeight="1">
      <c r="A872" s="53"/>
      <c r="B872" s="52"/>
      <c r="C872" s="53"/>
      <c r="D872" s="53"/>
      <c r="E872" s="53"/>
      <c r="F872" s="53"/>
      <c r="G872" s="53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</row>
    <row r="873" spans="1:26" ht="15.75" customHeight="1">
      <c r="A873" s="53"/>
      <c r="B873" s="52"/>
      <c r="C873" s="53"/>
      <c r="D873" s="53"/>
      <c r="E873" s="53"/>
      <c r="F873" s="53"/>
      <c r="G873" s="53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</row>
    <row r="874" spans="1:26" ht="15.75" customHeight="1">
      <c r="A874" s="53"/>
      <c r="B874" s="52"/>
      <c r="C874" s="53"/>
      <c r="D874" s="53"/>
      <c r="E874" s="53"/>
      <c r="F874" s="53"/>
      <c r="G874" s="53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</row>
    <row r="875" spans="1:26" ht="15.75" customHeight="1">
      <c r="A875" s="53"/>
      <c r="B875" s="52"/>
      <c r="C875" s="53"/>
      <c r="D875" s="53"/>
      <c r="E875" s="53"/>
      <c r="F875" s="53"/>
      <c r="G875" s="53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</row>
    <row r="876" spans="1:26" ht="15.75" customHeight="1">
      <c r="A876" s="53"/>
      <c r="B876" s="52"/>
      <c r="C876" s="53"/>
      <c r="D876" s="53"/>
      <c r="E876" s="53"/>
      <c r="F876" s="53"/>
      <c r="G876" s="53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</row>
    <row r="877" spans="1:26" ht="15.75" customHeight="1">
      <c r="A877" s="53"/>
      <c r="B877" s="52"/>
      <c r="C877" s="53"/>
      <c r="D877" s="53"/>
      <c r="E877" s="53"/>
      <c r="F877" s="53"/>
      <c r="G877" s="53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</row>
    <row r="878" spans="1:26" ht="15.75" customHeight="1">
      <c r="A878" s="53"/>
      <c r="B878" s="52"/>
      <c r="C878" s="53"/>
      <c r="D878" s="53"/>
      <c r="E878" s="53"/>
      <c r="F878" s="53"/>
      <c r="G878" s="53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</row>
    <row r="879" spans="1:26" ht="15.75" customHeight="1">
      <c r="A879" s="53"/>
      <c r="B879" s="52"/>
      <c r="C879" s="53"/>
      <c r="D879" s="53"/>
      <c r="E879" s="53"/>
      <c r="F879" s="53"/>
      <c r="G879" s="53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</row>
    <row r="880" spans="1:26" ht="15.75" customHeight="1">
      <c r="A880" s="53"/>
      <c r="B880" s="52"/>
      <c r="C880" s="53"/>
      <c r="D880" s="53"/>
      <c r="E880" s="53"/>
      <c r="F880" s="53"/>
      <c r="G880" s="53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</row>
    <row r="881" spans="1:26" ht="15.75" customHeight="1">
      <c r="A881" s="53"/>
      <c r="B881" s="52"/>
      <c r="C881" s="53"/>
      <c r="D881" s="53"/>
      <c r="E881" s="53"/>
      <c r="F881" s="53"/>
      <c r="G881" s="53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</row>
    <row r="882" spans="1:26" ht="15.75" customHeight="1">
      <c r="A882" s="53"/>
      <c r="B882" s="52"/>
      <c r="C882" s="53"/>
      <c r="D882" s="53"/>
      <c r="E882" s="53"/>
      <c r="F882" s="53"/>
      <c r="G882" s="53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</row>
    <row r="883" spans="1:26" ht="15.75" customHeight="1">
      <c r="A883" s="53"/>
      <c r="B883" s="52"/>
      <c r="C883" s="53"/>
      <c r="D883" s="53"/>
      <c r="E883" s="53"/>
      <c r="F883" s="53"/>
      <c r="G883" s="53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</row>
    <row r="884" spans="1:26" ht="15.75" customHeight="1">
      <c r="A884" s="53"/>
      <c r="B884" s="52"/>
      <c r="C884" s="53"/>
      <c r="D884" s="53"/>
      <c r="E884" s="53"/>
      <c r="F884" s="53"/>
      <c r="G884" s="53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</row>
    <row r="885" spans="1:26" ht="15.75" customHeight="1">
      <c r="A885" s="53"/>
      <c r="B885" s="52"/>
      <c r="C885" s="53"/>
      <c r="D885" s="53"/>
      <c r="E885" s="53"/>
      <c r="F885" s="53"/>
      <c r="G885" s="53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</row>
    <row r="886" spans="1:26" ht="15.75" customHeight="1">
      <c r="A886" s="53"/>
      <c r="B886" s="52"/>
      <c r="C886" s="53"/>
      <c r="D886" s="53"/>
      <c r="E886" s="53"/>
      <c r="F886" s="53"/>
      <c r="G886" s="53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</row>
    <row r="887" spans="1:26" ht="15.75" customHeight="1">
      <c r="A887" s="53"/>
      <c r="B887" s="52"/>
      <c r="C887" s="53"/>
      <c r="D887" s="53"/>
      <c r="E887" s="53"/>
      <c r="F887" s="53"/>
      <c r="G887" s="53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</row>
    <row r="888" spans="1:26" ht="15.75" customHeight="1">
      <c r="A888" s="53"/>
      <c r="B888" s="52"/>
      <c r="C888" s="53"/>
      <c r="D888" s="53"/>
      <c r="E888" s="53"/>
      <c r="F888" s="53"/>
      <c r="G888" s="53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</row>
    <row r="889" spans="1:26" ht="15.75" customHeight="1">
      <c r="A889" s="53"/>
      <c r="B889" s="52"/>
      <c r="C889" s="53"/>
      <c r="D889" s="53"/>
      <c r="E889" s="53"/>
      <c r="F889" s="53"/>
      <c r="G889" s="53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</row>
    <row r="890" spans="1:26" ht="15.75" customHeight="1">
      <c r="A890" s="53"/>
      <c r="B890" s="52"/>
      <c r="C890" s="53"/>
      <c r="D890" s="53"/>
      <c r="E890" s="53"/>
      <c r="F890" s="53"/>
      <c r="G890" s="53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</row>
    <row r="891" spans="1:26" ht="15.75" customHeight="1">
      <c r="A891" s="53"/>
      <c r="B891" s="52"/>
      <c r="C891" s="53"/>
      <c r="D891" s="53"/>
      <c r="E891" s="53"/>
      <c r="F891" s="53"/>
      <c r="G891" s="53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</row>
    <row r="892" spans="1:26" ht="15.75" customHeight="1">
      <c r="A892" s="53"/>
      <c r="B892" s="52"/>
      <c r="C892" s="53"/>
      <c r="D892" s="53"/>
      <c r="E892" s="53"/>
      <c r="F892" s="53"/>
      <c r="G892" s="53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</row>
    <row r="893" spans="1:26" ht="15.75" customHeight="1">
      <c r="A893" s="53"/>
      <c r="B893" s="52"/>
      <c r="C893" s="53"/>
      <c r="D893" s="53"/>
      <c r="E893" s="53"/>
      <c r="F893" s="53"/>
      <c r="G893" s="53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</row>
    <row r="894" spans="1:26" ht="15.75" customHeight="1">
      <c r="A894" s="53"/>
      <c r="B894" s="52"/>
      <c r="C894" s="53"/>
      <c r="D894" s="53"/>
      <c r="E894" s="53"/>
      <c r="F894" s="53"/>
      <c r="G894" s="53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</row>
    <row r="895" spans="1:26" ht="15.75" customHeight="1">
      <c r="A895" s="53"/>
      <c r="B895" s="52"/>
      <c r="C895" s="53"/>
      <c r="D895" s="53"/>
      <c r="E895" s="53"/>
      <c r="F895" s="53"/>
      <c r="G895" s="53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</row>
    <row r="896" spans="1:26" ht="15.75" customHeight="1">
      <c r="A896" s="53"/>
      <c r="B896" s="52"/>
      <c r="C896" s="53"/>
      <c r="D896" s="53"/>
      <c r="E896" s="53"/>
      <c r="F896" s="53"/>
      <c r="G896" s="53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</row>
    <row r="897" spans="1:26" ht="15.75" customHeight="1">
      <c r="A897" s="53"/>
      <c r="B897" s="52"/>
      <c r="C897" s="53"/>
      <c r="D897" s="53"/>
      <c r="E897" s="53"/>
      <c r="F897" s="53"/>
      <c r="G897" s="53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</row>
    <row r="898" spans="1:26" ht="15.75" customHeight="1">
      <c r="A898" s="53"/>
      <c r="B898" s="52"/>
      <c r="C898" s="53"/>
      <c r="D898" s="53"/>
      <c r="E898" s="53"/>
      <c r="F898" s="53"/>
      <c r="G898" s="53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</row>
    <row r="899" spans="1:26" ht="15.75" customHeight="1">
      <c r="A899" s="53"/>
      <c r="B899" s="52"/>
      <c r="C899" s="53"/>
      <c r="D899" s="53"/>
      <c r="E899" s="53"/>
      <c r="F899" s="53"/>
      <c r="G899" s="53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</row>
    <row r="900" spans="1:26" ht="15.75" customHeight="1">
      <c r="A900" s="53"/>
      <c r="B900" s="52"/>
      <c r="C900" s="53"/>
      <c r="D900" s="53"/>
      <c r="E900" s="53"/>
      <c r="F900" s="53"/>
      <c r="G900" s="53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</row>
    <row r="901" spans="1:26" ht="15.75" customHeight="1">
      <c r="A901" s="53"/>
      <c r="B901" s="52"/>
      <c r="C901" s="53"/>
      <c r="D901" s="53"/>
      <c r="E901" s="53"/>
      <c r="F901" s="53"/>
      <c r="G901" s="53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</row>
    <row r="902" spans="1:26" ht="15.75" customHeight="1">
      <c r="A902" s="53"/>
      <c r="B902" s="52"/>
      <c r="C902" s="53"/>
      <c r="D902" s="53"/>
      <c r="E902" s="53"/>
      <c r="F902" s="53"/>
      <c r="G902" s="53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</row>
    <row r="903" spans="1:26" ht="15.75" customHeight="1">
      <c r="A903" s="53"/>
      <c r="B903" s="52"/>
      <c r="C903" s="53"/>
      <c r="D903" s="53"/>
      <c r="E903" s="53"/>
      <c r="F903" s="53"/>
      <c r="G903" s="53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</row>
    <row r="904" spans="1:26" ht="15.75" customHeight="1">
      <c r="A904" s="53"/>
      <c r="B904" s="52"/>
      <c r="C904" s="53"/>
      <c r="D904" s="53"/>
      <c r="E904" s="53"/>
      <c r="F904" s="53"/>
      <c r="G904" s="53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</row>
    <row r="905" spans="1:26" ht="15.75" customHeight="1">
      <c r="A905" s="53"/>
      <c r="B905" s="52"/>
      <c r="C905" s="53"/>
      <c r="D905" s="53"/>
      <c r="E905" s="53"/>
      <c r="F905" s="53"/>
      <c r="G905" s="53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</row>
    <row r="906" spans="1:26" ht="15.75" customHeight="1">
      <c r="A906" s="53"/>
      <c r="B906" s="52"/>
      <c r="C906" s="53"/>
      <c r="D906" s="53"/>
      <c r="E906" s="53"/>
      <c r="F906" s="53"/>
      <c r="G906" s="53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</row>
    <row r="907" spans="1:26" ht="15.75" customHeight="1">
      <c r="A907" s="53"/>
      <c r="B907" s="52"/>
      <c r="C907" s="53"/>
      <c r="D907" s="53"/>
      <c r="E907" s="53"/>
      <c r="F907" s="53"/>
      <c r="G907" s="53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</row>
    <row r="908" spans="1:26" ht="15.75" customHeight="1">
      <c r="A908" s="53"/>
      <c r="B908" s="52"/>
      <c r="C908" s="53"/>
      <c r="D908" s="53"/>
      <c r="E908" s="53"/>
      <c r="F908" s="53"/>
      <c r="G908" s="53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</row>
    <row r="909" spans="1:26" ht="15.75" customHeight="1">
      <c r="A909" s="53"/>
      <c r="B909" s="52"/>
      <c r="C909" s="53"/>
      <c r="D909" s="53"/>
      <c r="E909" s="53"/>
      <c r="F909" s="53"/>
      <c r="G909" s="53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</row>
    <row r="910" spans="1:26" ht="15.75" customHeight="1">
      <c r="A910" s="53"/>
      <c r="B910" s="52"/>
      <c r="C910" s="53"/>
      <c r="D910" s="53"/>
      <c r="E910" s="53"/>
      <c r="F910" s="53"/>
      <c r="G910" s="53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</row>
    <row r="911" spans="1:26" ht="15.75" customHeight="1">
      <c r="A911" s="53"/>
      <c r="B911" s="52"/>
      <c r="C911" s="53"/>
      <c r="D911" s="53"/>
      <c r="E911" s="53"/>
      <c r="F911" s="53"/>
      <c r="G911" s="53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</row>
    <row r="912" spans="1:26" ht="15.75" customHeight="1">
      <c r="A912" s="53"/>
      <c r="B912" s="52"/>
      <c r="C912" s="53"/>
      <c r="D912" s="53"/>
      <c r="E912" s="53"/>
      <c r="F912" s="53"/>
      <c r="G912" s="53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</row>
    <row r="913" spans="1:26" ht="15.75" customHeight="1">
      <c r="A913" s="53"/>
      <c r="B913" s="52"/>
      <c r="C913" s="53"/>
      <c r="D913" s="53"/>
      <c r="E913" s="53"/>
      <c r="F913" s="53"/>
      <c r="G913" s="53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</row>
    <row r="914" spans="1:26" ht="15.75" customHeight="1">
      <c r="A914" s="53"/>
      <c r="B914" s="52"/>
      <c r="C914" s="53"/>
      <c r="D914" s="53"/>
      <c r="E914" s="53"/>
      <c r="F914" s="53"/>
      <c r="G914" s="53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</row>
    <row r="915" spans="1:26" ht="15.75" customHeight="1">
      <c r="A915" s="53"/>
      <c r="B915" s="52"/>
      <c r="C915" s="53"/>
      <c r="D915" s="53"/>
      <c r="E915" s="53"/>
      <c r="F915" s="53"/>
      <c r="G915" s="53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</row>
    <row r="916" spans="1:26" ht="15.75" customHeight="1">
      <c r="A916" s="53"/>
      <c r="B916" s="52"/>
      <c r="C916" s="53"/>
      <c r="D916" s="53"/>
      <c r="E916" s="53"/>
      <c r="F916" s="53"/>
      <c r="G916" s="53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</row>
    <row r="917" spans="1:26" ht="15.75" customHeight="1">
      <c r="A917" s="53"/>
      <c r="B917" s="52"/>
      <c r="C917" s="53"/>
      <c r="D917" s="53"/>
      <c r="E917" s="53"/>
      <c r="F917" s="53"/>
      <c r="G917" s="53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</row>
    <row r="918" spans="1:26" ht="15.75" customHeight="1">
      <c r="A918" s="53"/>
      <c r="B918" s="52"/>
      <c r="C918" s="53"/>
      <c r="D918" s="53"/>
      <c r="E918" s="53"/>
      <c r="F918" s="53"/>
      <c r="G918" s="53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</row>
    <row r="919" spans="1:26" ht="15.75" customHeight="1">
      <c r="A919" s="53"/>
      <c r="B919" s="52"/>
      <c r="C919" s="53"/>
      <c r="D919" s="53"/>
      <c r="E919" s="53"/>
      <c r="F919" s="53"/>
      <c r="G919" s="53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</row>
    <row r="920" spans="1:26" ht="15.75" customHeight="1">
      <c r="A920" s="53"/>
      <c r="B920" s="52"/>
      <c r="C920" s="53"/>
      <c r="D920" s="53"/>
      <c r="E920" s="53"/>
      <c r="F920" s="53"/>
      <c r="G920" s="53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</row>
    <row r="921" spans="1:26" ht="15.75" customHeight="1">
      <c r="A921" s="53"/>
      <c r="B921" s="52"/>
      <c r="C921" s="53"/>
      <c r="D921" s="53"/>
      <c r="E921" s="53"/>
      <c r="F921" s="53"/>
      <c r="G921" s="53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</row>
    <row r="922" spans="1:26" ht="15.75" customHeight="1">
      <c r="A922" s="53"/>
      <c r="B922" s="52"/>
      <c r="C922" s="53"/>
      <c r="D922" s="53"/>
      <c r="E922" s="53"/>
      <c r="F922" s="53"/>
      <c r="G922" s="53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</row>
    <row r="923" spans="1:26" ht="15.75" customHeight="1">
      <c r="A923" s="53"/>
      <c r="B923" s="52"/>
      <c r="C923" s="53"/>
      <c r="D923" s="53"/>
      <c r="E923" s="53"/>
      <c r="F923" s="53"/>
      <c r="G923" s="53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</row>
    <row r="924" spans="1:26" ht="15.75" customHeight="1">
      <c r="A924" s="53"/>
      <c r="B924" s="52"/>
      <c r="C924" s="53"/>
      <c r="D924" s="53"/>
      <c r="E924" s="53"/>
      <c r="F924" s="53"/>
      <c r="G924" s="53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</row>
    <row r="925" spans="1:26" ht="15.75" customHeight="1">
      <c r="A925" s="53"/>
      <c r="B925" s="52"/>
      <c r="C925" s="53"/>
      <c r="D925" s="53"/>
      <c r="E925" s="53"/>
      <c r="F925" s="53"/>
      <c r="G925" s="53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</row>
    <row r="926" spans="1:26" ht="15.75" customHeight="1">
      <c r="A926" s="53"/>
      <c r="B926" s="52"/>
      <c r="C926" s="53"/>
      <c r="D926" s="53"/>
      <c r="E926" s="53"/>
      <c r="F926" s="53"/>
      <c r="G926" s="53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</row>
    <row r="927" spans="1:26" ht="15.75" customHeight="1">
      <c r="A927" s="53"/>
      <c r="B927" s="52"/>
      <c r="C927" s="53"/>
      <c r="D927" s="53"/>
      <c r="E927" s="53"/>
      <c r="F927" s="53"/>
      <c r="G927" s="53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</row>
    <row r="928" spans="1:26" ht="15.75" customHeight="1">
      <c r="A928" s="53"/>
      <c r="B928" s="52"/>
      <c r="C928" s="53"/>
      <c r="D928" s="53"/>
      <c r="E928" s="53"/>
      <c r="F928" s="53"/>
      <c r="G928" s="53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</row>
    <row r="929" spans="1:26" ht="15.75" customHeight="1">
      <c r="A929" s="53"/>
      <c r="B929" s="52"/>
      <c r="C929" s="53"/>
      <c r="D929" s="53"/>
      <c r="E929" s="53"/>
      <c r="F929" s="53"/>
      <c r="G929" s="53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</row>
    <row r="930" spans="1:26" ht="15.75" customHeight="1">
      <c r="A930" s="53"/>
      <c r="B930" s="52"/>
      <c r="C930" s="53"/>
      <c r="D930" s="53"/>
      <c r="E930" s="53"/>
      <c r="F930" s="53"/>
      <c r="G930" s="53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</row>
    <row r="931" spans="1:26" ht="15.75" customHeight="1">
      <c r="A931" s="53"/>
      <c r="B931" s="52"/>
      <c r="C931" s="53"/>
      <c r="D931" s="53"/>
      <c r="E931" s="53"/>
      <c r="F931" s="53"/>
      <c r="G931" s="53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</row>
    <row r="932" spans="1:26" ht="15.75" customHeight="1">
      <c r="A932" s="53"/>
      <c r="B932" s="52"/>
      <c r="C932" s="53"/>
      <c r="D932" s="53"/>
      <c r="E932" s="53"/>
      <c r="F932" s="53"/>
      <c r="G932" s="53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</row>
    <row r="933" spans="1:26" ht="15.75" customHeight="1">
      <c r="A933" s="53"/>
      <c r="B933" s="52"/>
      <c r="C933" s="53"/>
      <c r="D933" s="53"/>
      <c r="E933" s="53"/>
      <c r="F933" s="53"/>
      <c r="G933" s="53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</row>
    <row r="934" spans="1:26" ht="15.75" customHeight="1">
      <c r="A934" s="53"/>
      <c r="B934" s="52"/>
      <c r="C934" s="53"/>
      <c r="D934" s="53"/>
      <c r="E934" s="53"/>
      <c r="F934" s="53"/>
      <c r="G934" s="53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</row>
    <row r="935" spans="1:26" ht="15.75" customHeight="1">
      <c r="A935" s="53"/>
      <c r="B935" s="52"/>
      <c r="C935" s="53"/>
      <c r="D935" s="53"/>
      <c r="E935" s="53"/>
      <c r="F935" s="53"/>
      <c r="G935" s="53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</row>
    <row r="936" spans="1:26" ht="15.75" customHeight="1">
      <c r="A936" s="53"/>
      <c r="B936" s="52"/>
      <c r="C936" s="53"/>
      <c r="D936" s="53"/>
      <c r="E936" s="53"/>
      <c r="F936" s="53"/>
      <c r="G936" s="53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</row>
    <row r="937" spans="1:26" ht="15.75" customHeight="1">
      <c r="A937" s="53"/>
      <c r="B937" s="52"/>
      <c r="C937" s="53"/>
      <c r="D937" s="53"/>
      <c r="E937" s="53"/>
      <c r="F937" s="53"/>
      <c r="G937" s="53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</row>
    <row r="938" spans="1:26" ht="15.75" customHeight="1">
      <c r="A938" s="53"/>
      <c r="B938" s="52"/>
      <c r="C938" s="53"/>
      <c r="D938" s="53"/>
      <c r="E938" s="53"/>
      <c r="F938" s="53"/>
      <c r="G938" s="53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</row>
    <row r="939" spans="1:26" ht="15.75" customHeight="1">
      <c r="A939" s="53"/>
      <c r="B939" s="52"/>
      <c r="C939" s="53"/>
      <c r="D939" s="53"/>
      <c r="E939" s="53"/>
      <c r="F939" s="53"/>
      <c r="G939" s="53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</row>
    <row r="940" spans="1:26" ht="15.75" customHeight="1">
      <c r="A940" s="53"/>
      <c r="B940" s="52"/>
      <c r="C940" s="53"/>
      <c r="D940" s="53"/>
      <c r="E940" s="53"/>
      <c r="F940" s="53"/>
      <c r="G940" s="53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</row>
    <row r="941" spans="1:26" ht="15.75" customHeight="1">
      <c r="A941" s="53"/>
      <c r="B941" s="52"/>
      <c r="C941" s="53"/>
      <c r="D941" s="53"/>
      <c r="E941" s="53"/>
      <c r="F941" s="53"/>
      <c r="G941" s="53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</row>
    <row r="942" spans="1:26" ht="15.75" customHeight="1">
      <c r="A942" s="53"/>
      <c r="B942" s="52"/>
      <c r="C942" s="53"/>
      <c r="D942" s="53"/>
      <c r="E942" s="53"/>
      <c r="F942" s="53"/>
      <c r="G942" s="53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</row>
    <row r="943" spans="1:26" ht="15.75" customHeight="1">
      <c r="A943" s="53"/>
      <c r="B943" s="52"/>
      <c r="C943" s="53"/>
      <c r="D943" s="53"/>
      <c r="E943" s="53"/>
      <c r="F943" s="53"/>
      <c r="G943" s="53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</row>
    <row r="944" spans="1:26" ht="15.75" customHeight="1">
      <c r="A944" s="53"/>
      <c r="B944" s="52"/>
      <c r="C944" s="53"/>
      <c r="D944" s="53"/>
      <c r="E944" s="53"/>
      <c r="F944" s="53"/>
      <c r="G944" s="53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</row>
    <row r="945" spans="1:26" ht="15.75" customHeight="1">
      <c r="A945" s="53"/>
      <c r="B945" s="52"/>
      <c r="C945" s="53"/>
      <c r="D945" s="53"/>
      <c r="E945" s="53"/>
      <c r="F945" s="53"/>
      <c r="G945" s="53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</row>
    <row r="946" spans="1:26" ht="15.75" customHeight="1">
      <c r="A946" s="53"/>
      <c r="B946" s="52"/>
      <c r="C946" s="53"/>
      <c r="D946" s="53"/>
      <c r="E946" s="53"/>
      <c r="F946" s="53"/>
      <c r="G946" s="53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</row>
    <row r="947" spans="1:26" ht="15.75" customHeight="1">
      <c r="A947" s="53"/>
      <c r="B947" s="52"/>
      <c r="C947" s="53"/>
      <c r="D947" s="53"/>
      <c r="E947" s="53"/>
      <c r="F947" s="53"/>
      <c r="G947" s="53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</row>
    <row r="948" spans="1:26" ht="15.75" customHeight="1">
      <c r="A948" s="53"/>
      <c r="B948" s="52"/>
      <c r="C948" s="53"/>
      <c r="D948" s="53"/>
      <c r="E948" s="53"/>
      <c r="F948" s="53"/>
      <c r="G948" s="53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</row>
    <row r="949" spans="1:26" ht="15.75" customHeight="1">
      <c r="A949" s="53"/>
      <c r="B949" s="52"/>
      <c r="C949" s="53"/>
      <c r="D949" s="53"/>
      <c r="E949" s="53"/>
      <c r="F949" s="53"/>
      <c r="G949" s="53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</row>
    <row r="950" spans="1:26" ht="15.75" customHeight="1">
      <c r="A950" s="53"/>
      <c r="B950" s="52"/>
      <c r="C950" s="53"/>
      <c r="D950" s="53"/>
      <c r="E950" s="53"/>
      <c r="F950" s="53"/>
      <c r="G950" s="53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</row>
    <row r="951" spans="1:26" ht="15.75" customHeight="1">
      <c r="A951" s="53"/>
      <c r="B951" s="52"/>
      <c r="C951" s="53"/>
      <c r="D951" s="53"/>
      <c r="E951" s="53"/>
      <c r="F951" s="53"/>
      <c r="G951" s="53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</row>
    <row r="952" spans="1:26" ht="15.75" customHeight="1">
      <c r="A952" s="53"/>
      <c r="B952" s="52"/>
      <c r="C952" s="53"/>
      <c r="D952" s="53"/>
      <c r="E952" s="53"/>
      <c r="F952" s="53"/>
      <c r="G952" s="53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</row>
    <row r="953" spans="1:26" ht="15.75" customHeight="1">
      <c r="A953" s="53"/>
      <c r="B953" s="52"/>
      <c r="C953" s="53"/>
      <c r="D953" s="53"/>
      <c r="E953" s="53"/>
      <c r="F953" s="53"/>
      <c r="G953" s="53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</row>
    <row r="954" spans="1:26" ht="15.75" customHeight="1">
      <c r="A954" s="53"/>
      <c r="B954" s="52"/>
      <c r="C954" s="53"/>
      <c r="D954" s="53"/>
      <c r="E954" s="53"/>
      <c r="F954" s="53"/>
      <c r="G954" s="53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</row>
    <row r="955" spans="1:26" ht="15.75" customHeight="1">
      <c r="A955" s="53"/>
      <c r="B955" s="52"/>
      <c r="C955" s="53"/>
      <c r="D955" s="53"/>
      <c r="E955" s="53"/>
      <c r="F955" s="53"/>
      <c r="G955" s="53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</row>
    <row r="956" spans="1:26" ht="15.75" customHeight="1">
      <c r="A956" s="53"/>
      <c r="B956" s="52"/>
      <c r="C956" s="53"/>
      <c r="D956" s="53"/>
      <c r="E956" s="53"/>
      <c r="F956" s="53"/>
      <c r="G956" s="53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</row>
    <row r="957" spans="1:26" ht="15.75" customHeight="1">
      <c r="A957" s="53"/>
      <c r="B957" s="52"/>
      <c r="C957" s="53"/>
      <c r="D957" s="53"/>
      <c r="E957" s="53"/>
      <c r="F957" s="53"/>
      <c r="G957" s="53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</row>
    <row r="958" spans="1:26" ht="15.75" customHeight="1">
      <c r="A958" s="53"/>
      <c r="B958" s="52"/>
      <c r="C958" s="53"/>
      <c r="D958" s="53"/>
      <c r="E958" s="53"/>
      <c r="F958" s="53"/>
      <c r="G958" s="53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</row>
    <row r="959" spans="1:26" ht="15.75" customHeight="1">
      <c r="A959" s="53"/>
      <c r="B959" s="52"/>
      <c r="C959" s="53"/>
      <c r="D959" s="53"/>
      <c r="E959" s="53"/>
      <c r="F959" s="53"/>
      <c r="G959" s="53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</row>
    <row r="960" spans="1:26" ht="15.75" customHeight="1">
      <c r="A960" s="53"/>
      <c r="B960" s="52"/>
      <c r="C960" s="53"/>
      <c r="D960" s="53"/>
      <c r="E960" s="53"/>
      <c r="F960" s="53"/>
      <c r="G960" s="53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</row>
    <row r="961" spans="1:26" ht="15.75" customHeight="1">
      <c r="A961" s="53"/>
      <c r="B961" s="52"/>
      <c r="C961" s="53"/>
      <c r="D961" s="53"/>
      <c r="E961" s="53"/>
      <c r="F961" s="53"/>
      <c r="G961" s="53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</row>
    <row r="962" spans="1:26" ht="15.75" customHeight="1">
      <c r="A962" s="53"/>
      <c r="B962" s="52"/>
      <c r="C962" s="53"/>
      <c r="D962" s="53"/>
      <c r="E962" s="53"/>
      <c r="F962" s="53"/>
      <c r="G962" s="53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</row>
    <row r="963" spans="1:26" ht="15.75" customHeight="1">
      <c r="A963" s="53"/>
      <c r="B963" s="52"/>
      <c r="C963" s="53"/>
      <c r="D963" s="53"/>
      <c r="E963" s="53"/>
      <c r="F963" s="53"/>
      <c r="G963" s="53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</row>
    <row r="964" spans="1:26" ht="15.75" customHeight="1">
      <c r="A964" s="53"/>
      <c r="B964" s="52"/>
      <c r="C964" s="53"/>
      <c r="D964" s="53"/>
      <c r="E964" s="53"/>
      <c r="F964" s="53"/>
      <c r="G964" s="53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</row>
    <row r="965" spans="1:26" ht="15.75" customHeight="1">
      <c r="A965" s="53"/>
      <c r="B965" s="52"/>
      <c r="C965" s="53"/>
      <c r="D965" s="53"/>
      <c r="E965" s="53"/>
      <c r="F965" s="53"/>
      <c r="G965" s="53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</row>
    <row r="966" spans="1:26" ht="15.75" customHeight="1">
      <c r="A966" s="53"/>
      <c r="B966" s="52"/>
      <c r="C966" s="53"/>
      <c r="D966" s="53"/>
      <c r="E966" s="53"/>
      <c r="F966" s="53"/>
      <c r="G966" s="53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</row>
    <row r="967" spans="1:26" ht="15.75" customHeight="1">
      <c r="A967" s="53"/>
      <c r="B967" s="52"/>
      <c r="C967" s="53"/>
      <c r="D967" s="53"/>
      <c r="E967" s="53"/>
      <c r="F967" s="53"/>
      <c r="G967" s="53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</row>
    <row r="968" spans="1:26" ht="15.75" customHeight="1">
      <c r="A968" s="53"/>
      <c r="B968" s="52"/>
      <c r="C968" s="53"/>
      <c r="D968" s="53"/>
      <c r="E968" s="53"/>
      <c r="F968" s="53"/>
      <c r="G968" s="53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</row>
    <row r="969" spans="1:26" ht="15.75" customHeight="1">
      <c r="A969" s="53"/>
      <c r="B969" s="52"/>
      <c r="C969" s="53"/>
      <c r="D969" s="53"/>
      <c r="E969" s="53"/>
      <c r="F969" s="53"/>
      <c r="G969" s="53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</row>
    <row r="970" spans="1:26" ht="15.75" customHeight="1">
      <c r="A970" s="53"/>
      <c r="B970" s="52"/>
      <c r="C970" s="53"/>
      <c r="D970" s="53"/>
      <c r="E970" s="53"/>
      <c r="F970" s="53"/>
      <c r="G970" s="53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</row>
    <row r="971" spans="1:26" ht="15.75" customHeight="1">
      <c r="A971" s="53"/>
      <c r="B971" s="52"/>
      <c r="C971" s="53"/>
      <c r="D971" s="53"/>
      <c r="E971" s="53"/>
      <c r="F971" s="53"/>
      <c r="G971" s="53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</row>
    <row r="972" spans="1:26" ht="15.75" customHeight="1">
      <c r="A972" s="53"/>
      <c r="B972" s="52"/>
      <c r="C972" s="53"/>
      <c r="D972" s="53"/>
      <c r="E972" s="53"/>
      <c r="F972" s="53"/>
      <c r="G972" s="53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</row>
    <row r="973" spans="1:26" ht="15.75" customHeight="1">
      <c r="A973" s="53"/>
      <c r="B973" s="52"/>
      <c r="C973" s="53"/>
      <c r="D973" s="53"/>
      <c r="E973" s="53"/>
      <c r="F973" s="53"/>
      <c r="G973" s="53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</row>
    <row r="974" spans="1:26" ht="15.75" customHeight="1">
      <c r="A974" s="53"/>
      <c r="B974" s="52"/>
      <c r="C974" s="53"/>
      <c r="D974" s="53"/>
      <c r="E974" s="53"/>
      <c r="F974" s="53"/>
      <c r="G974" s="53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</row>
    <row r="975" spans="1:26" ht="15.75" customHeight="1">
      <c r="A975" s="53"/>
      <c r="B975" s="52"/>
      <c r="C975" s="53"/>
      <c r="D975" s="53"/>
      <c r="E975" s="53"/>
      <c r="F975" s="53"/>
      <c r="G975" s="53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</row>
    <row r="976" spans="1:26" ht="15.75" customHeight="1">
      <c r="A976" s="53"/>
      <c r="B976" s="52"/>
      <c r="C976" s="53"/>
      <c r="D976" s="53"/>
      <c r="E976" s="53"/>
      <c r="F976" s="53"/>
      <c r="G976" s="53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</row>
    <row r="977" spans="1:26" ht="15.75" customHeight="1">
      <c r="A977" s="53"/>
      <c r="B977" s="52"/>
      <c r="C977" s="53"/>
      <c r="D977" s="53"/>
      <c r="E977" s="53"/>
      <c r="F977" s="53"/>
      <c r="G977" s="53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</row>
    <row r="978" spans="1:26" ht="15.75" customHeight="1">
      <c r="A978" s="53"/>
      <c r="B978" s="52"/>
      <c r="C978" s="53"/>
      <c r="D978" s="53"/>
      <c r="E978" s="53"/>
      <c r="F978" s="53"/>
      <c r="G978" s="53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</row>
    <row r="979" spans="1:26" ht="15.75" customHeight="1">
      <c r="A979" s="53"/>
      <c r="B979" s="52"/>
      <c r="C979" s="53"/>
      <c r="D979" s="53"/>
      <c r="E979" s="53"/>
      <c r="F979" s="53"/>
      <c r="G979" s="53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</row>
    <row r="980" spans="1:26" ht="15.75" customHeight="1">
      <c r="A980" s="53"/>
      <c r="B980" s="52"/>
      <c r="C980" s="53"/>
      <c r="D980" s="53"/>
      <c r="E980" s="53"/>
      <c r="F980" s="53"/>
      <c r="G980" s="53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</row>
    <row r="981" spans="1:26" ht="15.75" customHeight="1">
      <c r="A981" s="53"/>
      <c r="B981" s="52"/>
      <c r="C981" s="53"/>
      <c r="D981" s="53"/>
      <c r="E981" s="53"/>
      <c r="F981" s="53"/>
      <c r="G981" s="53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</row>
    <row r="982" spans="1:26" ht="15.75" customHeight="1">
      <c r="A982" s="53"/>
      <c r="B982" s="52"/>
      <c r="C982" s="53"/>
      <c r="D982" s="53"/>
      <c r="E982" s="53"/>
      <c r="F982" s="53"/>
      <c r="G982" s="53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</row>
    <row r="983" spans="1:26" ht="15.75" customHeight="1">
      <c r="A983" s="53"/>
      <c r="B983" s="52"/>
      <c r="C983" s="53"/>
      <c r="D983" s="53"/>
      <c r="E983" s="53"/>
      <c r="F983" s="53"/>
      <c r="G983" s="53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</row>
    <row r="984" spans="1:26" ht="15.75" customHeight="1">
      <c r="A984" s="53"/>
      <c r="B984" s="52"/>
      <c r="C984" s="53"/>
      <c r="D984" s="53"/>
      <c r="E984" s="53"/>
      <c r="F984" s="53"/>
      <c r="G984" s="53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</row>
    <row r="985" spans="1:26" ht="15.75" customHeight="1">
      <c r="A985" s="53"/>
      <c r="B985" s="52"/>
      <c r="C985" s="53"/>
      <c r="D985" s="53"/>
      <c r="E985" s="53"/>
      <c r="F985" s="53"/>
      <c r="G985" s="53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</row>
    <row r="986" spans="1:26" ht="15.75" customHeight="1">
      <c r="A986" s="53"/>
      <c r="B986" s="52"/>
      <c r="C986" s="53"/>
      <c r="D986" s="53"/>
      <c r="E986" s="53"/>
      <c r="F986" s="53"/>
      <c r="G986" s="53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</row>
    <row r="987" spans="1:26" ht="15.75" customHeight="1">
      <c r="A987" s="53"/>
      <c r="B987" s="52"/>
      <c r="C987" s="53"/>
      <c r="D987" s="53"/>
      <c r="E987" s="53"/>
      <c r="F987" s="53"/>
      <c r="G987" s="53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</row>
    <row r="988" spans="1:26" ht="15.75" customHeight="1">
      <c r="A988" s="53"/>
      <c r="B988" s="52"/>
      <c r="C988" s="53"/>
      <c r="D988" s="53"/>
      <c r="E988" s="53"/>
      <c r="F988" s="53"/>
      <c r="G988" s="53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</row>
    <row r="989" spans="1:26" ht="15.75" customHeight="1">
      <c r="A989" s="53"/>
      <c r="B989" s="52"/>
      <c r="C989" s="53"/>
      <c r="D989" s="53"/>
      <c r="E989" s="53"/>
      <c r="F989" s="53"/>
      <c r="G989" s="53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</row>
    <row r="990" spans="1:26" ht="15.75" customHeight="1">
      <c r="A990" s="53"/>
      <c r="B990" s="52"/>
      <c r="C990" s="53"/>
      <c r="D990" s="53"/>
      <c r="E990" s="53"/>
      <c r="F990" s="53"/>
      <c r="G990" s="53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</row>
    <row r="991" spans="1:26" ht="15.75" customHeight="1">
      <c r="A991" s="53"/>
      <c r="B991" s="52"/>
      <c r="C991" s="53"/>
      <c r="D991" s="53"/>
      <c r="E991" s="53"/>
      <c r="F991" s="53"/>
      <c r="G991" s="53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</row>
    <row r="992" spans="1:26" ht="15.75" customHeight="1">
      <c r="A992" s="53"/>
      <c r="B992" s="52"/>
      <c r="C992" s="53"/>
      <c r="D992" s="53"/>
      <c r="E992" s="53"/>
      <c r="F992" s="53"/>
      <c r="G992" s="53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</row>
    <row r="993" spans="1:26" ht="15.75" customHeight="1">
      <c r="A993" s="53"/>
      <c r="B993" s="52"/>
      <c r="C993" s="53"/>
      <c r="D993" s="53"/>
      <c r="E993" s="53"/>
      <c r="F993" s="53"/>
      <c r="G993" s="53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</row>
    <row r="994" spans="1:26" ht="15.75" customHeight="1">
      <c r="A994" s="53"/>
      <c r="B994" s="52"/>
      <c r="C994" s="53"/>
      <c r="D994" s="53"/>
      <c r="E994" s="53"/>
      <c r="F994" s="53"/>
      <c r="G994" s="53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</row>
    <row r="995" spans="1:26" ht="15.75" customHeight="1">
      <c r="A995" s="53"/>
      <c r="B995" s="52"/>
      <c r="C995" s="53"/>
      <c r="D995" s="53"/>
      <c r="E995" s="53"/>
      <c r="F995" s="53"/>
      <c r="G995" s="53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</row>
    <row r="996" spans="1:26" ht="15.75" customHeight="1">
      <c r="A996" s="53"/>
      <c r="B996" s="52"/>
      <c r="C996" s="53"/>
      <c r="D996" s="53"/>
      <c r="E996" s="53"/>
      <c r="F996" s="53"/>
      <c r="G996" s="53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</row>
    <row r="997" spans="1:26" ht="15.75" customHeight="1">
      <c r="A997" s="53"/>
      <c r="B997" s="52"/>
      <c r="C997" s="53"/>
      <c r="D997" s="53"/>
      <c r="E997" s="53"/>
      <c r="F997" s="53"/>
      <c r="G997" s="53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</row>
    <row r="998" spans="1:26" ht="15.75" customHeight="1">
      <c r="A998" s="53"/>
      <c r="B998" s="52"/>
      <c r="C998" s="53"/>
      <c r="D998" s="53"/>
      <c r="E998" s="53"/>
      <c r="F998" s="53"/>
      <c r="G998" s="53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</row>
    <row r="999" spans="1:26" ht="15.75" customHeight="1">
      <c r="A999" s="53"/>
      <c r="B999" s="52"/>
      <c r="C999" s="53"/>
      <c r="D999" s="53"/>
      <c r="E999" s="53"/>
      <c r="F999" s="53"/>
      <c r="G999" s="53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</row>
    <row r="1000" spans="1:26" ht="15.75" customHeight="1">
      <c r="A1000" s="53"/>
      <c r="B1000" s="52"/>
      <c r="C1000" s="53"/>
      <c r="D1000" s="53"/>
      <c r="E1000" s="53"/>
      <c r="F1000" s="53"/>
      <c r="G1000" s="53"/>
      <c r="H1000" s="53"/>
      <c r="I1000" s="53"/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</row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7"/>
  <dimension ref="A1:AU1000"/>
  <sheetViews>
    <sheetView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C8" sqref="AC8"/>
    </sheetView>
  </sheetViews>
  <sheetFormatPr defaultColWidth="11.1796875" defaultRowHeight="15" customHeight="1"/>
  <cols>
    <col min="1" max="1" width="14.1796875" customWidth="1"/>
    <col min="2" max="2" width="29.453125" customWidth="1"/>
    <col min="3" max="35" width="9" customWidth="1"/>
    <col min="36" max="36" width="9.1796875" customWidth="1"/>
    <col min="37" max="47" width="9" customWidth="1"/>
  </cols>
  <sheetData>
    <row r="1" spans="1:47">
      <c r="A1" s="53"/>
      <c r="B1" s="53"/>
      <c r="C1" s="184" t="s">
        <v>103</v>
      </c>
      <c r="D1" s="184"/>
      <c r="E1" s="184"/>
      <c r="F1" s="184"/>
      <c r="G1" s="184"/>
      <c r="H1" s="184"/>
      <c r="I1" s="109" t="s">
        <v>104</v>
      </c>
      <c r="J1" s="110"/>
      <c r="K1" s="110"/>
      <c r="L1" s="110"/>
      <c r="M1" s="110"/>
      <c r="N1" s="110"/>
      <c r="O1" s="110"/>
      <c r="P1" s="108" t="s">
        <v>105</v>
      </c>
      <c r="Q1" s="108"/>
      <c r="R1" s="108"/>
      <c r="S1" s="108"/>
      <c r="T1" s="108"/>
      <c r="U1" s="108"/>
      <c r="V1" s="108"/>
      <c r="W1" s="111" t="s">
        <v>106</v>
      </c>
      <c r="X1" s="111"/>
      <c r="Y1" s="111"/>
      <c r="Z1" s="111"/>
      <c r="AA1" s="111"/>
      <c r="AB1" s="111"/>
      <c r="AC1" s="111"/>
      <c r="AD1" s="112" t="s">
        <v>278</v>
      </c>
      <c r="AE1" s="113"/>
      <c r="AF1" s="113"/>
      <c r="AG1" s="113"/>
      <c r="AH1" s="113"/>
      <c r="AI1" s="113"/>
      <c r="AJ1" s="113"/>
      <c r="AK1" s="53"/>
      <c r="AL1" s="53"/>
      <c r="AM1" s="53"/>
      <c r="AN1" s="53"/>
      <c r="AO1" s="53"/>
      <c r="AP1" s="53"/>
      <c r="AQ1" s="53"/>
      <c r="AR1" s="53"/>
      <c r="AS1" s="53"/>
      <c r="AT1" s="53"/>
      <c r="AU1" s="53"/>
    </row>
    <row r="2" spans="1:47" ht="30.75" customHeight="1">
      <c r="A2" s="53"/>
      <c r="B2" s="114" t="s">
        <v>107</v>
      </c>
      <c r="C2" s="185"/>
      <c r="D2" s="186"/>
      <c r="E2" s="186"/>
      <c r="F2" s="186"/>
      <c r="G2" s="186"/>
      <c r="H2" s="187"/>
      <c r="I2" s="114" t="s">
        <v>107</v>
      </c>
      <c r="J2" s="115"/>
      <c r="K2" s="114"/>
      <c r="L2" s="114"/>
      <c r="M2" s="114"/>
      <c r="N2" s="114"/>
      <c r="O2" s="116"/>
      <c r="P2" s="114" t="s">
        <v>107</v>
      </c>
      <c r="Q2" s="115"/>
      <c r="R2" s="114"/>
      <c r="S2" s="114"/>
      <c r="T2" s="114"/>
      <c r="U2" s="114"/>
      <c r="V2" s="116"/>
      <c r="W2" s="114" t="s">
        <v>107</v>
      </c>
      <c r="X2" s="115"/>
      <c r="Y2" s="114"/>
      <c r="Z2" s="114"/>
      <c r="AA2" s="114"/>
      <c r="AB2" s="114"/>
      <c r="AC2" s="116"/>
      <c r="AD2" s="114" t="s">
        <v>107</v>
      </c>
      <c r="AE2" s="115"/>
      <c r="AF2" s="114"/>
      <c r="AG2" s="114"/>
      <c r="AH2" s="114"/>
      <c r="AI2" s="114"/>
      <c r="AJ2" s="116"/>
      <c r="AK2" s="53" t="s">
        <v>67</v>
      </c>
      <c r="AL2" s="53"/>
      <c r="AM2" s="53"/>
      <c r="AN2" s="53"/>
      <c r="AO2" s="53"/>
      <c r="AP2" s="53"/>
      <c r="AQ2" s="53"/>
      <c r="AR2" s="53"/>
      <c r="AS2" s="53"/>
      <c r="AT2" s="53"/>
      <c r="AU2" s="53"/>
    </row>
    <row r="3" spans="1:47" ht="17.25" customHeight="1">
      <c r="A3" s="53" t="s">
        <v>108</v>
      </c>
      <c r="B3" s="117" t="s">
        <v>109</v>
      </c>
      <c r="C3" s="188" t="s">
        <v>110</v>
      </c>
      <c r="D3" s="188" t="s">
        <v>111</v>
      </c>
      <c r="E3" s="188" t="s">
        <v>112</v>
      </c>
      <c r="F3" s="188" t="s">
        <v>113</v>
      </c>
      <c r="G3" s="188" t="s">
        <v>114</v>
      </c>
      <c r="H3" s="189" t="s">
        <v>115</v>
      </c>
      <c r="I3" s="120" t="s">
        <v>109</v>
      </c>
      <c r="J3" s="118" t="s">
        <v>110</v>
      </c>
      <c r="K3" s="118" t="s">
        <v>111</v>
      </c>
      <c r="L3" s="118" t="s">
        <v>112</v>
      </c>
      <c r="M3" s="118" t="s">
        <v>113</v>
      </c>
      <c r="N3" s="118" t="s">
        <v>114</v>
      </c>
      <c r="O3" s="119" t="s">
        <v>115</v>
      </c>
      <c r="P3" s="120" t="s">
        <v>109</v>
      </c>
      <c r="Q3" s="118" t="s">
        <v>110</v>
      </c>
      <c r="R3" s="118" t="s">
        <v>111</v>
      </c>
      <c r="S3" s="118" t="s">
        <v>112</v>
      </c>
      <c r="T3" s="118" t="s">
        <v>113</v>
      </c>
      <c r="U3" s="118" t="s">
        <v>114</v>
      </c>
      <c r="V3" s="119" t="s">
        <v>115</v>
      </c>
      <c r="W3" s="120" t="s">
        <v>109</v>
      </c>
      <c r="X3" s="118" t="s">
        <v>110</v>
      </c>
      <c r="Y3" s="118" t="s">
        <v>111</v>
      </c>
      <c r="Z3" s="118" t="s">
        <v>112</v>
      </c>
      <c r="AA3" s="118" t="s">
        <v>113</v>
      </c>
      <c r="AB3" s="118" t="s">
        <v>114</v>
      </c>
      <c r="AC3" s="119" t="s">
        <v>115</v>
      </c>
      <c r="AD3" s="120" t="s">
        <v>109</v>
      </c>
      <c r="AE3" s="118" t="s">
        <v>110</v>
      </c>
      <c r="AF3" s="118" t="s">
        <v>111</v>
      </c>
      <c r="AG3" s="118" t="s">
        <v>112</v>
      </c>
      <c r="AH3" s="118" t="s">
        <v>113</v>
      </c>
      <c r="AI3" s="118" t="s">
        <v>114</v>
      </c>
      <c r="AJ3" s="119" t="s">
        <v>115</v>
      </c>
      <c r="AK3" s="53"/>
      <c r="AL3" s="53"/>
      <c r="AM3" s="53"/>
      <c r="AN3" s="53"/>
      <c r="AO3" s="53"/>
      <c r="AP3" s="53"/>
      <c r="AQ3" s="53"/>
      <c r="AR3" s="53"/>
      <c r="AS3" s="53"/>
      <c r="AT3" s="53"/>
      <c r="AU3" s="53"/>
    </row>
    <row r="4" spans="1:47">
      <c r="A4" s="53" t="s">
        <v>116</v>
      </c>
      <c r="B4" s="53" t="s">
        <v>117</v>
      </c>
      <c r="C4" s="190">
        <v>0</v>
      </c>
      <c r="D4" s="190">
        <v>0</v>
      </c>
      <c r="E4" s="190">
        <v>0</v>
      </c>
      <c r="F4" s="190" t="s">
        <v>118</v>
      </c>
      <c r="G4" s="190" t="s">
        <v>118</v>
      </c>
      <c r="H4" s="190">
        <v>0</v>
      </c>
      <c r="I4" s="53" t="s">
        <v>118</v>
      </c>
      <c r="J4" s="53">
        <v>650</v>
      </c>
      <c r="K4" s="53">
        <v>555</v>
      </c>
      <c r="L4" s="53">
        <v>520</v>
      </c>
      <c r="M4" s="53" t="s">
        <v>118</v>
      </c>
      <c r="N4" s="53" t="s">
        <v>118</v>
      </c>
      <c r="O4" s="53">
        <v>1480</v>
      </c>
      <c r="P4" s="53" t="s">
        <v>118</v>
      </c>
      <c r="Q4" s="53">
        <v>0</v>
      </c>
      <c r="R4" s="53">
        <v>0</v>
      </c>
      <c r="S4" s="53">
        <v>0</v>
      </c>
      <c r="T4" s="53" t="s">
        <v>118</v>
      </c>
      <c r="U4" s="53" t="s">
        <v>118</v>
      </c>
      <c r="V4" s="53">
        <v>0</v>
      </c>
      <c r="W4" s="53" t="s">
        <v>118</v>
      </c>
      <c r="X4" s="53">
        <v>670</v>
      </c>
      <c r="Y4" s="53">
        <v>585</v>
      </c>
      <c r="Z4" s="53">
        <v>540</v>
      </c>
      <c r="AA4" s="53" t="s">
        <v>118</v>
      </c>
      <c r="AB4" s="53" t="s">
        <v>118</v>
      </c>
      <c r="AC4" s="53">
        <v>1520</v>
      </c>
      <c r="AD4" s="53" t="s">
        <v>118</v>
      </c>
      <c r="AE4" s="53">
        <v>650</v>
      </c>
      <c r="AF4" s="53">
        <v>555</v>
      </c>
      <c r="AG4" s="53">
        <v>520</v>
      </c>
      <c r="AH4" s="53" t="s">
        <v>118</v>
      </c>
      <c r="AI4" s="53" t="s">
        <v>118</v>
      </c>
      <c r="AJ4" s="53">
        <v>1480</v>
      </c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</row>
    <row r="5" spans="1:47">
      <c r="A5" s="155" t="s">
        <v>270</v>
      </c>
      <c r="B5" s="53" t="s">
        <v>119</v>
      </c>
      <c r="C5" s="190">
        <v>0</v>
      </c>
      <c r="D5" s="190">
        <v>0</v>
      </c>
      <c r="E5" s="190" t="s">
        <v>118</v>
      </c>
      <c r="F5" s="190" t="s">
        <v>118</v>
      </c>
      <c r="G5" s="190" t="s">
        <v>118</v>
      </c>
      <c r="H5" s="190" t="s">
        <v>118</v>
      </c>
      <c r="I5" s="53" t="s">
        <v>118</v>
      </c>
      <c r="J5" s="53">
        <v>750</v>
      </c>
      <c r="K5" s="53">
        <v>690</v>
      </c>
      <c r="L5" s="53" t="s">
        <v>118</v>
      </c>
      <c r="M5" s="53" t="s">
        <v>118</v>
      </c>
      <c r="N5" s="53" t="s">
        <v>118</v>
      </c>
      <c r="O5" s="53" t="s">
        <v>118</v>
      </c>
      <c r="P5" s="53" t="s">
        <v>118</v>
      </c>
      <c r="Q5" s="53">
        <v>0</v>
      </c>
      <c r="R5" s="53">
        <v>0</v>
      </c>
      <c r="S5" s="53">
        <v>0</v>
      </c>
      <c r="T5" s="53" t="s">
        <v>118</v>
      </c>
      <c r="U5" s="53" t="s">
        <v>118</v>
      </c>
      <c r="V5" s="53">
        <v>0</v>
      </c>
      <c r="W5" s="53" t="s">
        <v>118</v>
      </c>
      <c r="X5" s="53">
        <v>805</v>
      </c>
      <c r="Y5" s="53">
        <v>745</v>
      </c>
      <c r="Z5" s="53" t="s">
        <v>118</v>
      </c>
      <c r="AA5" s="53" t="s">
        <v>118</v>
      </c>
      <c r="AB5" s="53" t="s">
        <v>118</v>
      </c>
      <c r="AC5" s="53" t="s">
        <v>118</v>
      </c>
      <c r="AD5" s="53" t="s">
        <v>118</v>
      </c>
      <c r="AE5" s="53">
        <v>750</v>
      </c>
      <c r="AF5" s="53">
        <v>690</v>
      </c>
      <c r="AG5" s="53" t="s">
        <v>118</v>
      </c>
      <c r="AH5" s="53" t="s">
        <v>118</v>
      </c>
      <c r="AI5" s="53" t="s">
        <v>118</v>
      </c>
      <c r="AJ5" s="53" t="s">
        <v>118</v>
      </c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</row>
    <row r="6" spans="1:47">
      <c r="A6" s="53" t="s">
        <v>120</v>
      </c>
      <c r="B6" s="53" t="s">
        <v>121</v>
      </c>
      <c r="C6" s="190">
        <v>0</v>
      </c>
      <c r="D6" s="190">
        <v>0</v>
      </c>
      <c r="E6" s="190">
        <v>0</v>
      </c>
      <c r="F6" s="190" t="s">
        <v>118</v>
      </c>
      <c r="G6" s="190" t="s">
        <v>118</v>
      </c>
      <c r="H6" s="190">
        <v>0</v>
      </c>
      <c r="I6" s="53" t="s">
        <v>118</v>
      </c>
      <c r="J6" s="53">
        <v>850</v>
      </c>
      <c r="K6" s="53">
        <v>750</v>
      </c>
      <c r="L6" s="53">
        <v>670</v>
      </c>
      <c r="M6" s="53" t="s">
        <v>118</v>
      </c>
      <c r="N6" s="53" t="s">
        <v>118</v>
      </c>
      <c r="O6" s="53">
        <v>1900</v>
      </c>
      <c r="P6" s="53" t="s">
        <v>118</v>
      </c>
      <c r="Q6" s="53">
        <v>0</v>
      </c>
      <c r="R6" s="53">
        <v>0</v>
      </c>
      <c r="S6" s="53">
        <v>0</v>
      </c>
      <c r="T6" s="53" t="s">
        <v>118</v>
      </c>
      <c r="U6" s="53" t="s">
        <v>118</v>
      </c>
      <c r="V6" s="53">
        <v>0</v>
      </c>
      <c r="W6" s="53" t="s">
        <v>118</v>
      </c>
      <c r="X6" s="53">
        <v>900</v>
      </c>
      <c r="Y6" s="53">
        <v>790</v>
      </c>
      <c r="Z6" s="53">
        <v>690</v>
      </c>
      <c r="AA6" s="53" t="s">
        <v>118</v>
      </c>
      <c r="AB6" s="53" t="s">
        <v>118</v>
      </c>
      <c r="AC6" s="53">
        <v>1950</v>
      </c>
      <c r="AD6" s="53" t="s">
        <v>118</v>
      </c>
      <c r="AE6" s="53">
        <v>850</v>
      </c>
      <c r="AF6" s="53">
        <v>750</v>
      </c>
      <c r="AG6" s="53">
        <v>670</v>
      </c>
      <c r="AH6" s="53" t="s">
        <v>118</v>
      </c>
      <c r="AI6" s="53" t="s">
        <v>118</v>
      </c>
      <c r="AJ6" s="53">
        <v>1900</v>
      </c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</row>
    <row r="7" spans="1:47">
      <c r="A7" s="53" t="s">
        <v>122</v>
      </c>
      <c r="B7" s="53" t="s">
        <v>123</v>
      </c>
      <c r="C7" s="190">
        <v>0</v>
      </c>
      <c r="D7" s="190">
        <v>0</v>
      </c>
      <c r="E7" s="190">
        <v>0</v>
      </c>
      <c r="F7" s="190"/>
      <c r="G7" s="190" t="s">
        <v>118</v>
      </c>
      <c r="H7" s="190">
        <v>0</v>
      </c>
      <c r="I7" s="53" t="s">
        <v>118</v>
      </c>
      <c r="J7" s="53">
        <v>850</v>
      </c>
      <c r="K7" s="53">
        <v>750</v>
      </c>
      <c r="L7" s="53">
        <v>670</v>
      </c>
      <c r="M7" s="53" t="s">
        <v>118</v>
      </c>
      <c r="N7" s="53" t="s">
        <v>118</v>
      </c>
      <c r="O7" s="53">
        <v>1900</v>
      </c>
      <c r="P7" s="53" t="s">
        <v>118</v>
      </c>
      <c r="Q7" s="53">
        <v>0</v>
      </c>
      <c r="R7" s="53">
        <v>0</v>
      </c>
      <c r="S7" s="53">
        <v>0</v>
      </c>
      <c r="T7" s="53" t="s">
        <v>118</v>
      </c>
      <c r="U7" s="53" t="s">
        <v>118</v>
      </c>
      <c r="V7" s="53">
        <v>0</v>
      </c>
      <c r="W7" s="53" t="s">
        <v>118</v>
      </c>
      <c r="X7" s="53">
        <v>900</v>
      </c>
      <c r="Y7" s="53">
        <v>790</v>
      </c>
      <c r="Z7" s="53">
        <v>690</v>
      </c>
      <c r="AA7" s="53" t="s">
        <v>118</v>
      </c>
      <c r="AB7" s="53" t="s">
        <v>118</v>
      </c>
      <c r="AC7" s="53">
        <v>1950</v>
      </c>
      <c r="AD7" s="53" t="s">
        <v>118</v>
      </c>
      <c r="AE7" s="53">
        <v>850</v>
      </c>
      <c r="AF7" s="53">
        <v>750</v>
      </c>
      <c r="AG7" s="53">
        <v>670</v>
      </c>
      <c r="AH7" s="53" t="s">
        <v>118</v>
      </c>
      <c r="AI7" s="53" t="s">
        <v>118</v>
      </c>
      <c r="AJ7" s="53">
        <v>1900</v>
      </c>
      <c r="AK7" s="53"/>
      <c r="AL7" s="53"/>
      <c r="AM7" s="53"/>
      <c r="AN7" s="53"/>
      <c r="AO7" s="53"/>
      <c r="AP7" s="53"/>
      <c r="AQ7" s="53"/>
      <c r="AR7" s="53"/>
      <c r="AS7" s="53"/>
      <c r="AT7" s="53"/>
      <c r="AU7" s="53"/>
    </row>
    <row r="8" spans="1:47">
      <c r="A8" s="53" t="s">
        <v>124</v>
      </c>
      <c r="B8" s="53" t="s">
        <v>125</v>
      </c>
      <c r="C8" s="190">
        <v>0</v>
      </c>
      <c r="D8" s="190">
        <v>0</v>
      </c>
      <c r="E8" s="190">
        <v>0</v>
      </c>
      <c r="F8" s="190">
        <v>0</v>
      </c>
      <c r="G8" s="190"/>
      <c r="H8" s="190">
        <v>0</v>
      </c>
      <c r="I8" s="53" t="s">
        <v>118</v>
      </c>
      <c r="J8" s="53">
        <v>1050</v>
      </c>
      <c r="K8" s="53">
        <v>930</v>
      </c>
      <c r="L8" s="53">
        <v>750</v>
      </c>
      <c r="M8" s="53">
        <v>680</v>
      </c>
      <c r="N8" s="53"/>
      <c r="O8" s="53">
        <v>2620</v>
      </c>
      <c r="P8" s="53" t="s">
        <v>118</v>
      </c>
      <c r="Q8" s="53">
        <v>0</v>
      </c>
      <c r="R8" s="53">
        <v>0</v>
      </c>
      <c r="S8" s="53">
        <v>0</v>
      </c>
      <c r="T8" s="53">
        <v>0</v>
      </c>
      <c r="U8" s="53">
        <v>0</v>
      </c>
      <c r="V8" s="53">
        <v>0</v>
      </c>
      <c r="W8" s="53" t="s">
        <v>118</v>
      </c>
      <c r="X8" s="53">
        <v>1200</v>
      </c>
      <c r="Y8" s="53">
        <v>975</v>
      </c>
      <c r="Z8" s="53">
        <v>780</v>
      </c>
      <c r="AA8" s="53">
        <v>700</v>
      </c>
      <c r="AB8" s="53"/>
      <c r="AC8" s="53">
        <v>2700</v>
      </c>
      <c r="AD8" s="53" t="s">
        <v>118</v>
      </c>
      <c r="AE8" s="53">
        <v>1050</v>
      </c>
      <c r="AF8" s="53">
        <v>930</v>
      </c>
      <c r="AG8" s="53">
        <v>750</v>
      </c>
      <c r="AH8" s="53">
        <v>680</v>
      </c>
      <c r="AI8" s="53"/>
      <c r="AJ8" s="53">
        <v>2620</v>
      </c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</row>
    <row r="9" spans="1:47">
      <c r="A9" s="53" t="s">
        <v>126</v>
      </c>
      <c r="B9" s="53" t="s">
        <v>127</v>
      </c>
      <c r="C9" s="190">
        <v>0</v>
      </c>
      <c r="D9" s="190">
        <v>0</v>
      </c>
      <c r="E9" s="190">
        <v>0</v>
      </c>
      <c r="F9" s="190">
        <v>0</v>
      </c>
      <c r="G9" s="190"/>
      <c r="H9" s="190">
        <v>0</v>
      </c>
      <c r="I9" s="53" t="s">
        <v>118</v>
      </c>
      <c r="J9" s="53">
        <v>1200</v>
      </c>
      <c r="K9" s="53">
        <v>990</v>
      </c>
      <c r="L9" s="53">
        <v>830</v>
      </c>
      <c r="M9" s="53">
        <v>730</v>
      </c>
      <c r="N9" s="53"/>
      <c r="O9" s="53">
        <v>2800</v>
      </c>
      <c r="P9" s="53" t="s">
        <v>118</v>
      </c>
      <c r="Q9" s="53">
        <v>0</v>
      </c>
      <c r="R9" s="53">
        <v>0</v>
      </c>
      <c r="S9" s="53">
        <v>0</v>
      </c>
      <c r="T9" s="53">
        <v>0</v>
      </c>
      <c r="U9" s="53"/>
      <c r="V9" s="53">
        <v>0</v>
      </c>
      <c r="W9" s="53" t="s">
        <v>118</v>
      </c>
      <c r="X9" s="53">
        <v>1400</v>
      </c>
      <c r="Y9" s="53">
        <v>1100</v>
      </c>
      <c r="Z9" s="53">
        <v>840</v>
      </c>
      <c r="AA9" s="53">
        <v>770</v>
      </c>
      <c r="AB9" s="53" t="s">
        <v>118</v>
      </c>
      <c r="AC9" s="53">
        <v>2900</v>
      </c>
      <c r="AD9" s="53" t="s">
        <v>118</v>
      </c>
      <c r="AE9" s="53">
        <v>1200</v>
      </c>
      <c r="AF9" s="53">
        <v>990</v>
      </c>
      <c r="AG9" s="53">
        <v>830</v>
      </c>
      <c r="AH9" s="53">
        <v>730</v>
      </c>
      <c r="AI9" s="53"/>
      <c r="AJ9" s="53">
        <v>2800</v>
      </c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</row>
    <row r="10" spans="1:47">
      <c r="A10" s="53" t="s">
        <v>128</v>
      </c>
      <c r="B10" s="53"/>
      <c r="C10" s="190" t="s">
        <v>118</v>
      </c>
      <c r="D10" s="190" t="s">
        <v>118</v>
      </c>
      <c r="E10" s="190" t="s">
        <v>118</v>
      </c>
      <c r="F10" s="190" t="s">
        <v>118</v>
      </c>
      <c r="G10" s="190" t="s">
        <v>118</v>
      </c>
      <c r="H10" s="190"/>
      <c r="I10" s="53" t="s">
        <v>118</v>
      </c>
      <c r="J10" s="53" t="s">
        <v>118</v>
      </c>
      <c r="K10" s="53" t="s">
        <v>118</v>
      </c>
      <c r="L10" s="53" t="s">
        <v>118</v>
      </c>
      <c r="M10" s="53" t="s">
        <v>118</v>
      </c>
      <c r="N10" s="53" t="s">
        <v>118</v>
      </c>
      <c r="O10" s="53"/>
      <c r="P10" s="53" t="s">
        <v>118</v>
      </c>
      <c r="Q10" s="53" t="s">
        <v>118</v>
      </c>
      <c r="R10" s="53" t="s">
        <v>118</v>
      </c>
      <c r="S10" s="53" t="s">
        <v>118</v>
      </c>
      <c r="T10" s="53" t="s">
        <v>118</v>
      </c>
      <c r="U10" s="53" t="s">
        <v>118</v>
      </c>
      <c r="V10" s="53"/>
      <c r="W10" s="53" t="s">
        <v>118</v>
      </c>
      <c r="X10" s="53" t="s">
        <v>118</v>
      </c>
      <c r="Y10" s="53" t="s">
        <v>118</v>
      </c>
      <c r="Z10" s="53" t="s">
        <v>118</v>
      </c>
      <c r="AA10" s="53" t="s">
        <v>118</v>
      </c>
      <c r="AB10" s="53" t="s">
        <v>118</v>
      </c>
      <c r="AC10" s="53"/>
      <c r="AD10" s="53" t="s">
        <v>118</v>
      </c>
      <c r="AE10" s="53" t="s">
        <v>118</v>
      </c>
      <c r="AF10" s="53" t="s">
        <v>118</v>
      </c>
      <c r="AG10" s="53" t="s">
        <v>118</v>
      </c>
      <c r="AH10" s="53" t="s">
        <v>118</v>
      </c>
      <c r="AI10" s="53" t="s">
        <v>118</v>
      </c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</row>
    <row r="11" spans="1:47" ht="17.25" customHeight="1">
      <c r="A11" s="53"/>
      <c r="B11" s="117" t="s">
        <v>129</v>
      </c>
      <c r="C11" s="190" t="s">
        <v>110</v>
      </c>
      <c r="D11" s="190" t="s">
        <v>111</v>
      </c>
      <c r="E11" s="190" t="s">
        <v>130</v>
      </c>
      <c r="F11" s="190" t="s">
        <v>113</v>
      </c>
      <c r="G11" s="190" t="s">
        <v>118</v>
      </c>
      <c r="H11" s="190" t="s">
        <v>131</v>
      </c>
      <c r="I11" s="53">
        <v>0</v>
      </c>
      <c r="J11" s="53" t="s">
        <v>110</v>
      </c>
      <c r="K11" s="53" t="s">
        <v>111</v>
      </c>
      <c r="L11" s="53" t="s">
        <v>130</v>
      </c>
      <c r="M11" s="53" t="s">
        <v>113</v>
      </c>
      <c r="N11" s="53" t="s">
        <v>118</v>
      </c>
      <c r="O11" s="53" t="s">
        <v>0</v>
      </c>
      <c r="P11" s="53">
        <v>0</v>
      </c>
      <c r="Q11" s="53" t="s">
        <v>110</v>
      </c>
      <c r="R11" s="53" t="s">
        <v>111</v>
      </c>
      <c r="S11" s="53" t="s">
        <v>130</v>
      </c>
      <c r="T11" s="53" t="s">
        <v>113</v>
      </c>
      <c r="U11" s="53" t="s">
        <v>118</v>
      </c>
      <c r="V11" s="53" t="s">
        <v>0</v>
      </c>
      <c r="W11" s="53">
        <v>0</v>
      </c>
      <c r="X11" s="53" t="s">
        <v>110</v>
      </c>
      <c r="Y11" s="53" t="s">
        <v>111</v>
      </c>
      <c r="Z11" s="53" t="s">
        <v>130</v>
      </c>
      <c r="AA11" s="53" t="s">
        <v>113</v>
      </c>
      <c r="AB11" s="53" t="s">
        <v>118</v>
      </c>
      <c r="AC11" s="53" t="s">
        <v>0</v>
      </c>
      <c r="AD11" s="53">
        <v>0</v>
      </c>
      <c r="AE11" s="53" t="s">
        <v>110</v>
      </c>
      <c r="AF11" s="53" t="s">
        <v>111</v>
      </c>
      <c r="AG11" s="53" t="s">
        <v>130</v>
      </c>
      <c r="AH11" s="53" t="s">
        <v>113</v>
      </c>
      <c r="AI11" s="53" t="s">
        <v>118</v>
      </c>
      <c r="AJ11" s="53" t="s">
        <v>0</v>
      </c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</row>
    <row r="12" spans="1:47">
      <c r="A12" s="53" t="s">
        <v>132</v>
      </c>
      <c r="B12" s="53" t="s">
        <v>133</v>
      </c>
      <c r="C12" s="190">
        <v>0</v>
      </c>
      <c r="D12" s="190">
        <v>0</v>
      </c>
      <c r="E12" s="190">
        <v>0</v>
      </c>
      <c r="F12" s="190">
        <v>0</v>
      </c>
      <c r="G12" s="190"/>
      <c r="H12" s="190">
        <v>0</v>
      </c>
      <c r="I12" s="53" t="s">
        <v>118</v>
      </c>
      <c r="J12" s="53">
        <v>650</v>
      </c>
      <c r="K12" s="53">
        <v>555</v>
      </c>
      <c r="L12" s="53">
        <v>520</v>
      </c>
      <c r="M12" s="53">
        <v>490</v>
      </c>
      <c r="N12" s="53"/>
      <c r="O12" s="53">
        <v>1800</v>
      </c>
      <c r="P12" s="53" t="s">
        <v>118</v>
      </c>
      <c r="Q12" s="53">
        <v>0</v>
      </c>
      <c r="R12" s="53">
        <v>0</v>
      </c>
      <c r="S12" s="53">
        <v>0</v>
      </c>
      <c r="T12" s="53">
        <v>0</v>
      </c>
      <c r="U12" s="53"/>
      <c r="V12" s="53">
        <v>0</v>
      </c>
      <c r="W12" s="53" t="s">
        <v>118</v>
      </c>
      <c r="X12" s="53">
        <v>670</v>
      </c>
      <c r="Y12" s="53">
        <v>585</v>
      </c>
      <c r="Z12" s="53">
        <v>540</v>
      </c>
      <c r="AA12" s="53">
        <v>530</v>
      </c>
      <c r="AB12" s="53"/>
      <c r="AC12" s="53">
        <v>1950</v>
      </c>
      <c r="AD12" s="53"/>
      <c r="AE12" s="53">
        <v>650</v>
      </c>
      <c r="AF12" s="53">
        <v>555</v>
      </c>
      <c r="AG12" s="53">
        <v>520</v>
      </c>
      <c r="AH12" s="53">
        <v>490</v>
      </c>
      <c r="AI12" s="53"/>
      <c r="AJ12" s="53">
        <v>1800</v>
      </c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</row>
    <row r="13" spans="1:47">
      <c r="A13" s="53" t="s">
        <v>134</v>
      </c>
      <c r="B13" s="53" t="s">
        <v>135</v>
      </c>
      <c r="C13" s="190">
        <v>0</v>
      </c>
      <c r="D13" s="190">
        <v>0</v>
      </c>
      <c r="E13" s="190">
        <v>0</v>
      </c>
      <c r="F13" s="190">
        <v>0</v>
      </c>
      <c r="G13" s="190"/>
      <c r="H13" s="190">
        <v>0</v>
      </c>
      <c r="I13" s="53" t="s">
        <v>118</v>
      </c>
      <c r="J13" s="53">
        <v>650</v>
      </c>
      <c r="K13" s="53">
        <v>555</v>
      </c>
      <c r="L13" s="53">
        <v>520</v>
      </c>
      <c r="M13" s="53">
        <v>490</v>
      </c>
      <c r="N13" s="53"/>
      <c r="O13" s="53">
        <v>1800</v>
      </c>
      <c r="P13" s="53" t="s">
        <v>118</v>
      </c>
      <c r="Q13" s="53">
        <v>0</v>
      </c>
      <c r="R13" s="53">
        <v>0</v>
      </c>
      <c r="S13" s="53">
        <v>0</v>
      </c>
      <c r="T13" s="53">
        <v>0</v>
      </c>
      <c r="U13" s="53"/>
      <c r="V13" s="53">
        <v>0</v>
      </c>
      <c r="W13" s="53" t="s">
        <v>118</v>
      </c>
      <c r="X13" s="53">
        <v>670</v>
      </c>
      <c r="Y13" s="53">
        <v>585</v>
      </c>
      <c r="Z13" s="53">
        <v>540</v>
      </c>
      <c r="AA13" s="53">
        <v>530</v>
      </c>
      <c r="AB13" s="53"/>
      <c r="AC13" s="53">
        <v>1950</v>
      </c>
      <c r="AD13" s="53" t="s">
        <v>118</v>
      </c>
      <c r="AE13" s="53">
        <v>650</v>
      </c>
      <c r="AF13" s="53">
        <v>555</v>
      </c>
      <c r="AG13" s="53">
        <v>520</v>
      </c>
      <c r="AH13" s="53">
        <v>490</v>
      </c>
      <c r="AI13" s="53"/>
      <c r="AJ13" s="53">
        <v>1800</v>
      </c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</row>
    <row r="14" spans="1:47">
      <c r="A14" s="53" t="s">
        <v>136</v>
      </c>
      <c r="B14" s="53" t="s">
        <v>137</v>
      </c>
      <c r="C14" s="190">
        <v>0</v>
      </c>
      <c r="D14" s="190">
        <v>0</v>
      </c>
      <c r="E14" s="190">
        <v>0</v>
      </c>
      <c r="F14" s="190"/>
      <c r="G14" s="190"/>
      <c r="H14" s="190">
        <v>0</v>
      </c>
      <c r="I14" s="53" t="s">
        <v>118</v>
      </c>
      <c r="J14" s="53">
        <v>650</v>
      </c>
      <c r="K14" s="53">
        <v>555</v>
      </c>
      <c r="L14" s="53">
        <v>505</v>
      </c>
      <c r="M14" s="53"/>
      <c r="N14" s="53"/>
      <c r="O14" s="53">
        <v>1480</v>
      </c>
      <c r="P14" s="53" t="s">
        <v>118</v>
      </c>
      <c r="Q14" s="53">
        <v>0</v>
      </c>
      <c r="R14" s="53">
        <v>0</v>
      </c>
      <c r="S14" s="53">
        <v>0</v>
      </c>
      <c r="T14" s="53"/>
      <c r="U14" s="53"/>
      <c r="V14" s="53">
        <v>0</v>
      </c>
      <c r="W14" s="53" t="s">
        <v>118</v>
      </c>
      <c r="X14" s="53">
        <v>670</v>
      </c>
      <c r="Y14" s="53">
        <v>585</v>
      </c>
      <c r="Z14" s="53">
        <v>540</v>
      </c>
      <c r="AA14" s="53"/>
      <c r="AB14" s="53"/>
      <c r="AC14" s="53">
        <v>1520</v>
      </c>
      <c r="AD14" s="53" t="s">
        <v>118</v>
      </c>
      <c r="AE14" s="53">
        <v>650</v>
      </c>
      <c r="AF14" s="53">
        <v>555</v>
      </c>
      <c r="AG14" s="53">
        <v>520</v>
      </c>
      <c r="AH14" s="53"/>
      <c r="AI14" s="53"/>
      <c r="AJ14" s="53">
        <v>1480</v>
      </c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</row>
    <row r="15" spans="1:47">
      <c r="A15" s="53"/>
      <c r="B15" s="53"/>
      <c r="C15" s="190"/>
      <c r="D15" s="190"/>
      <c r="E15" s="190"/>
      <c r="F15" s="190"/>
      <c r="G15" s="190"/>
      <c r="H15" s="190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</row>
    <row r="16" spans="1:47" ht="17.25" customHeight="1">
      <c r="A16" s="53"/>
      <c r="B16" s="117" t="s">
        <v>138</v>
      </c>
      <c r="C16" s="190" t="s">
        <v>110</v>
      </c>
      <c r="D16" s="190" t="s">
        <v>111</v>
      </c>
      <c r="E16" s="190" t="s">
        <v>130</v>
      </c>
      <c r="F16" s="190" t="s">
        <v>113</v>
      </c>
      <c r="G16" s="190" t="s">
        <v>118</v>
      </c>
      <c r="H16" s="190" t="s">
        <v>131</v>
      </c>
      <c r="I16" s="53" t="s">
        <v>138</v>
      </c>
      <c r="J16" s="53" t="s">
        <v>110</v>
      </c>
      <c r="K16" s="53" t="s">
        <v>111</v>
      </c>
      <c r="L16" s="53" t="s">
        <v>130</v>
      </c>
      <c r="M16" s="53" t="s">
        <v>113</v>
      </c>
      <c r="N16" s="53" t="s">
        <v>118</v>
      </c>
      <c r="O16" s="53" t="s">
        <v>0</v>
      </c>
      <c r="P16" s="53" t="s">
        <v>138</v>
      </c>
      <c r="Q16" s="53" t="s">
        <v>110</v>
      </c>
      <c r="R16" s="53" t="s">
        <v>111</v>
      </c>
      <c r="S16" s="53" t="s">
        <v>130</v>
      </c>
      <c r="T16" s="53" t="s">
        <v>113</v>
      </c>
      <c r="U16" s="53" t="s">
        <v>118</v>
      </c>
      <c r="V16" s="53" t="s">
        <v>0</v>
      </c>
      <c r="W16" s="53" t="s">
        <v>138</v>
      </c>
      <c r="X16" s="53" t="s">
        <v>110</v>
      </c>
      <c r="Y16" s="53" t="s">
        <v>111</v>
      </c>
      <c r="Z16" s="53" t="s">
        <v>130</v>
      </c>
      <c r="AA16" s="53" t="s">
        <v>113</v>
      </c>
      <c r="AB16" s="53" t="s">
        <v>118</v>
      </c>
      <c r="AC16" s="53" t="s">
        <v>0</v>
      </c>
      <c r="AD16" s="53" t="s">
        <v>138</v>
      </c>
      <c r="AE16" s="53" t="s">
        <v>110</v>
      </c>
      <c r="AF16" s="53" t="s">
        <v>111</v>
      </c>
      <c r="AG16" s="53" t="s">
        <v>130</v>
      </c>
      <c r="AH16" s="53" t="s">
        <v>113</v>
      </c>
      <c r="AI16" s="53" t="s">
        <v>118</v>
      </c>
      <c r="AJ16" s="53" t="s">
        <v>0</v>
      </c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</row>
    <row r="17" spans="1:47">
      <c r="A17" s="53" t="s">
        <v>139</v>
      </c>
      <c r="B17" s="53" t="s">
        <v>140</v>
      </c>
      <c r="C17" s="190">
        <v>0</v>
      </c>
      <c r="D17" s="190">
        <v>0</v>
      </c>
      <c r="E17" s="190">
        <v>0</v>
      </c>
      <c r="F17" s="190">
        <v>0</v>
      </c>
      <c r="G17" s="190"/>
      <c r="H17" s="190">
        <v>0</v>
      </c>
      <c r="I17" s="53" t="s">
        <v>118</v>
      </c>
      <c r="J17" s="53">
        <v>420</v>
      </c>
      <c r="K17" s="53">
        <v>400</v>
      </c>
      <c r="L17" s="53">
        <v>380</v>
      </c>
      <c r="M17" s="53">
        <v>360</v>
      </c>
      <c r="N17" s="53"/>
      <c r="O17" s="53">
        <v>1350</v>
      </c>
      <c r="P17" s="53" t="s">
        <v>118</v>
      </c>
      <c r="Q17" s="53"/>
      <c r="R17" s="53"/>
      <c r="S17" s="53"/>
      <c r="T17" s="53"/>
      <c r="U17" s="53"/>
      <c r="V17" s="53"/>
      <c r="W17" s="53" t="s">
        <v>118</v>
      </c>
      <c r="X17" s="53">
        <v>420</v>
      </c>
      <c r="Y17" s="53">
        <v>400</v>
      </c>
      <c r="Z17" s="53">
        <v>380</v>
      </c>
      <c r="AA17" s="53">
        <v>360</v>
      </c>
      <c r="AB17" s="53"/>
      <c r="AC17" s="53">
        <v>1350</v>
      </c>
      <c r="AD17" s="53" t="s">
        <v>118</v>
      </c>
      <c r="AE17" s="53">
        <v>420</v>
      </c>
      <c r="AF17" s="53">
        <v>400</v>
      </c>
      <c r="AG17" s="53">
        <v>380</v>
      </c>
      <c r="AH17" s="53">
        <v>360</v>
      </c>
      <c r="AI17" s="53"/>
      <c r="AJ17" s="53">
        <v>1350</v>
      </c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</row>
    <row r="18" spans="1:47">
      <c r="A18" s="53" t="s">
        <v>141</v>
      </c>
      <c r="B18" s="53" t="s">
        <v>142</v>
      </c>
      <c r="C18" s="191"/>
      <c r="D18" s="190">
        <v>0</v>
      </c>
      <c r="E18" s="190">
        <v>0</v>
      </c>
      <c r="F18" s="190">
        <v>0</v>
      </c>
      <c r="G18" s="190"/>
      <c r="H18" s="190">
        <v>0</v>
      </c>
      <c r="I18" s="53" t="s">
        <v>118</v>
      </c>
      <c r="J18" s="53">
        <v>420</v>
      </c>
      <c r="K18" s="53">
        <v>400</v>
      </c>
      <c r="L18" s="53">
        <v>380</v>
      </c>
      <c r="M18" s="53">
        <v>360</v>
      </c>
      <c r="N18" s="53"/>
      <c r="O18" s="53">
        <v>1350</v>
      </c>
      <c r="P18" s="53" t="s">
        <v>118</v>
      </c>
      <c r="Q18" s="53"/>
      <c r="R18" s="53"/>
      <c r="S18" s="53"/>
      <c r="T18" s="53"/>
      <c r="U18" s="53"/>
      <c r="V18" s="53"/>
      <c r="W18" s="53" t="s">
        <v>118</v>
      </c>
      <c r="X18" s="53">
        <v>420</v>
      </c>
      <c r="Y18" s="53">
        <v>400</v>
      </c>
      <c r="Z18" s="53">
        <v>380</v>
      </c>
      <c r="AA18" s="53">
        <v>360</v>
      </c>
      <c r="AB18" s="53"/>
      <c r="AC18" s="53">
        <v>1350</v>
      </c>
      <c r="AD18" s="53" t="s">
        <v>118</v>
      </c>
      <c r="AE18" s="53">
        <v>420</v>
      </c>
      <c r="AF18" s="53">
        <v>400</v>
      </c>
      <c r="AG18" s="53">
        <v>380</v>
      </c>
      <c r="AH18" s="53">
        <v>360</v>
      </c>
      <c r="AI18" s="53"/>
      <c r="AJ18" s="53">
        <v>1350</v>
      </c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</row>
    <row r="19" spans="1:47">
      <c r="A19" s="53" t="s">
        <v>143</v>
      </c>
      <c r="B19" s="53" t="s">
        <v>144</v>
      </c>
      <c r="C19" s="191">
        <v>0</v>
      </c>
      <c r="D19" s="191">
        <v>0</v>
      </c>
      <c r="E19" s="191">
        <v>0</v>
      </c>
      <c r="F19" s="190">
        <v>0</v>
      </c>
      <c r="G19" s="190">
        <v>0</v>
      </c>
      <c r="H19" s="190">
        <v>0</v>
      </c>
      <c r="I19" s="53" t="s">
        <v>118</v>
      </c>
      <c r="J19" s="53">
        <v>0</v>
      </c>
      <c r="K19" s="53">
        <v>0</v>
      </c>
      <c r="L19" s="53"/>
      <c r="M19" s="53"/>
      <c r="N19" s="53"/>
      <c r="O19" s="53"/>
      <c r="P19" s="53" t="s">
        <v>118</v>
      </c>
      <c r="Q19" s="53"/>
      <c r="R19" s="53"/>
      <c r="S19" s="53"/>
      <c r="T19" s="53"/>
      <c r="U19" s="53"/>
      <c r="V19" s="53"/>
      <c r="W19" s="53" t="s">
        <v>118</v>
      </c>
      <c r="X19" s="53"/>
      <c r="Y19" s="53"/>
      <c r="Z19" s="53"/>
      <c r="AA19" s="53"/>
      <c r="AB19" s="53"/>
      <c r="AC19" s="53"/>
      <c r="AD19" s="53" t="s">
        <v>118</v>
      </c>
      <c r="AE19" s="53">
        <v>0</v>
      </c>
      <c r="AF19" s="53">
        <v>0</v>
      </c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</row>
    <row r="20" spans="1:47">
      <c r="A20" s="53"/>
      <c r="B20" s="53"/>
      <c r="C20" s="190" t="s">
        <v>145</v>
      </c>
      <c r="D20" s="190">
        <v>0</v>
      </c>
      <c r="E20" s="190">
        <v>0</v>
      </c>
      <c r="F20" s="190" t="s">
        <v>146</v>
      </c>
      <c r="G20" s="190" t="s">
        <v>118</v>
      </c>
      <c r="H20" s="190">
        <v>0</v>
      </c>
      <c r="I20" s="53">
        <v>0</v>
      </c>
      <c r="J20" s="53" t="s">
        <v>145</v>
      </c>
      <c r="K20" s="53">
        <v>0</v>
      </c>
      <c r="L20" s="53">
        <v>0</v>
      </c>
      <c r="M20" s="53" t="s">
        <v>146</v>
      </c>
      <c r="N20" s="53" t="s">
        <v>118</v>
      </c>
      <c r="O20" s="53">
        <v>0</v>
      </c>
      <c r="P20" s="53">
        <v>0</v>
      </c>
      <c r="Q20" s="53" t="s">
        <v>145</v>
      </c>
      <c r="R20" s="53">
        <v>0</v>
      </c>
      <c r="S20" s="53">
        <v>0</v>
      </c>
      <c r="T20" s="53" t="s">
        <v>146</v>
      </c>
      <c r="U20" s="53" t="s">
        <v>118</v>
      </c>
      <c r="V20" s="53" t="s">
        <v>147</v>
      </c>
      <c r="W20" s="53">
        <v>0</v>
      </c>
      <c r="X20" s="53" t="s">
        <v>145</v>
      </c>
      <c r="Y20" s="53">
        <v>0</v>
      </c>
      <c r="Z20" s="53">
        <v>0</v>
      </c>
      <c r="AA20" s="53" t="s">
        <v>146</v>
      </c>
      <c r="AB20" s="53" t="s">
        <v>118</v>
      </c>
      <c r="AC20" s="53" t="s">
        <v>147</v>
      </c>
      <c r="AD20" s="53">
        <v>0</v>
      </c>
      <c r="AE20" s="53" t="s">
        <v>145</v>
      </c>
      <c r="AF20" s="53">
        <v>0</v>
      </c>
      <c r="AG20" s="53">
        <v>0</v>
      </c>
      <c r="AH20" s="53" t="s">
        <v>146</v>
      </c>
      <c r="AI20" s="53" t="s">
        <v>118</v>
      </c>
      <c r="AJ20" s="53">
        <v>0</v>
      </c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</row>
    <row r="21" spans="1:47" ht="17.25" customHeight="1">
      <c r="A21" s="53" t="s">
        <v>88</v>
      </c>
      <c r="B21" s="117" t="s">
        <v>148</v>
      </c>
      <c r="C21" s="190"/>
      <c r="D21" s="190" t="s">
        <v>118</v>
      </c>
      <c r="E21" s="190" t="s">
        <v>118</v>
      </c>
      <c r="F21" s="190"/>
      <c r="G21" s="190" t="s">
        <v>118</v>
      </c>
      <c r="H21" s="190" t="s">
        <v>118</v>
      </c>
      <c r="I21" s="53" t="s">
        <v>118</v>
      </c>
      <c r="J21" s="53"/>
      <c r="K21" s="53" t="s">
        <v>118</v>
      </c>
      <c r="L21" s="53" t="s">
        <v>118</v>
      </c>
      <c r="M21" s="53"/>
      <c r="N21" s="53" t="s">
        <v>118</v>
      </c>
      <c r="O21" s="53" t="s">
        <v>118</v>
      </c>
      <c r="P21" s="53" t="s">
        <v>118</v>
      </c>
      <c r="Q21" s="53"/>
      <c r="R21" s="53"/>
      <c r="S21" s="53"/>
      <c r="T21" s="53"/>
      <c r="U21" s="53"/>
      <c r="V21" s="53"/>
      <c r="W21" s="53" t="s">
        <v>118</v>
      </c>
      <c r="X21" s="53"/>
      <c r="Y21" s="53" t="s">
        <v>118</v>
      </c>
      <c r="Z21" s="53" t="s">
        <v>118</v>
      </c>
      <c r="AA21" s="53"/>
      <c r="AB21" s="53" t="s">
        <v>118</v>
      </c>
      <c r="AC21" s="53" t="s">
        <v>118</v>
      </c>
      <c r="AD21" s="53" t="s">
        <v>118</v>
      </c>
      <c r="AE21" s="53"/>
      <c r="AF21" s="53" t="s">
        <v>118</v>
      </c>
      <c r="AG21" s="53" t="s">
        <v>118</v>
      </c>
      <c r="AH21" s="53"/>
      <c r="AI21" s="53" t="s">
        <v>118</v>
      </c>
      <c r="AJ21" s="53" t="s">
        <v>118</v>
      </c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</row>
    <row r="22" spans="1:47" ht="17.25" customHeight="1">
      <c r="A22" s="53"/>
      <c r="B22" s="117"/>
      <c r="C22" s="190" t="s">
        <v>118</v>
      </c>
      <c r="D22" s="190" t="s">
        <v>118</v>
      </c>
      <c r="E22" s="190" t="s">
        <v>118</v>
      </c>
      <c r="F22" s="190" t="s">
        <v>118</v>
      </c>
      <c r="G22" s="190" t="s">
        <v>118</v>
      </c>
      <c r="H22" s="190" t="s">
        <v>118</v>
      </c>
      <c r="I22" s="53" t="s">
        <v>118</v>
      </c>
      <c r="J22" s="53" t="s">
        <v>118</v>
      </c>
      <c r="K22" s="53" t="s">
        <v>118</v>
      </c>
      <c r="L22" s="53" t="s">
        <v>118</v>
      </c>
      <c r="M22" s="53" t="s">
        <v>118</v>
      </c>
      <c r="N22" s="53" t="s">
        <v>118</v>
      </c>
      <c r="O22" s="53" t="s">
        <v>118</v>
      </c>
      <c r="P22" s="53" t="s">
        <v>118</v>
      </c>
      <c r="Q22" s="53"/>
      <c r="R22" s="53"/>
      <c r="S22" s="53"/>
      <c r="T22" s="53"/>
      <c r="U22" s="53"/>
      <c r="V22" s="53"/>
      <c r="W22" s="53" t="s">
        <v>118</v>
      </c>
      <c r="X22" s="53" t="s">
        <v>118</v>
      </c>
      <c r="Y22" s="53" t="s">
        <v>118</v>
      </c>
      <c r="Z22" s="53" t="s">
        <v>118</v>
      </c>
      <c r="AA22" s="53" t="s">
        <v>118</v>
      </c>
      <c r="AB22" s="53" t="s">
        <v>118</v>
      </c>
      <c r="AC22" s="53" t="s">
        <v>118</v>
      </c>
      <c r="AD22" s="53" t="s">
        <v>118</v>
      </c>
      <c r="AE22" s="53" t="s">
        <v>118</v>
      </c>
      <c r="AF22" s="53" t="s">
        <v>118</v>
      </c>
      <c r="AG22" s="53" t="s">
        <v>118</v>
      </c>
      <c r="AH22" s="53" t="s">
        <v>118</v>
      </c>
      <c r="AI22" s="53" t="s">
        <v>118</v>
      </c>
      <c r="AJ22" s="53" t="s">
        <v>118</v>
      </c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</row>
    <row r="23" spans="1:47" ht="17.25" customHeight="1">
      <c r="A23" s="53" t="s">
        <v>149</v>
      </c>
      <c r="B23" s="117" t="s">
        <v>150</v>
      </c>
      <c r="C23" s="190">
        <v>0</v>
      </c>
      <c r="D23" s="190" t="s">
        <v>118</v>
      </c>
      <c r="E23" s="190" t="s">
        <v>118</v>
      </c>
      <c r="F23" s="190">
        <v>0</v>
      </c>
      <c r="G23" s="190" t="s">
        <v>118</v>
      </c>
      <c r="H23" s="190" t="s">
        <v>118</v>
      </c>
      <c r="I23" s="53" t="s">
        <v>118</v>
      </c>
      <c r="J23" s="53">
        <v>380</v>
      </c>
      <c r="K23" s="53" t="s">
        <v>118</v>
      </c>
      <c r="L23" s="53" t="s">
        <v>118</v>
      </c>
      <c r="M23" s="53">
        <v>310</v>
      </c>
      <c r="N23" s="53" t="s">
        <v>118</v>
      </c>
      <c r="O23" s="53" t="s">
        <v>118</v>
      </c>
      <c r="P23" s="53" t="s">
        <v>118</v>
      </c>
      <c r="Q23" s="53"/>
      <c r="R23" s="53"/>
      <c r="S23" s="53"/>
      <c r="T23" s="53"/>
      <c r="U23" s="53"/>
      <c r="V23" s="53"/>
      <c r="W23" s="53" t="s">
        <v>118</v>
      </c>
      <c r="X23" s="53">
        <v>380</v>
      </c>
      <c r="Y23" s="53" t="s">
        <v>118</v>
      </c>
      <c r="Z23" s="53"/>
      <c r="AA23" s="53">
        <v>310</v>
      </c>
      <c r="AB23" s="53" t="s">
        <v>118</v>
      </c>
      <c r="AC23" s="53" t="s">
        <v>118</v>
      </c>
      <c r="AD23" s="53" t="s">
        <v>118</v>
      </c>
      <c r="AE23" s="53">
        <v>380</v>
      </c>
      <c r="AF23" s="53" t="s">
        <v>118</v>
      </c>
      <c r="AG23" s="53" t="s">
        <v>118</v>
      </c>
      <c r="AH23" s="53">
        <v>310</v>
      </c>
      <c r="AI23" s="53" t="s">
        <v>118</v>
      </c>
      <c r="AJ23" s="53" t="s">
        <v>118</v>
      </c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</row>
    <row r="24" spans="1:47" ht="15.75" customHeight="1">
      <c r="A24" s="53"/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</row>
    <row r="25" spans="1:47" ht="15.75" customHeight="1">
      <c r="A25" s="53"/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</row>
    <row r="26" spans="1:47" ht="17.25" customHeight="1">
      <c r="A26" s="121" t="s">
        <v>151</v>
      </c>
      <c r="B26" s="122" t="s">
        <v>152</v>
      </c>
      <c r="C26" s="123" t="str">
        <f t="shared" ref="C26:F26" si="0">+C3</f>
        <v>1 osoba</v>
      </c>
      <c r="D26" s="123" t="str">
        <f t="shared" si="0"/>
        <v>2 osoby</v>
      </c>
      <c r="E26" s="123" t="str">
        <f t="shared" si="0"/>
        <v>3osoby</v>
      </c>
      <c r="F26" s="123" t="str">
        <f t="shared" si="0"/>
        <v>4 osoby</v>
      </c>
      <c r="G26" s="123"/>
      <c r="H26" s="123" t="str">
        <f>+H3</f>
        <v>Rodina *</v>
      </c>
      <c r="I26" s="123" t="str">
        <f t="shared" ref="I26:M26" si="1">+I3</f>
        <v>Hotel:</v>
      </c>
      <c r="J26" s="123" t="str">
        <f t="shared" si="1"/>
        <v>1 osoba</v>
      </c>
      <c r="K26" s="123" t="str">
        <f t="shared" si="1"/>
        <v>2 osoby</v>
      </c>
      <c r="L26" s="123" t="str">
        <f t="shared" si="1"/>
        <v>3osoby</v>
      </c>
      <c r="M26" s="123" t="str">
        <f t="shared" si="1"/>
        <v>4 osoby</v>
      </c>
      <c r="N26" s="123"/>
      <c r="O26" s="123" t="str">
        <f t="shared" ref="O26:T26" si="2">+O3</f>
        <v>Rodina *</v>
      </c>
      <c r="P26" s="123" t="str">
        <f t="shared" si="2"/>
        <v>Hotel:</v>
      </c>
      <c r="Q26" s="123" t="str">
        <f t="shared" si="2"/>
        <v>1 osoba</v>
      </c>
      <c r="R26" s="123" t="str">
        <f t="shared" si="2"/>
        <v>2 osoby</v>
      </c>
      <c r="S26" s="123" t="str">
        <f t="shared" si="2"/>
        <v>3osoby</v>
      </c>
      <c r="T26" s="123" t="str">
        <f t="shared" si="2"/>
        <v>4 osoby</v>
      </c>
      <c r="U26" s="123"/>
      <c r="V26" s="123" t="str">
        <f t="shared" ref="V26:AA26" si="3">+V3</f>
        <v>Rodina *</v>
      </c>
      <c r="W26" s="123" t="str">
        <f t="shared" si="3"/>
        <v>Hotel:</v>
      </c>
      <c r="X26" s="123" t="str">
        <f t="shared" si="3"/>
        <v>1 osoba</v>
      </c>
      <c r="Y26" s="123" t="str">
        <f t="shared" si="3"/>
        <v>2 osoby</v>
      </c>
      <c r="Z26" s="123" t="str">
        <f t="shared" si="3"/>
        <v>3osoby</v>
      </c>
      <c r="AA26" s="123" t="str">
        <f t="shared" si="3"/>
        <v>4 osoby</v>
      </c>
      <c r="AB26" s="123"/>
      <c r="AC26" s="123" t="str">
        <f t="shared" ref="AC26:AH26" si="4">+AC3</f>
        <v>Rodina *</v>
      </c>
      <c r="AD26" s="123" t="str">
        <f t="shared" si="4"/>
        <v>Hotel:</v>
      </c>
      <c r="AE26" s="123" t="str">
        <f t="shared" si="4"/>
        <v>1 osoba</v>
      </c>
      <c r="AF26" s="123" t="str">
        <f t="shared" si="4"/>
        <v>2 osoby</v>
      </c>
      <c r="AG26" s="123" t="str">
        <f t="shared" si="4"/>
        <v>3osoby</v>
      </c>
      <c r="AH26" s="123" t="str">
        <f t="shared" si="4"/>
        <v>4 osoby</v>
      </c>
      <c r="AI26" s="123"/>
      <c r="AJ26" s="123" t="str">
        <f>+AJ3</f>
        <v>Rodina *</v>
      </c>
      <c r="AK26" s="53" t="s">
        <v>153</v>
      </c>
      <c r="AL26" s="53"/>
      <c r="AM26" s="53"/>
      <c r="AN26" s="53"/>
      <c r="AO26" s="53"/>
      <c r="AP26" s="53"/>
      <c r="AQ26" s="53"/>
      <c r="AR26" s="53"/>
      <c r="AS26" s="53"/>
      <c r="AT26" s="53"/>
      <c r="AU26" s="53"/>
    </row>
    <row r="27" spans="1:47" ht="15.75" customHeight="1">
      <c r="A27" s="53" t="s">
        <v>154</v>
      </c>
      <c r="B27" s="53" t="s">
        <v>155</v>
      </c>
      <c r="C27" s="124">
        <f t="shared" ref="C27:F27" si="5">+C$4</f>
        <v>0</v>
      </c>
      <c r="D27" s="124">
        <f t="shared" si="5"/>
        <v>0</v>
      </c>
      <c r="E27" s="124">
        <f t="shared" si="5"/>
        <v>0</v>
      </c>
      <c r="F27" s="124" t="str">
        <f t="shared" si="5"/>
        <v>--</v>
      </c>
      <c r="G27" s="124"/>
      <c r="H27" s="124">
        <f t="shared" ref="H27:M27" si="6">+H$4</f>
        <v>0</v>
      </c>
      <c r="I27" s="124" t="str">
        <f t="shared" si="6"/>
        <v>--</v>
      </c>
      <c r="J27" s="124">
        <f t="shared" si="6"/>
        <v>650</v>
      </c>
      <c r="K27" s="124">
        <f t="shared" si="6"/>
        <v>555</v>
      </c>
      <c r="L27" s="124">
        <f t="shared" si="6"/>
        <v>520</v>
      </c>
      <c r="M27" s="124" t="str">
        <f t="shared" si="6"/>
        <v>--</v>
      </c>
      <c r="N27" s="124"/>
      <c r="O27" s="124">
        <f t="shared" ref="O27:T27" si="7">+O$4</f>
        <v>1480</v>
      </c>
      <c r="P27" s="124" t="str">
        <f t="shared" si="7"/>
        <v>--</v>
      </c>
      <c r="Q27" s="124">
        <f t="shared" si="7"/>
        <v>0</v>
      </c>
      <c r="R27" s="124">
        <f t="shared" si="7"/>
        <v>0</v>
      </c>
      <c r="S27" s="124">
        <f t="shared" si="7"/>
        <v>0</v>
      </c>
      <c r="T27" s="124" t="str">
        <f t="shared" si="7"/>
        <v>--</v>
      </c>
      <c r="U27" s="124"/>
      <c r="V27" s="124">
        <f t="shared" ref="V27:AA27" si="8">+V$4</f>
        <v>0</v>
      </c>
      <c r="W27" s="124" t="str">
        <f t="shared" si="8"/>
        <v>--</v>
      </c>
      <c r="X27" s="124">
        <f t="shared" si="8"/>
        <v>670</v>
      </c>
      <c r="Y27" s="124">
        <f t="shared" si="8"/>
        <v>585</v>
      </c>
      <c r="Z27" s="124">
        <f t="shared" si="8"/>
        <v>540</v>
      </c>
      <c r="AA27" s="124" t="str">
        <f t="shared" si="8"/>
        <v>--</v>
      </c>
      <c r="AB27" s="124"/>
      <c r="AC27" s="124">
        <f t="shared" ref="AC27:AH27" si="9">+AC$4</f>
        <v>1520</v>
      </c>
      <c r="AD27" s="124" t="str">
        <f t="shared" si="9"/>
        <v>--</v>
      </c>
      <c r="AE27" s="124">
        <f t="shared" si="9"/>
        <v>650</v>
      </c>
      <c r="AF27" s="124">
        <f t="shared" si="9"/>
        <v>555</v>
      </c>
      <c r="AG27" s="124">
        <f t="shared" si="9"/>
        <v>520</v>
      </c>
      <c r="AH27" s="124" t="str">
        <f t="shared" si="9"/>
        <v>--</v>
      </c>
      <c r="AI27" s="124"/>
      <c r="AJ27" s="124">
        <f>+AJ$4</f>
        <v>1480</v>
      </c>
      <c r="AK27" s="53">
        <v>3</v>
      </c>
      <c r="AL27" s="53"/>
      <c r="AM27" s="53"/>
      <c r="AN27" s="53"/>
      <c r="AO27" s="53"/>
      <c r="AP27" s="53"/>
      <c r="AQ27" s="53"/>
      <c r="AR27" s="53"/>
      <c r="AS27" s="53"/>
      <c r="AT27" s="53"/>
      <c r="AU27" s="53"/>
    </row>
    <row r="28" spans="1:47" ht="15.75" customHeight="1">
      <c r="A28" s="53" t="s">
        <v>156</v>
      </c>
      <c r="B28" s="53" t="s">
        <v>157</v>
      </c>
      <c r="C28" s="124">
        <f t="shared" ref="C28:AJ28" si="10">+C$4</f>
        <v>0</v>
      </c>
      <c r="D28" s="124">
        <f t="shared" si="10"/>
        <v>0</v>
      </c>
      <c r="E28" s="124">
        <f t="shared" si="10"/>
        <v>0</v>
      </c>
      <c r="F28" s="124" t="str">
        <f t="shared" si="10"/>
        <v>--</v>
      </c>
      <c r="G28" s="124" t="str">
        <f t="shared" si="10"/>
        <v>--</v>
      </c>
      <c r="H28" s="124">
        <f t="shared" si="10"/>
        <v>0</v>
      </c>
      <c r="I28" s="124" t="str">
        <f t="shared" si="10"/>
        <v>--</v>
      </c>
      <c r="J28" s="124">
        <f t="shared" si="10"/>
        <v>650</v>
      </c>
      <c r="K28" s="124">
        <f t="shared" si="10"/>
        <v>555</v>
      </c>
      <c r="L28" s="124">
        <f t="shared" si="10"/>
        <v>520</v>
      </c>
      <c r="M28" s="124" t="str">
        <f t="shared" si="10"/>
        <v>--</v>
      </c>
      <c r="N28" s="124" t="str">
        <f t="shared" si="10"/>
        <v>--</v>
      </c>
      <c r="O28" s="124">
        <f t="shared" si="10"/>
        <v>1480</v>
      </c>
      <c r="P28" s="124" t="str">
        <f t="shared" si="10"/>
        <v>--</v>
      </c>
      <c r="Q28" s="124">
        <f t="shared" si="10"/>
        <v>0</v>
      </c>
      <c r="R28" s="124">
        <f t="shared" si="10"/>
        <v>0</v>
      </c>
      <c r="S28" s="124">
        <f t="shared" si="10"/>
        <v>0</v>
      </c>
      <c r="T28" s="124" t="str">
        <f t="shared" si="10"/>
        <v>--</v>
      </c>
      <c r="U28" s="124" t="str">
        <f t="shared" si="10"/>
        <v>--</v>
      </c>
      <c r="V28" s="124">
        <f t="shared" si="10"/>
        <v>0</v>
      </c>
      <c r="W28" s="124" t="str">
        <f t="shared" si="10"/>
        <v>--</v>
      </c>
      <c r="X28" s="124">
        <f t="shared" si="10"/>
        <v>670</v>
      </c>
      <c r="Y28" s="124">
        <f t="shared" si="10"/>
        <v>585</v>
      </c>
      <c r="Z28" s="124">
        <f t="shared" si="10"/>
        <v>540</v>
      </c>
      <c r="AA28" s="124" t="str">
        <f t="shared" si="10"/>
        <v>--</v>
      </c>
      <c r="AB28" s="124" t="str">
        <f t="shared" si="10"/>
        <v>--</v>
      </c>
      <c r="AC28" s="124">
        <f t="shared" si="10"/>
        <v>1520</v>
      </c>
      <c r="AD28" s="124" t="str">
        <f t="shared" si="10"/>
        <v>--</v>
      </c>
      <c r="AE28" s="124">
        <f t="shared" si="10"/>
        <v>650</v>
      </c>
      <c r="AF28" s="124">
        <f t="shared" si="10"/>
        <v>555</v>
      </c>
      <c r="AG28" s="124">
        <f t="shared" si="10"/>
        <v>520</v>
      </c>
      <c r="AH28" s="124" t="str">
        <f t="shared" si="10"/>
        <v>--</v>
      </c>
      <c r="AI28" s="124" t="str">
        <f t="shared" si="10"/>
        <v>--</v>
      </c>
      <c r="AJ28" s="124">
        <f t="shared" si="10"/>
        <v>1480</v>
      </c>
      <c r="AK28" s="53">
        <v>3</v>
      </c>
      <c r="AL28" s="53"/>
      <c r="AM28" s="53"/>
      <c r="AN28" s="53"/>
      <c r="AO28" s="53"/>
      <c r="AP28" s="53"/>
      <c r="AQ28" s="53"/>
      <c r="AR28" s="53"/>
      <c r="AS28" s="53"/>
      <c r="AT28" s="53"/>
      <c r="AU28" s="53"/>
    </row>
    <row r="29" spans="1:47" ht="15.75" customHeight="1">
      <c r="A29" s="53" t="s">
        <v>158</v>
      </c>
      <c r="B29" s="53" t="s">
        <v>159</v>
      </c>
      <c r="C29" s="124">
        <f t="shared" ref="C29:AJ29" si="11">+C$4</f>
        <v>0</v>
      </c>
      <c r="D29" s="124">
        <f t="shared" si="11"/>
        <v>0</v>
      </c>
      <c r="E29" s="124">
        <f t="shared" si="11"/>
        <v>0</v>
      </c>
      <c r="F29" s="124" t="str">
        <f t="shared" si="11"/>
        <v>--</v>
      </c>
      <c r="G29" s="124" t="str">
        <f t="shared" si="11"/>
        <v>--</v>
      </c>
      <c r="H29" s="124">
        <f t="shared" si="11"/>
        <v>0</v>
      </c>
      <c r="I29" s="124" t="str">
        <f t="shared" si="11"/>
        <v>--</v>
      </c>
      <c r="J29" s="124">
        <f t="shared" si="11"/>
        <v>650</v>
      </c>
      <c r="K29" s="124">
        <f t="shared" si="11"/>
        <v>555</v>
      </c>
      <c r="L29" s="124">
        <f t="shared" si="11"/>
        <v>520</v>
      </c>
      <c r="M29" s="124" t="str">
        <f t="shared" si="11"/>
        <v>--</v>
      </c>
      <c r="N29" s="124" t="str">
        <f t="shared" si="11"/>
        <v>--</v>
      </c>
      <c r="O29" s="124">
        <f t="shared" si="11"/>
        <v>1480</v>
      </c>
      <c r="P29" s="124" t="str">
        <f t="shared" si="11"/>
        <v>--</v>
      </c>
      <c r="Q29" s="124">
        <f t="shared" si="11"/>
        <v>0</v>
      </c>
      <c r="R29" s="124">
        <f t="shared" si="11"/>
        <v>0</v>
      </c>
      <c r="S29" s="124">
        <f t="shared" si="11"/>
        <v>0</v>
      </c>
      <c r="T29" s="124" t="str">
        <f t="shared" si="11"/>
        <v>--</v>
      </c>
      <c r="U29" s="124" t="str">
        <f t="shared" si="11"/>
        <v>--</v>
      </c>
      <c r="V29" s="124">
        <f t="shared" si="11"/>
        <v>0</v>
      </c>
      <c r="W29" s="124" t="str">
        <f t="shared" si="11"/>
        <v>--</v>
      </c>
      <c r="X29" s="124">
        <f t="shared" si="11"/>
        <v>670</v>
      </c>
      <c r="Y29" s="124">
        <f t="shared" si="11"/>
        <v>585</v>
      </c>
      <c r="Z29" s="124">
        <f t="shared" si="11"/>
        <v>540</v>
      </c>
      <c r="AA29" s="124" t="str">
        <f t="shared" si="11"/>
        <v>--</v>
      </c>
      <c r="AB29" s="124" t="str">
        <f t="shared" si="11"/>
        <v>--</v>
      </c>
      <c r="AC29" s="124">
        <f t="shared" si="11"/>
        <v>1520</v>
      </c>
      <c r="AD29" s="124" t="str">
        <f t="shared" si="11"/>
        <v>--</v>
      </c>
      <c r="AE29" s="124">
        <f t="shared" si="11"/>
        <v>650</v>
      </c>
      <c r="AF29" s="124">
        <f t="shared" si="11"/>
        <v>555</v>
      </c>
      <c r="AG29" s="124">
        <f t="shared" si="11"/>
        <v>520</v>
      </c>
      <c r="AH29" s="124" t="str">
        <f t="shared" si="11"/>
        <v>--</v>
      </c>
      <c r="AI29" s="124" t="str">
        <f t="shared" si="11"/>
        <v>--</v>
      </c>
      <c r="AJ29" s="124">
        <f t="shared" si="11"/>
        <v>1480</v>
      </c>
      <c r="AK29" s="53">
        <v>3</v>
      </c>
      <c r="AL29" s="53"/>
      <c r="AM29" s="53"/>
      <c r="AN29" s="53"/>
      <c r="AO29" s="53"/>
      <c r="AP29" s="53"/>
      <c r="AQ29" s="53"/>
      <c r="AR29" s="53"/>
      <c r="AS29" s="53"/>
      <c r="AT29" s="53"/>
      <c r="AU29" s="53"/>
    </row>
    <row r="30" spans="1:47" ht="15.75" customHeight="1">
      <c r="A30" s="53" t="s">
        <v>160</v>
      </c>
      <c r="B30" s="53" t="s">
        <v>161</v>
      </c>
      <c r="C30" s="124">
        <f t="shared" ref="C30:AJ30" si="12">+C$4</f>
        <v>0</v>
      </c>
      <c r="D30" s="124">
        <f t="shared" si="12"/>
        <v>0</v>
      </c>
      <c r="E30" s="124">
        <f t="shared" si="12"/>
        <v>0</v>
      </c>
      <c r="F30" s="124" t="str">
        <f t="shared" si="12"/>
        <v>--</v>
      </c>
      <c r="G30" s="124" t="str">
        <f t="shared" si="12"/>
        <v>--</v>
      </c>
      <c r="H30" s="124">
        <f t="shared" si="12"/>
        <v>0</v>
      </c>
      <c r="I30" s="124" t="str">
        <f t="shared" si="12"/>
        <v>--</v>
      </c>
      <c r="J30" s="124">
        <f t="shared" si="12"/>
        <v>650</v>
      </c>
      <c r="K30" s="124">
        <f t="shared" si="12"/>
        <v>555</v>
      </c>
      <c r="L30" s="124">
        <f t="shared" si="12"/>
        <v>520</v>
      </c>
      <c r="M30" s="124" t="str">
        <f t="shared" si="12"/>
        <v>--</v>
      </c>
      <c r="N30" s="124" t="str">
        <f t="shared" si="12"/>
        <v>--</v>
      </c>
      <c r="O30" s="124">
        <f t="shared" si="12"/>
        <v>1480</v>
      </c>
      <c r="P30" s="124" t="str">
        <f t="shared" si="12"/>
        <v>--</v>
      </c>
      <c r="Q30" s="124">
        <f t="shared" si="12"/>
        <v>0</v>
      </c>
      <c r="R30" s="124">
        <f t="shared" si="12"/>
        <v>0</v>
      </c>
      <c r="S30" s="124">
        <f t="shared" si="12"/>
        <v>0</v>
      </c>
      <c r="T30" s="124" t="str">
        <f t="shared" si="12"/>
        <v>--</v>
      </c>
      <c r="U30" s="124" t="str">
        <f t="shared" si="12"/>
        <v>--</v>
      </c>
      <c r="V30" s="124">
        <f t="shared" si="12"/>
        <v>0</v>
      </c>
      <c r="W30" s="124" t="str">
        <f t="shared" si="12"/>
        <v>--</v>
      </c>
      <c r="X30" s="124">
        <f t="shared" si="12"/>
        <v>670</v>
      </c>
      <c r="Y30" s="124">
        <f t="shared" si="12"/>
        <v>585</v>
      </c>
      <c r="Z30" s="124">
        <f t="shared" si="12"/>
        <v>540</v>
      </c>
      <c r="AA30" s="124" t="str">
        <f t="shared" si="12"/>
        <v>--</v>
      </c>
      <c r="AB30" s="124" t="str">
        <f t="shared" si="12"/>
        <v>--</v>
      </c>
      <c r="AC30" s="124">
        <f t="shared" si="12"/>
        <v>1520</v>
      </c>
      <c r="AD30" s="124" t="str">
        <f t="shared" si="12"/>
        <v>--</v>
      </c>
      <c r="AE30" s="124">
        <f t="shared" si="12"/>
        <v>650</v>
      </c>
      <c r="AF30" s="124">
        <f t="shared" si="12"/>
        <v>555</v>
      </c>
      <c r="AG30" s="124">
        <f t="shared" si="12"/>
        <v>520</v>
      </c>
      <c r="AH30" s="124" t="str">
        <f t="shared" si="12"/>
        <v>--</v>
      </c>
      <c r="AI30" s="124" t="str">
        <f t="shared" si="12"/>
        <v>--</v>
      </c>
      <c r="AJ30" s="124">
        <f t="shared" si="12"/>
        <v>1480</v>
      </c>
      <c r="AK30" s="53">
        <v>3</v>
      </c>
      <c r="AL30" s="53"/>
      <c r="AM30" s="53"/>
      <c r="AN30" s="53"/>
      <c r="AO30" s="53"/>
      <c r="AP30" s="53"/>
      <c r="AQ30" s="53"/>
      <c r="AR30" s="53"/>
      <c r="AS30" s="53"/>
      <c r="AT30" s="53"/>
      <c r="AU30" s="53"/>
    </row>
    <row r="31" spans="1:47" ht="15.75" customHeight="1">
      <c r="A31" s="53" t="s">
        <v>162</v>
      </c>
      <c r="B31" s="53" t="s">
        <v>163</v>
      </c>
      <c r="C31" s="124">
        <f t="shared" ref="C31:AJ31" si="13">+C$4</f>
        <v>0</v>
      </c>
      <c r="D31" s="124">
        <f t="shared" si="13"/>
        <v>0</v>
      </c>
      <c r="E31" s="124">
        <f t="shared" si="13"/>
        <v>0</v>
      </c>
      <c r="F31" s="124" t="str">
        <f t="shared" si="13"/>
        <v>--</v>
      </c>
      <c r="G31" s="124" t="str">
        <f t="shared" si="13"/>
        <v>--</v>
      </c>
      <c r="H31" s="124">
        <f t="shared" si="13"/>
        <v>0</v>
      </c>
      <c r="I31" s="124" t="str">
        <f t="shared" si="13"/>
        <v>--</v>
      </c>
      <c r="J31" s="124">
        <f t="shared" si="13"/>
        <v>650</v>
      </c>
      <c r="K31" s="124">
        <f t="shared" si="13"/>
        <v>555</v>
      </c>
      <c r="L31" s="124">
        <f t="shared" si="13"/>
        <v>520</v>
      </c>
      <c r="M31" s="124" t="str">
        <f t="shared" si="13"/>
        <v>--</v>
      </c>
      <c r="N31" s="124" t="str">
        <f t="shared" si="13"/>
        <v>--</v>
      </c>
      <c r="O31" s="124">
        <f t="shared" si="13"/>
        <v>1480</v>
      </c>
      <c r="P31" s="124" t="str">
        <f t="shared" si="13"/>
        <v>--</v>
      </c>
      <c r="Q31" s="124">
        <f t="shared" si="13"/>
        <v>0</v>
      </c>
      <c r="R31" s="124">
        <f t="shared" si="13"/>
        <v>0</v>
      </c>
      <c r="S31" s="124">
        <f t="shared" si="13"/>
        <v>0</v>
      </c>
      <c r="T31" s="124" t="str">
        <f t="shared" si="13"/>
        <v>--</v>
      </c>
      <c r="U31" s="124" t="str">
        <f t="shared" si="13"/>
        <v>--</v>
      </c>
      <c r="V31" s="124">
        <f t="shared" si="13"/>
        <v>0</v>
      </c>
      <c r="W31" s="124" t="str">
        <f t="shared" si="13"/>
        <v>--</v>
      </c>
      <c r="X31" s="124">
        <f t="shared" si="13"/>
        <v>670</v>
      </c>
      <c r="Y31" s="124">
        <f t="shared" si="13"/>
        <v>585</v>
      </c>
      <c r="Z31" s="124">
        <f t="shared" si="13"/>
        <v>540</v>
      </c>
      <c r="AA31" s="124" t="str">
        <f t="shared" si="13"/>
        <v>--</v>
      </c>
      <c r="AB31" s="124" t="str">
        <f t="shared" si="13"/>
        <v>--</v>
      </c>
      <c r="AC31" s="124">
        <f t="shared" si="13"/>
        <v>1520</v>
      </c>
      <c r="AD31" s="124" t="str">
        <f t="shared" si="13"/>
        <v>--</v>
      </c>
      <c r="AE31" s="124">
        <f t="shared" si="13"/>
        <v>650</v>
      </c>
      <c r="AF31" s="124">
        <f t="shared" si="13"/>
        <v>555</v>
      </c>
      <c r="AG31" s="124">
        <f t="shared" si="13"/>
        <v>520</v>
      </c>
      <c r="AH31" s="124" t="str">
        <f t="shared" si="13"/>
        <v>--</v>
      </c>
      <c r="AI31" s="124" t="str">
        <f t="shared" si="13"/>
        <v>--</v>
      </c>
      <c r="AJ31" s="124">
        <f t="shared" si="13"/>
        <v>1480</v>
      </c>
      <c r="AK31" s="53">
        <v>3</v>
      </c>
      <c r="AL31" s="53"/>
      <c r="AM31" s="53"/>
      <c r="AN31" s="53"/>
      <c r="AO31" s="53"/>
      <c r="AP31" s="53"/>
      <c r="AQ31" s="53"/>
      <c r="AR31" s="53"/>
      <c r="AS31" s="53"/>
      <c r="AT31" s="53"/>
      <c r="AU31" s="53"/>
    </row>
    <row r="32" spans="1:47" ht="15.75" customHeight="1">
      <c r="A32" s="53" t="s">
        <v>164</v>
      </c>
      <c r="B32" s="53" t="s">
        <v>165</v>
      </c>
      <c r="C32" s="124">
        <f t="shared" ref="C32:AJ32" si="14">+C$4</f>
        <v>0</v>
      </c>
      <c r="D32" s="124">
        <f t="shared" si="14"/>
        <v>0</v>
      </c>
      <c r="E32" s="124">
        <f t="shared" si="14"/>
        <v>0</v>
      </c>
      <c r="F32" s="124" t="str">
        <f t="shared" si="14"/>
        <v>--</v>
      </c>
      <c r="G32" s="124" t="str">
        <f t="shared" si="14"/>
        <v>--</v>
      </c>
      <c r="H32" s="124">
        <f t="shared" si="14"/>
        <v>0</v>
      </c>
      <c r="I32" s="124" t="str">
        <f t="shared" si="14"/>
        <v>--</v>
      </c>
      <c r="J32" s="124">
        <f t="shared" si="14"/>
        <v>650</v>
      </c>
      <c r="K32" s="124">
        <f t="shared" si="14"/>
        <v>555</v>
      </c>
      <c r="L32" s="124">
        <f t="shared" si="14"/>
        <v>520</v>
      </c>
      <c r="M32" s="124" t="str">
        <f t="shared" si="14"/>
        <v>--</v>
      </c>
      <c r="N32" s="124" t="str">
        <f t="shared" si="14"/>
        <v>--</v>
      </c>
      <c r="O32" s="124">
        <f t="shared" si="14"/>
        <v>1480</v>
      </c>
      <c r="P32" s="124" t="str">
        <f t="shared" si="14"/>
        <v>--</v>
      </c>
      <c r="Q32" s="124">
        <f t="shared" si="14"/>
        <v>0</v>
      </c>
      <c r="R32" s="124">
        <f t="shared" si="14"/>
        <v>0</v>
      </c>
      <c r="S32" s="124">
        <f t="shared" si="14"/>
        <v>0</v>
      </c>
      <c r="T32" s="124" t="str">
        <f t="shared" si="14"/>
        <v>--</v>
      </c>
      <c r="U32" s="124" t="str">
        <f t="shared" si="14"/>
        <v>--</v>
      </c>
      <c r="V32" s="124">
        <f t="shared" si="14"/>
        <v>0</v>
      </c>
      <c r="W32" s="124" t="str">
        <f t="shared" si="14"/>
        <v>--</v>
      </c>
      <c r="X32" s="124">
        <f t="shared" si="14"/>
        <v>670</v>
      </c>
      <c r="Y32" s="124">
        <f t="shared" si="14"/>
        <v>585</v>
      </c>
      <c r="Z32" s="124">
        <f t="shared" si="14"/>
        <v>540</v>
      </c>
      <c r="AA32" s="124" t="str">
        <f t="shared" si="14"/>
        <v>--</v>
      </c>
      <c r="AB32" s="124" t="str">
        <f t="shared" si="14"/>
        <v>--</v>
      </c>
      <c r="AC32" s="124">
        <f t="shared" si="14"/>
        <v>1520</v>
      </c>
      <c r="AD32" s="124" t="str">
        <f t="shared" si="14"/>
        <v>--</v>
      </c>
      <c r="AE32" s="124">
        <f t="shared" si="14"/>
        <v>650</v>
      </c>
      <c r="AF32" s="124">
        <f t="shared" si="14"/>
        <v>555</v>
      </c>
      <c r="AG32" s="124">
        <f t="shared" si="14"/>
        <v>520</v>
      </c>
      <c r="AH32" s="124" t="str">
        <f t="shared" si="14"/>
        <v>--</v>
      </c>
      <c r="AI32" s="124" t="str">
        <f t="shared" si="14"/>
        <v>--</v>
      </c>
      <c r="AJ32" s="124">
        <f t="shared" si="14"/>
        <v>1480</v>
      </c>
      <c r="AK32" s="53">
        <v>3</v>
      </c>
      <c r="AL32" s="53"/>
      <c r="AM32" s="53"/>
      <c r="AN32" s="53"/>
      <c r="AO32" s="53"/>
      <c r="AP32" s="53"/>
      <c r="AQ32" s="53"/>
      <c r="AR32" s="53"/>
      <c r="AS32" s="53"/>
      <c r="AT32" s="53"/>
      <c r="AU32" s="53"/>
    </row>
    <row r="33" spans="1:47" ht="15.75" customHeight="1">
      <c r="A33" s="53" t="s">
        <v>166</v>
      </c>
      <c r="B33" s="53" t="s">
        <v>167</v>
      </c>
      <c r="C33" s="124">
        <f t="shared" ref="C33:AJ33" si="15">+C$4</f>
        <v>0</v>
      </c>
      <c r="D33" s="124">
        <f t="shared" si="15"/>
        <v>0</v>
      </c>
      <c r="E33" s="124">
        <f t="shared" si="15"/>
        <v>0</v>
      </c>
      <c r="F33" s="124" t="str">
        <f t="shared" si="15"/>
        <v>--</v>
      </c>
      <c r="G33" s="124" t="str">
        <f t="shared" si="15"/>
        <v>--</v>
      </c>
      <c r="H33" s="124">
        <f t="shared" si="15"/>
        <v>0</v>
      </c>
      <c r="I33" s="124" t="str">
        <f t="shared" si="15"/>
        <v>--</v>
      </c>
      <c r="J33" s="124">
        <f t="shared" si="15"/>
        <v>650</v>
      </c>
      <c r="K33" s="124">
        <f t="shared" si="15"/>
        <v>555</v>
      </c>
      <c r="L33" s="124">
        <f t="shared" si="15"/>
        <v>520</v>
      </c>
      <c r="M33" s="124" t="str">
        <f t="shared" si="15"/>
        <v>--</v>
      </c>
      <c r="N33" s="124" t="str">
        <f t="shared" si="15"/>
        <v>--</v>
      </c>
      <c r="O33" s="124">
        <f t="shared" si="15"/>
        <v>1480</v>
      </c>
      <c r="P33" s="124" t="str">
        <f t="shared" si="15"/>
        <v>--</v>
      </c>
      <c r="Q33" s="124">
        <f t="shared" si="15"/>
        <v>0</v>
      </c>
      <c r="R33" s="124">
        <f t="shared" si="15"/>
        <v>0</v>
      </c>
      <c r="S33" s="124">
        <f t="shared" si="15"/>
        <v>0</v>
      </c>
      <c r="T33" s="124" t="str">
        <f t="shared" si="15"/>
        <v>--</v>
      </c>
      <c r="U33" s="124" t="str">
        <f t="shared" si="15"/>
        <v>--</v>
      </c>
      <c r="V33" s="124">
        <f t="shared" si="15"/>
        <v>0</v>
      </c>
      <c r="W33" s="124" t="str">
        <f t="shared" si="15"/>
        <v>--</v>
      </c>
      <c r="X33" s="124">
        <f t="shared" si="15"/>
        <v>670</v>
      </c>
      <c r="Y33" s="124">
        <f t="shared" si="15"/>
        <v>585</v>
      </c>
      <c r="Z33" s="124">
        <f t="shared" si="15"/>
        <v>540</v>
      </c>
      <c r="AA33" s="124" t="str">
        <f t="shared" si="15"/>
        <v>--</v>
      </c>
      <c r="AB33" s="124" t="str">
        <f t="shared" si="15"/>
        <v>--</v>
      </c>
      <c r="AC33" s="124">
        <f t="shared" si="15"/>
        <v>1520</v>
      </c>
      <c r="AD33" s="124" t="str">
        <f t="shared" si="15"/>
        <v>--</v>
      </c>
      <c r="AE33" s="124">
        <f t="shared" si="15"/>
        <v>650</v>
      </c>
      <c r="AF33" s="124">
        <f t="shared" si="15"/>
        <v>555</v>
      </c>
      <c r="AG33" s="124">
        <f t="shared" si="15"/>
        <v>520</v>
      </c>
      <c r="AH33" s="124" t="str">
        <f t="shared" si="15"/>
        <v>--</v>
      </c>
      <c r="AI33" s="124" t="str">
        <f t="shared" si="15"/>
        <v>--</v>
      </c>
      <c r="AJ33" s="124">
        <f t="shared" si="15"/>
        <v>1480</v>
      </c>
      <c r="AK33" s="53">
        <v>3</v>
      </c>
      <c r="AL33" s="53"/>
      <c r="AM33" s="53"/>
      <c r="AN33" s="53"/>
      <c r="AO33" s="53"/>
      <c r="AP33" s="53"/>
      <c r="AQ33" s="53"/>
      <c r="AR33" s="53"/>
      <c r="AS33" s="53"/>
      <c r="AT33" s="53"/>
      <c r="AU33" s="53"/>
    </row>
    <row r="34" spans="1:47" ht="15.75" customHeight="1">
      <c r="A34" s="53" t="s">
        <v>168</v>
      </c>
      <c r="B34" s="53" t="s">
        <v>169</v>
      </c>
      <c r="C34" s="124">
        <f t="shared" ref="C34:AJ34" si="16">+C$4</f>
        <v>0</v>
      </c>
      <c r="D34" s="124">
        <f t="shared" si="16"/>
        <v>0</v>
      </c>
      <c r="E34" s="124">
        <f t="shared" si="16"/>
        <v>0</v>
      </c>
      <c r="F34" s="124" t="str">
        <f t="shared" si="16"/>
        <v>--</v>
      </c>
      <c r="G34" s="124" t="str">
        <f t="shared" si="16"/>
        <v>--</v>
      </c>
      <c r="H34" s="124">
        <f t="shared" si="16"/>
        <v>0</v>
      </c>
      <c r="I34" s="124" t="str">
        <f t="shared" si="16"/>
        <v>--</v>
      </c>
      <c r="J34" s="124">
        <f t="shared" si="16"/>
        <v>650</v>
      </c>
      <c r="K34" s="124">
        <f t="shared" si="16"/>
        <v>555</v>
      </c>
      <c r="L34" s="124">
        <f t="shared" si="16"/>
        <v>520</v>
      </c>
      <c r="M34" s="124" t="str">
        <f t="shared" si="16"/>
        <v>--</v>
      </c>
      <c r="N34" s="124" t="str">
        <f t="shared" si="16"/>
        <v>--</v>
      </c>
      <c r="O34" s="124">
        <f t="shared" si="16"/>
        <v>1480</v>
      </c>
      <c r="P34" s="124" t="str">
        <f t="shared" si="16"/>
        <v>--</v>
      </c>
      <c r="Q34" s="124">
        <f t="shared" si="16"/>
        <v>0</v>
      </c>
      <c r="R34" s="124">
        <f t="shared" si="16"/>
        <v>0</v>
      </c>
      <c r="S34" s="124">
        <f t="shared" si="16"/>
        <v>0</v>
      </c>
      <c r="T34" s="124" t="str">
        <f t="shared" si="16"/>
        <v>--</v>
      </c>
      <c r="U34" s="124" t="str">
        <f t="shared" si="16"/>
        <v>--</v>
      </c>
      <c r="V34" s="124">
        <f t="shared" si="16"/>
        <v>0</v>
      </c>
      <c r="W34" s="124" t="str">
        <f t="shared" si="16"/>
        <v>--</v>
      </c>
      <c r="X34" s="124">
        <f t="shared" si="16"/>
        <v>670</v>
      </c>
      <c r="Y34" s="124">
        <f t="shared" si="16"/>
        <v>585</v>
      </c>
      <c r="Z34" s="124">
        <f t="shared" si="16"/>
        <v>540</v>
      </c>
      <c r="AA34" s="124" t="str">
        <f t="shared" si="16"/>
        <v>--</v>
      </c>
      <c r="AB34" s="124" t="str">
        <f t="shared" si="16"/>
        <v>--</v>
      </c>
      <c r="AC34" s="124">
        <f t="shared" si="16"/>
        <v>1520</v>
      </c>
      <c r="AD34" s="124" t="str">
        <f t="shared" si="16"/>
        <v>--</v>
      </c>
      <c r="AE34" s="124">
        <f t="shared" si="16"/>
        <v>650</v>
      </c>
      <c r="AF34" s="124">
        <f t="shared" si="16"/>
        <v>555</v>
      </c>
      <c r="AG34" s="124">
        <f t="shared" si="16"/>
        <v>520</v>
      </c>
      <c r="AH34" s="124" t="str">
        <f>+AH$4</f>
        <v>--</v>
      </c>
      <c r="AI34" s="124" t="str">
        <f t="shared" si="16"/>
        <v>--</v>
      </c>
      <c r="AJ34" s="124">
        <f t="shared" si="16"/>
        <v>1480</v>
      </c>
      <c r="AK34" s="53">
        <v>3</v>
      </c>
      <c r="AL34" s="53"/>
      <c r="AM34" s="53"/>
      <c r="AN34" s="53"/>
      <c r="AO34" s="53"/>
      <c r="AP34" s="53"/>
      <c r="AQ34" s="53"/>
      <c r="AR34" s="53"/>
      <c r="AS34" s="53"/>
      <c r="AT34" s="53"/>
      <c r="AU34" s="53"/>
    </row>
    <row r="35" spans="1:47" ht="15.75" customHeight="1">
      <c r="A35" s="53" t="s">
        <v>170</v>
      </c>
      <c r="B35" s="53" t="s">
        <v>171</v>
      </c>
      <c r="C35" s="124">
        <f t="shared" ref="C35:AJ35" si="17">+C$4</f>
        <v>0</v>
      </c>
      <c r="D35" s="124">
        <f t="shared" si="17"/>
        <v>0</v>
      </c>
      <c r="E35" s="124">
        <f t="shared" si="17"/>
        <v>0</v>
      </c>
      <c r="F35" s="124" t="str">
        <f t="shared" si="17"/>
        <v>--</v>
      </c>
      <c r="G35" s="124" t="str">
        <f t="shared" si="17"/>
        <v>--</v>
      </c>
      <c r="H35" s="124">
        <f t="shared" si="17"/>
        <v>0</v>
      </c>
      <c r="I35" s="124" t="str">
        <f t="shared" si="17"/>
        <v>--</v>
      </c>
      <c r="J35" s="124">
        <f t="shared" si="17"/>
        <v>650</v>
      </c>
      <c r="K35" s="124">
        <f t="shared" si="17"/>
        <v>555</v>
      </c>
      <c r="L35" s="124">
        <f t="shared" si="17"/>
        <v>520</v>
      </c>
      <c r="M35" s="124" t="str">
        <f t="shared" si="17"/>
        <v>--</v>
      </c>
      <c r="N35" s="124" t="str">
        <f t="shared" si="17"/>
        <v>--</v>
      </c>
      <c r="O35" s="124">
        <f t="shared" si="17"/>
        <v>1480</v>
      </c>
      <c r="P35" s="124" t="str">
        <f t="shared" si="17"/>
        <v>--</v>
      </c>
      <c r="Q35" s="124">
        <f t="shared" si="17"/>
        <v>0</v>
      </c>
      <c r="R35" s="124">
        <f t="shared" si="17"/>
        <v>0</v>
      </c>
      <c r="S35" s="124">
        <f t="shared" si="17"/>
        <v>0</v>
      </c>
      <c r="T35" s="124" t="str">
        <f t="shared" si="17"/>
        <v>--</v>
      </c>
      <c r="U35" s="124" t="str">
        <f t="shared" si="17"/>
        <v>--</v>
      </c>
      <c r="V35" s="124">
        <f t="shared" si="17"/>
        <v>0</v>
      </c>
      <c r="W35" s="124" t="str">
        <f t="shared" si="17"/>
        <v>--</v>
      </c>
      <c r="X35" s="124">
        <f t="shared" si="17"/>
        <v>670</v>
      </c>
      <c r="Y35" s="124">
        <f t="shared" si="17"/>
        <v>585</v>
      </c>
      <c r="Z35" s="124">
        <f t="shared" si="17"/>
        <v>540</v>
      </c>
      <c r="AA35" s="124" t="str">
        <f t="shared" si="17"/>
        <v>--</v>
      </c>
      <c r="AB35" s="124" t="str">
        <f t="shared" si="17"/>
        <v>--</v>
      </c>
      <c r="AC35" s="124">
        <f t="shared" si="17"/>
        <v>1520</v>
      </c>
      <c r="AD35" s="124" t="str">
        <f t="shared" si="17"/>
        <v>--</v>
      </c>
      <c r="AE35" s="124">
        <f t="shared" si="17"/>
        <v>650</v>
      </c>
      <c r="AF35" s="124">
        <f t="shared" si="17"/>
        <v>555</v>
      </c>
      <c r="AG35" s="124">
        <f t="shared" si="17"/>
        <v>520</v>
      </c>
      <c r="AH35" s="124" t="str">
        <f t="shared" si="17"/>
        <v>--</v>
      </c>
      <c r="AI35" s="124" t="str">
        <f t="shared" si="17"/>
        <v>--</v>
      </c>
      <c r="AJ35" s="124">
        <f t="shared" si="17"/>
        <v>1480</v>
      </c>
      <c r="AK35" s="53">
        <v>3</v>
      </c>
      <c r="AL35" s="53"/>
      <c r="AM35" s="53"/>
      <c r="AN35" s="53"/>
      <c r="AO35" s="53"/>
      <c r="AP35" s="53"/>
      <c r="AQ35" s="53"/>
      <c r="AR35" s="53"/>
      <c r="AS35" s="53"/>
      <c r="AT35" s="53"/>
      <c r="AU35" s="53"/>
    </row>
    <row r="36" spans="1:47" ht="15.75" customHeight="1">
      <c r="A36" s="53" t="s">
        <v>172</v>
      </c>
      <c r="B36" s="53" t="s">
        <v>173</v>
      </c>
      <c r="C36" s="124">
        <f t="shared" ref="C36:AJ36" si="18">+C$5</f>
        <v>0</v>
      </c>
      <c r="D36" s="124">
        <f t="shared" si="18"/>
        <v>0</v>
      </c>
      <c r="E36" s="124" t="str">
        <f t="shared" si="18"/>
        <v>--</v>
      </c>
      <c r="F36" s="124" t="str">
        <f t="shared" si="18"/>
        <v>--</v>
      </c>
      <c r="G36" s="124" t="str">
        <f t="shared" si="18"/>
        <v>--</v>
      </c>
      <c r="H36" s="124" t="str">
        <f t="shared" si="18"/>
        <v>--</v>
      </c>
      <c r="I36" s="124" t="str">
        <f t="shared" si="18"/>
        <v>--</v>
      </c>
      <c r="J36" s="124">
        <f t="shared" si="18"/>
        <v>750</v>
      </c>
      <c r="K36" s="124">
        <f t="shared" si="18"/>
        <v>690</v>
      </c>
      <c r="L36" s="124" t="str">
        <f t="shared" si="18"/>
        <v>--</v>
      </c>
      <c r="M36" s="124" t="str">
        <f t="shared" si="18"/>
        <v>--</v>
      </c>
      <c r="N36" s="124" t="str">
        <f t="shared" si="18"/>
        <v>--</v>
      </c>
      <c r="O36" s="124" t="str">
        <f t="shared" si="18"/>
        <v>--</v>
      </c>
      <c r="P36" s="124" t="str">
        <f t="shared" si="18"/>
        <v>--</v>
      </c>
      <c r="Q36" s="124">
        <f t="shared" si="18"/>
        <v>0</v>
      </c>
      <c r="R36" s="124">
        <f t="shared" si="18"/>
        <v>0</v>
      </c>
      <c r="S36" s="124">
        <f t="shared" si="18"/>
        <v>0</v>
      </c>
      <c r="T36" s="124" t="str">
        <f t="shared" si="18"/>
        <v>--</v>
      </c>
      <c r="U36" s="124" t="str">
        <f t="shared" si="18"/>
        <v>--</v>
      </c>
      <c r="V36" s="124">
        <f t="shared" si="18"/>
        <v>0</v>
      </c>
      <c r="W36" s="124" t="str">
        <f t="shared" si="18"/>
        <v>--</v>
      </c>
      <c r="X36" s="124">
        <f t="shared" si="18"/>
        <v>805</v>
      </c>
      <c r="Y36" s="124">
        <f t="shared" si="18"/>
        <v>745</v>
      </c>
      <c r="Z36" s="124" t="str">
        <f t="shared" si="18"/>
        <v>--</v>
      </c>
      <c r="AA36" s="124" t="str">
        <f t="shared" si="18"/>
        <v>--</v>
      </c>
      <c r="AB36" s="124" t="str">
        <f t="shared" si="18"/>
        <v>--</v>
      </c>
      <c r="AC36" s="124" t="str">
        <f t="shared" si="18"/>
        <v>--</v>
      </c>
      <c r="AD36" s="124" t="str">
        <f t="shared" si="18"/>
        <v>--</v>
      </c>
      <c r="AE36" s="124">
        <f t="shared" si="18"/>
        <v>750</v>
      </c>
      <c r="AF36" s="124">
        <f t="shared" si="18"/>
        <v>690</v>
      </c>
      <c r="AG36" s="124" t="str">
        <f t="shared" si="18"/>
        <v>--</v>
      </c>
      <c r="AH36" s="124" t="str">
        <f t="shared" si="18"/>
        <v>--</v>
      </c>
      <c r="AI36" s="124" t="str">
        <f t="shared" si="18"/>
        <v>--</v>
      </c>
      <c r="AJ36" s="124" t="str">
        <f t="shared" si="18"/>
        <v>--</v>
      </c>
      <c r="AK36" s="53">
        <v>2</v>
      </c>
      <c r="AL36" s="53"/>
      <c r="AM36" s="53"/>
      <c r="AN36" s="53"/>
      <c r="AO36" s="53"/>
      <c r="AP36" s="53"/>
      <c r="AQ36" s="53"/>
      <c r="AR36" s="53"/>
      <c r="AS36" s="53"/>
      <c r="AT36" s="53"/>
      <c r="AU36" s="53"/>
    </row>
    <row r="37" spans="1:47" ht="15.75" customHeight="1">
      <c r="A37" s="53" t="s">
        <v>174</v>
      </c>
      <c r="B37" s="53" t="s">
        <v>175</v>
      </c>
      <c r="C37" s="124">
        <f t="shared" ref="C37:AJ37" si="19">+C$5</f>
        <v>0</v>
      </c>
      <c r="D37" s="124">
        <f t="shared" si="19"/>
        <v>0</v>
      </c>
      <c r="E37" s="124" t="str">
        <f t="shared" si="19"/>
        <v>--</v>
      </c>
      <c r="F37" s="124" t="str">
        <f t="shared" si="19"/>
        <v>--</v>
      </c>
      <c r="G37" s="124" t="str">
        <f t="shared" si="19"/>
        <v>--</v>
      </c>
      <c r="H37" s="124" t="str">
        <f t="shared" si="19"/>
        <v>--</v>
      </c>
      <c r="I37" s="124" t="str">
        <f t="shared" si="19"/>
        <v>--</v>
      </c>
      <c r="J37" s="124">
        <f t="shared" si="19"/>
        <v>750</v>
      </c>
      <c r="K37" s="124">
        <f t="shared" si="19"/>
        <v>690</v>
      </c>
      <c r="L37" s="124" t="str">
        <f t="shared" si="19"/>
        <v>--</v>
      </c>
      <c r="M37" s="124" t="str">
        <f t="shared" si="19"/>
        <v>--</v>
      </c>
      <c r="N37" s="124" t="str">
        <f t="shared" si="19"/>
        <v>--</v>
      </c>
      <c r="O37" s="124" t="str">
        <f t="shared" si="19"/>
        <v>--</v>
      </c>
      <c r="P37" s="124" t="str">
        <f t="shared" si="19"/>
        <v>--</v>
      </c>
      <c r="Q37" s="124">
        <f t="shared" si="19"/>
        <v>0</v>
      </c>
      <c r="R37" s="124">
        <f t="shared" si="19"/>
        <v>0</v>
      </c>
      <c r="S37" s="124">
        <f t="shared" si="19"/>
        <v>0</v>
      </c>
      <c r="T37" s="124" t="str">
        <f t="shared" si="19"/>
        <v>--</v>
      </c>
      <c r="U37" s="124" t="str">
        <f t="shared" si="19"/>
        <v>--</v>
      </c>
      <c r="V37" s="124">
        <f t="shared" si="19"/>
        <v>0</v>
      </c>
      <c r="W37" s="124" t="str">
        <f t="shared" si="19"/>
        <v>--</v>
      </c>
      <c r="X37" s="124">
        <f t="shared" si="19"/>
        <v>805</v>
      </c>
      <c r="Y37" s="124">
        <f t="shared" si="19"/>
        <v>745</v>
      </c>
      <c r="Z37" s="124" t="str">
        <f t="shared" si="19"/>
        <v>--</v>
      </c>
      <c r="AA37" s="124" t="str">
        <f t="shared" si="19"/>
        <v>--</v>
      </c>
      <c r="AB37" s="124" t="str">
        <f t="shared" si="19"/>
        <v>--</v>
      </c>
      <c r="AC37" s="124" t="str">
        <f t="shared" si="19"/>
        <v>--</v>
      </c>
      <c r="AD37" s="124" t="str">
        <f t="shared" si="19"/>
        <v>--</v>
      </c>
      <c r="AE37" s="124">
        <f t="shared" si="19"/>
        <v>750</v>
      </c>
      <c r="AF37" s="124">
        <f t="shared" si="19"/>
        <v>690</v>
      </c>
      <c r="AG37" s="124" t="str">
        <f t="shared" si="19"/>
        <v>--</v>
      </c>
      <c r="AH37" s="124" t="str">
        <f t="shared" si="19"/>
        <v>--</v>
      </c>
      <c r="AI37" s="124" t="str">
        <f t="shared" si="19"/>
        <v>--</v>
      </c>
      <c r="AJ37" s="124" t="str">
        <f t="shared" si="19"/>
        <v>--</v>
      </c>
      <c r="AK37" s="53">
        <v>2</v>
      </c>
      <c r="AL37" s="53"/>
      <c r="AM37" s="53"/>
      <c r="AN37" s="53"/>
      <c r="AO37" s="53"/>
      <c r="AP37" s="53"/>
      <c r="AQ37" s="53"/>
      <c r="AR37" s="53"/>
      <c r="AS37" s="53"/>
      <c r="AT37" s="53"/>
      <c r="AU37" s="53"/>
    </row>
    <row r="38" spans="1:47" ht="15.75" customHeight="1">
      <c r="A38" s="53" t="s">
        <v>176</v>
      </c>
      <c r="B38" s="53" t="s">
        <v>177</v>
      </c>
      <c r="C38" s="124">
        <f t="shared" ref="C38:AJ38" si="20">+C$7</f>
        <v>0</v>
      </c>
      <c r="D38" s="124">
        <f t="shared" si="20"/>
        <v>0</v>
      </c>
      <c r="E38" s="124">
        <f t="shared" si="20"/>
        <v>0</v>
      </c>
      <c r="F38" s="124">
        <f t="shared" si="20"/>
        <v>0</v>
      </c>
      <c r="G38" s="124" t="str">
        <f t="shared" si="20"/>
        <v>--</v>
      </c>
      <c r="H38" s="124">
        <f t="shared" si="20"/>
        <v>0</v>
      </c>
      <c r="I38" s="124" t="str">
        <f t="shared" si="20"/>
        <v>--</v>
      </c>
      <c r="J38" s="124">
        <f t="shared" si="20"/>
        <v>850</v>
      </c>
      <c r="K38" s="124">
        <f t="shared" si="20"/>
        <v>750</v>
      </c>
      <c r="L38" s="124">
        <f t="shared" si="20"/>
        <v>670</v>
      </c>
      <c r="M38" s="124" t="str">
        <f t="shared" si="20"/>
        <v>--</v>
      </c>
      <c r="N38" s="124" t="str">
        <f t="shared" si="20"/>
        <v>--</v>
      </c>
      <c r="O38" s="124">
        <f t="shared" si="20"/>
        <v>1900</v>
      </c>
      <c r="P38" s="124" t="str">
        <f t="shared" si="20"/>
        <v>--</v>
      </c>
      <c r="Q38" s="124">
        <f t="shared" si="20"/>
        <v>0</v>
      </c>
      <c r="R38" s="124">
        <f t="shared" si="20"/>
        <v>0</v>
      </c>
      <c r="S38" s="124">
        <f t="shared" si="20"/>
        <v>0</v>
      </c>
      <c r="T38" s="124" t="str">
        <f t="shared" si="20"/>
        <v>--</v>
      </c>
      <c r="U38" s="124" t="str">
        <f t="shared" si="20"/>
        <v>--</v>
      </c>
      <c r="V38" s="124">
        <f t="shared" si="20"/>
        <v>0</v>
      </c>
      <c r="W38" s="124" t="str">
        <f t="shared" si="20"/>
        <v>--</v>
      </c>
      <c r="X38" s="124">
        <f t="shared" si="20"/>
        <v>900</v>
      </c>
      <c r="Y38" s="124">
        <f t="shared" si="20"/>
        <v>790</v>
      </c>
      <c r="Z38" s="124">
        <f t="shared" si="20"/>
        <v>690</v>
      </c>
      <c r="AA38" s="124" t="str">
        <f t="shared" si="20"/>
        <v>--</v>
      </c>
      <c r="AB38" s="124" t="str">
        <f t="shared" si="20"/>
        <v>--</v>
      </c>
      <c r="AC38" s="124">
        <f t="shared" si="20"/>
        <v>1950</v>
      </c>
      <c r="AD38" s="124" t="str">
        <f t="shared" si="20"/>
        <v>--</v>
      </c>
      <c r="AE38" s="124">
        <f t="shared" si="20"/>
        <v>850</v>
      </c>
      <c r="AF38" s="124">
        <f t="shared" si="20"/>
        <v>750</v>
      </c>
      <c r="AG38" s="124">
        <f t="shared" si="20"/>
        <v>670</v>
      </c>
      <c r="AH38" s="124" t="str">
        <f t="shared" si="20"/>
        <v>--</v>
      </c>
      <c r="AI38" s="124" t="str">
        <f t="shared" si="20"/>
        <v>--</v>
      </c>
      <c r="AJ38" s="124">
        <f t="shared" si="20"/>
        <v>1900</v>
      </c>
      <c r="AK38" s="53">
        <v>4</v>
      </c>
      <c r="AL38" s="53"/>
      <c r="AM38" s="53"/>
      <c r="AN38" s="53"/>
      <c r="AO38" s="53"/>
      <c r="AP38" s="53"/>
      <c r="AQ38" s="53"/>
      <c r="AR38" s="53"/>
      <c r="AS38" s="53"/>
      <c r="AT38" s="53"/>
      <c r="AU38" s="53"/>
    </row>
    <row r="39" spans="1:47" ht="15.75" customHeight="1">
      <c r="A39" s="53" t="s">
        <v>124</v>
      </c>
      <c r="B39" s="53" t="s">
        <v>125</v>
      </c>
      <c r="C39" s="124">
        <f t="shared" ref="C39:AJ39" si="21">+C8</f>
        <v>0</v>
      </c>
      <c r="D39" s="124">
        <f t="shared" si="21"/>
        <v>0</v>
      </c>
      <c r="E39" s="124">
        <f t="shared" si="21"/>
        <v>0</v>
      </c>
      <c r="F39" s="124">
        <f t="shared" si="21"/>
        <v>0</v>
      </c>
      <c r="G39" s="124">
        <f t="shared" si="21"/>
        <v>0</v>
      </c>
      <c r="H39" s="124">
        <f t="shared" si="21"/>
        <v>0</v>
      </c>
      <c r="I39" s="124" t="str">
        <f t="shared" si="21"/>
        <v>--</v>
      </c>
      <c r="J39" s="124">
        <f t="shared" si="21"/>
        <v>1050</v>
      </c>
      <c r="K39" s="124">
        <f t="shared" si="21"/>
        <v>930</v>
      </c>
      <c r="L39" s="124">
        <f t="shared" si="21"/>
        <v>750</v>
      </c>
      <c r="M39" s="124">
        <f t="shared" si="21"/>
        <v>680</v>
      </c>
      <c r="N39" s="124">
        <f t="shared" si="21"/>
        <v>0</v>
      </c>
      <c r="O39" s="124">
        <f t="shared" si="21"/>
        <v>2620</v>
      </c>
      <c r="P39" s="124" t="str">
        <f t="shared" si="21"/>
        <v>--</v>
      </c>
      <c r="Q39" s="124">
        <f t="shared" si="21"/>
        <v>0</v>
      </c>
      <c r="R39" s="124">
        <f t="shared" si="21"/>
        <v>0</v>
      </c>
      <c r="S39" s="124">
        <f t="shared" si="21"/>
        <v>0</v>
      </c>
      <c r="T39" s="124">
        <f t="shared" si="21"/>
        <v>0</v>
      </c>
      <c r="U39" s="124">
        <f t="shared" si="21"/>
        <v>0</v>
      </c>
      <c r="V39" s="124">
        <f t="shared" si="21"/>
        <v>0</v>
      </c>
      <c r="W39" s="124" t="str">
        <f t="shared" si="21"/>
        <v>--</v>
      </c>
      <c r="X39" s="124">
        <f t="shared" si="21"/>
        <v>1200</v>
      </c>
      <c r="Y39" s="124">
        <f t="shared" si="21"/>
        <v>975</v>
      </c>
      <c r="Z39" s="124">
        <f t="shared" si="21"/>
        <v>780</v>
      </c>
      <c r="AA39" s="124">
        <f t="shared" si="21"/>
        <v>700</v>
      </c>
      <c r="AB39" s="124">
        <f t="shared" si="21"/>
        <v>0</v>
      </c>
      <c r="AC39" s="124">
        <f t="shared" si="21"/>
        <v>2700</v>
      </c>
      <c r="AD39" s="124" t="str">
        <f t="shared" si="21"/>
        <v>--</v>
      </c>
      <c r="AE39" s="124">
        <f t="shared" si="21"/>
        <v>1050</v>
      </c>
      <c r="AF39" s="124">
        <f t="shared" si="21"/>
        <v>930</v>
      </c>
      <c r="AG39" s="124">
        <f t="shared" si="21"/>
        <v>750</v>
      </c>
      <c r="AH39" s="124">
        <f t="shared" si="21"/>
        <v>680</v>
      </c>
      <c r="AI39" s="124">
        <f t="shared" si="21"/>
        <v>0</v>
      </c>
      <c r="AJ39" s="124">
        <f t="shared" si="21"/>
        <v>2620</v>
      </c>
      <c r="AK39" s="53">
        <v>6</v>
      </c>
      <c r="AL39" s="53"/>
      <c r="AM39" s="53"/>
      <c r="AN39" s="53"/>
      <c r="AO39" s="53"/>
      <c r="AP39" s="53"/>
      <c r="AQ39" s="53"/>
      <c r="AR39" s="53"/>
      <c r="AS39" s="53"/>
      <c r="AT39" s="53"/>
      <c r="AU39" s="53"/>
    </row>
    <row r="40" spans="1:47" ht="15.75" customHeight="1">
      <c r="A40" s="53" t="s">
        <v>178</v>
      </c>
      <c r="B40" s="53" t="s">
        <v>179</v>
      </c>
      <c r="C40" s="124">
        <f t="shared" ref="C40:AJ40" si="22">+C$6</f>
        <v>0</v>
      </c>
      <c r="D40" s="124">
        <f t="shared" si="22"/>
        <v>0</v>
      </c>
      <c r="E40" s="124">
        <f t="shared" si="22"/>
        <v>0</v>
      </c>
      <c r="F40" s="124" t="str">
        <f t="shared" si="22"/>
        <v>--</v>
      </c>
      <c r="G40" s="124" t="str">
        <f t="shared" si="22"/>
        <v>--</v>
      </c>
      <c r="H40" s="124">
        <f t="shared" si="22"/>
        <v>0</v>
      </c>
      <c r="I40" s="124" t="str">
        <f t="shared" si="22"/>
        <v>--</v>
      </c>
      <c r="J40" s="124">
        <f t="shared" si="22"/>
        <v>850</v>
      </c>
      <c r="K40" s="124">
        <f t="shared" si="22"/>
        <v>750</v>
      </c>
      <c r="L40" s="124">
        <f t="shared" si="22"/>
        <v>670</v>
      </c>
      <c r="M40" s="124" t="str">
        <f t="shared" si="22"/>
        <v>--</v>
      </c>
      <c r="N40" s="124" t="str">
        <f t="shared" si="22"/>
        <v>--</v>
      </c>
      <c r="O40" s="124">
        <f t="shared" si="22"/>
        <v>1900</v>
      </c>
      <c r="P40" s="124" t="str">
        <f t="shared" si="22"/>
        <v>--</v>
      </c>
      <c r="Q40" s="124">
        <f t="shared" si="22"/>
        <v>0</v>
      </c>
      <c r="R40" s="124">
        <f t="shared" si="22"/>
        <v>0</v>
      </c>
      <c r="S40" s="124">
        <f t="shared" si="22"/>
        <v>0</v>
      </c>
      <c r="T40" s="124" t="str">
        <f t="shared" si="22"/>
        <v>--</v>
      </c>
      <c r="U40" s="124" t="str">
        <f t="shared" si="22"/>
        <v>--</v>
      </c>
      <c r="V40" s="124">
        <f t="shared" si="22"/>
        <v>0</v>
      </c>
      <c r="W40" s="124" t="str">
        <f t="shared" si="22"/>
        <v>--</v>
      </c>
      <c r="X40" s="124">
        <f t="shared" si="22"/>
        <v>900</v>
      </c>
      <c r="Y40" s="124">
        <f t="shared" si="22"/>
        <v>790</v>
      </c>
      <c r="Z40" s="124">
        <f t="shared" si="22"/>
        <v>690</v>
      </c>
      <c r="AA40" s="124" t="str">
        <f t="shared" si="22"/>
        <v>--</v>
      </c>
      <c r="AB40" s="124" t="str">
        <f t="shared" si="22"/>
        <v>--</v>
      </c>
      <c r="AC40" s="124">
        <f t="shared" si="22"/>
        <v>1950</v>
      </c>
      <c r="AD40" s="124" t="str">
        <f t="shared" si="22"/>
        <v>--</v>
      </c>
      <c r="AE40" s="124">
        <f t="shared" si="22"/>
        <v>850</v>
      </c>
      <c r="AF40" s="124">
        <f t="shared" si="22"/>
        <v>750</v>
      </c>
      <c r="AG40" s="124">
        <f t="shared" si="22"/>
        <v>670</v>
      </c>
      <c r="AH40" s="124" t="str">
        <f t="shared" si="22"/>
        <v>--</v>
      </c>
      <c r="AI40" s="124" t="str">
        <f t="shared" si="22"/>
        <v>--</v>
      </c>
      <c r="AJ40" s="124">
        <f t="shared" si="22"/>
        <v>1900</v>
      </c>
      <c r="AK40" s="53">
        <v>3</v>
      </c>
      <c r="AL40" s="53"/>
      <c r="AM40" s="53"/>
      <c r="AN40" s="53"/>
      <c r="AO40" s="53"/>
      <c r="AP40" s="53"/>
      <c r="AQ40" s="53"/>
      <c r="AR40" s="53"/>
      <c r="AS40" s="53"/>
      <c r="AT40" s="53"/>
      <c r="AU40" s="53"/>
    </row>
    <row r="41" spans="1:47" ht="15.75" customHeight="1">
      <c r="A41" s="53" t="s">
        <v>126</v>
      </c>
      <c r="B41" s="53" t="s">
        <v>180</v>
      </c>
      <c r="C41" s="124">
        <f t="shared" ref="C41:AJ41" si="23">+C9</f>
        <v>0</v>
      </c>
      <c r="D41" s="124">
        <f t="shared" si="23"/>
        <v>0</v>
      </c>
      <c r="E41" s="124">
        <f t="shared" si="23"/>
        <v>0</v>
      </c>
      <c r="F41" s="124">
        <f t="shared" si="23"/>
        <v>0</v>
      </c>
      <c r="G41" s="124">
        <f t="shared" si="23"/>
        <v>0</v>
      </c>
      <c r="H41" s="124">
        <f t="shared" si="23"/>
        <v>0</v>
      </c>
      <c r="I41" s="124" t="str">
        <f t="shared" si="23"/>
        <v>--</v>
      </c>
      <c r="J41" s="124">
        <f t="shared" si="23"/>
        <v>1200</v>
      </c>
      <c r="K41" s="124">
        <f t="shared" si="23"/>
        <v>990</v>
      </c>
      <c r="L41" s="124">
        <f t="shared" si="23"/>
        <v>830</v>
      </c>
      <c r="M41" s="124">
        <f t="shared" si="23"/>
        <v>730</v>
      </c>
      <c r="N41" s="124">
        <f t="shared" si="23"/>
        <v>0</v>
      </c>
      <c r="O41" s="124">
        <f t="shared" si="23"/>
        <v>2800</v>
      </c>
      <c r="P41" s="124" t="str">
        <f t="shared" si="23"/>
        <v>--</v>
      </c>
      <c r="Q41" s="124">
        <f t="shared" si="23"/>
        <v>0</v>
      </c>
      <c r="R41" s="124">
        <f t="shared" si="23"/>
        <v>0</v>
      </c>
      <c r="S41" s="124">
        <f t="shared" si="23"/>
        <v>0</v>
      </c>
      <c r="T41" s="124">
        <f t="shared" si="23"/>
        <v>0</v>
      </c>
      <c r="U41" s="124">
        <f t="shared" si="23"/>
        <v>0</v>
      </c>
      <c r="V41" s="124">
        <f t="shared" si="23"/>
        <v>0</v>
      </c>
      <c r="W41" s="124" t="str">
        <f t="shared" si="23"/>
        <v>--</v>
      </c>
      <c r="X41" s="124">
        <f t="shared" si="23"/>
        <v>1400</v>
      </c>
      <c r="Y41" s="124">
        <f t="shared" si="23"/>
        <v>1100</v>
      </c>
      <c r="Z41" s="124">
        <f t="shared" si="23"/>
        <v>840</v>
      </c>
      <c r="AA41" s="124">
        <f t="shared" si="23"/>
        <v>770</v>
      </c>
      <c r="AB41" s="124" t="str">
        <f t="shared" si="23"/>
        <v>--</v>
      </c>
      <c r="AC41" s="124">
        <f t="shared" si="23"/>
        <v>2900</v>
      </c>
      <c r="AD41" s="124" t="str">
        <f t="shared" si="23"/>
        <v>--</v>
      </c>
      <c r="AE41" s="124">
        <f t="shared" si="23"/>
        <v>1200</v>
      </c>
      <c r="AF41" s="124">
        <f t="shared" si="23"/>
        <v>990</v>
      </c>
      <c r="AG41" s="124">
        <f t="shared" si="23"/>
        <v>830</v>
      </c>
      <c r="AH41" s="124">
        <f t="shared" si="23"/>
        <v>730</v>
      </c>
      <c r="AI41" s="124">
        <f t="shared" si="23"/>
        <v>0</v>
      </c>
      <c r="AJ41" s="124">
        <f t="shared" si="23"/>
        <v>2800</v>
      </c>
      <c r="AK41" s="53">
        <v>6</v>
      </c>
      <c r="AL41" s="53"/>
      <c r="AM41" s="53"/>
      <c r="AN41" s="53"/>
      <c r="AO41" s="53"/>
      <c r="AP41" s="53"/>
      <c r="AQ41" s="53"/>
      <c r="AR41" s="53"/>
      <c r="AS41" s="53"/>
      <c r="AT41" s="53"/>
      <c r="AU41" s="53"/>
    </row>
    <row r="42" spans="1:47" ht="15.75" customHeight="1">
      <c r="A42" s="53" t="s">
        <v>181</v>
      </c>
      <c r="B42" s="53" t="s">
        <v>182</v>
      </c>
      <c r="C42" s="124">
        <f t="shared" ref="C42:AJ42" si="24">+C$6</f>
        <v>0</v>
      </c>
      <c r="D42" s="124">
        <f t="shared" si="24"/>
        <v>0</v>
      </c>
      <c r="E42" s="124">
        <f t="shared" si="24"/>
        <v>0</v>
      </c>
      <c r="F42" s="124" t="str">
        <f t="shared" si="24"/>
        <v>--</v>
      </c>
      <c r="G42" s="124" t="str">
        <f t="shared" si="24"/>
        <v>--</v>
      </c>
      <c r="H42" s="124">
        <f t="shared" si="24"/>
        <v>0</v>
      </c>
      <c r="I42" s="124" t="str">
        <f t="shared" si="24"/>
        <v>--</v>
      </c>
      <c r="J42" s="124">
        <f t="shared" si="24"/>
        <v>850</v>
      </c>
      <c r="K42" s="124">
        <f t="shared" si="24"/>
        <v>750</v>
      </c>
      <c r="L42" s="124">
        <f t="shared" si="24"/>
        <v>670</v>
      </c>
      <c r="M42" s="124" t="str">
        <f t="shared" si="24"/>
        <v>--</v>
      </c>
      <c r="N42" s="124" t="str">
        <f t="shared" si="24"/>
        <v>--</v>
      </c>
      <c r="O42" s="124">
        <f t="shared" si="24"/>
        <v>1900</v>
      </c>
      <c r="P42" s="124" t="str">
        <f t="shared" si="24"/>
        <v>--</v>
      </c>
      <c r="Q42" s="124">
        <f t="shared" si="24"/>
        <v>0</v>
      </c>
      <c r="R42" s="124">
        <f t="shared" si="24"/>
        <v>0</v>
      </c>
      <c r="S42" s="124">
        <f t="shared" si="24"/>
        <v>0</v>
      </c>
      <c r="T42" s="124" t="str">
        <f t="shared" si="24"/>
        <v>--</v>
      </c>
      <c r="U42" s="124" t="str">
        <f t="shared" si="24"/>
        <v>--</v>
      </c>
      <c r="V42" s="124">
        <f t="shared" si="24"/>
        <v>0</v>
      </c>
      <c r="W42" s="124" t="str">
        <f t="shared" si="24"/>
        <v>--</v>
      </c>
      <c r="X42" s="124">
        <f t="shared" si="24"/>
        <v>900</v>
      </c>
      <c r="Y42" s="124">
        <f t="shared" si="24"/>
        <v>790</v>
      </c>
      <c r="Z42" s="124">
        <f t="shared" si="24"/>
        <v>690</v>
      </c>
      <c r="AA42" s="124" t="str">
        <f t="shared" si="24"/>
        <v>--</v>
      </c>
      <c r="AB42" s="124" t="str">
        <f t="shared" si="24"/>
        <v>--</v>
      </c>
      <c r="AC42" s="124">
        <f t="shared" si="24"/>
        <v>1950</v>
      </c>
      <c r="AD42" s="124" t="str">
        <f t="shared" si="24"/>
        <v>--</v>
      </c>
      <c r="AE42" s="124">
        <f t="shared" si="24"/>
        <v>850</v>
      </c>
      <c r="AF42" s="124">
        <f t="shared" si="24"/>
        <v>750</v>
      </c>
      <c r="AG42" s="124">
        <f t="shared" si="24"/>
        <v>670</v>
      </c>
      <c r="AH42" s="124" t="str">
        <f t="shared" si="24"/>
        <v>--</v>
      </c>
      <c r="AI42" s="124" t="str">
        <f t="shared" si="24"/>
        <v>--</v>
      </c>
      <c r="AJ42" s="124">
        <f t="shared" si="24"/>
        <v>1900</v>
      </c>
      <c r="AK42" s="53">
        <v>3</v>
      </c>
      <c r="AL42" s="53"/>
      <c r="AM42" s="53"/>
      <c r="AN42" s="53"/>
      <c r="AO42" s="53"/>
      <c r="AP42" s="53"/>
      <c r="AQ42" s="53"/>
      <c r="AR42" s="53"/>
      <c r="AS42" s="53"/>
      <c r="AT42" s="53"/>
      <c r="AU42" s="53"/>
    </row>
    <row r="43" spans="1:47" ht="15.75" customHeight="1">
      <c r="A43" s="53" t="s">
        <v>183</v>
      </c>
      <c r="B43" s="53" t="s">
        <v>184</v>
      </c>
      <c r="C43" s="124">
        <f t="shared" ref="C43:AJ43" si="25">+C$7</f>
        <v>0</v>
      </c>
      <c r="D43" s="124">
        <f t="shared" si="25"/>
        <v>0</v>
      </c>
      <c r="E43" s="124">
        <f t="shared" si="25"/>
        <v>0</v>
      </c>
      <c r="F43" s="124">
        <f t="shared" si="25"/>
        <v>0</v>
      </c>
      <c r="G43" s="124" t="str">
        <f t="shared" si="25"/>
        <v>--</v>
      </c>
      <c r="H43" s="124">
        <f t="shared" si="25"/>
        <v>0</v>
      </c>
      <c r="I43" s="124" t="str">
        <f t="shared" si="25"/>
        <v>--</v>
      </c>
      <c r="J43" s="124">
        <f t="shared" si="25"/>
        <v>850</v>
      </c>
      <c r="K43" s="124">
        <f t="shared" si="25"/>
        <v>750</v>
      </c>
      <c r="L43" s="124">
        <f t="shared" si="25"/>
        <v>670</v>
      </c>
      <c r="M43" s="124" t="str">
        <f t="shared" si="25"/>
        <v>--</v>
      </c>
      <c r="N43" s="124" t="str">
        <f t="shared" si="25"/>
        <v>--</v>
      </c>
      <c r="O43" s="124">
        <f t="shared" si="25"/>
        <v>1900</v>
      </c>
      <c r="P43" s="124" t="str">
        <f t="shared" si="25"/>
        <v>--</v>
      </c>
      <c r="Q43" s="124">
        <f t="shared" si="25"/>
        <v>0</v>
      </c>
      <c r="R43" s="124">
        <f t="shared" si="25"/>
        <v>0</v>
      </c>
      <c r="S43" s="124">
        <f t="shared" si="25"/>
        <v>0</v>
      </c>
      <c r="T43" s="124" t="str">
        <f t="shared" si="25"/>
        <v>--</v>
      </c>
      <c r="U43" s="124" t="str">
        <f t="shared" si="25"/>
        <v>--</v>
      </c>
      <c r="V43" s="124">
        <f t="shared" si="25"/>
        <v>0</v>
      </c>
      <c r="W43" s="124" t="str">
        <f t="shared" si="25"/>
        <v>--</v>
      </c>
      <c r="X43" s="124">
        <f t="shared" si="25"/>
        <v>900</v>
      </c>
      <c r="Y43" s="124">
        <f t="shared" si="25"/>
        <v>790</v>
      </c>
      <c r="Z43" s="124">
        <f t="shared" si="25"/>
        <v>690</v>
      </c>
      <c r="AA43" s="124" t="str">
        <f t="shared" si="25"/>
        <v>--</v>
      </c>
      <c r="AB43" s="124" t="str">
        <f t="shared" si="25"/>
        <v>--</v>
      </c>
      <c r="AC43" s="124">
        <f t="shared" si="25"/>
        <v>1950</v>
      </c>
      <c r="AD43" s="124" t="str">
        <f t="shared" si="25"/>
        <v>--</v>
      </c>
      <c r="AE43" s="124">
        <f t="shared" si="25"/>
        <v>850</v>
      </c>
      <c r="AF43" s="124">
        <f t="shared" si="25"/>
        <v>750</v>
      </c>
      <c r="AG43" s="124">
        <f t="shared" si="25"/>
        <v>670</v>
      </c>
      <c r="AH43" s="124" t="str">
        <f t="shared" si="25"/>
        <v>--</v>
      </c>
      <c r="AI43" s="124" t="str">
        <f t="shared" si="25"/>
        <v>--</v>
      </c>
      <c r="AJ43" s="124">
        <f t="shared" si="25"/>
        <v>1900</v>
      </c>
      <c r="AK43" s="53">
        <v>4</v>
      </c>
      <c r="AL43" s="53"/>
      <c r="AM43" s="53"/>
      <c r="AN43" s="53"/>
      <c r="AO43" s="53"/>
      <c r="AP43" s="53"/>
      <c r="AQ43" s="53"/>
      <c r="AR43" s="53"/>
      <c r="AS43" s="53"/>
      <c r="AT43" s="53"/>
      <c r="AU43" s="53"/>
    </row>
    <row r="44" spans="1:47" ht="15.75" customHeight="1">
      <c r="A44" s="53"/>
      <c r="B44" s="53"/>
      <c r="C44" s="124" t="str">
        <f t="shared" ref="C44:G44" si="26">+C10</f>
        <v>--</v>
      </c>
      <c r="D44" s="124" t="str">
        <f t="shared" si="26"/>
        <v>--</v>
      </c>
      <c r="E44" s="124" t="str">
        <f t="shared" si="26"/>
        <v>--</v>
      </c>
      <c r="F44" s="124" t="str">
        <f t="shared" si="26"/>
        <v>--</v>
      </c>
      <c r="G44" s="124" t="str">
        <f t="shared" si="26"/>
        <v>--</v>
      </c>
      <c r="H44" s="124">
        <f>+H10/2</f>
        <v>0</v>
      </c>
      <c r="I44" s="124" t="str">
        <f t="shared" ref="I44:N44" si="27">+I10</f>
        <v>--</v>
      </c>
      <c r="J44" s="124" t="str">
        <f t="shared" si="27"/>
        <v>--</v>
      </c>
      <c r="K44" s="124" t="str">
        <f t="shared" si="27"/>
        <v>--</v>
      </c>
      <c r="L44" s="124" t="str">
        <f t="shared" si="27"/>
        <v>--</v>
      </c>
      <c r="M44" s="124" t="str">
        <f t="shared" si="27"/>
        <v>--</v>
      </c>
      <c r="N44" s="124" t="str">
        <f t="shared" si="27"/>
        <v>--</v>
      </c>
      <c r="O44" s="124">
        <f>+O10/2</f>
        <v>0</v>
      </c>
      <c r="P44" s="124" t="str">
        <f t="shared" ref="P44:U44" si="28">+P10</f>
        <v>--</v>
      </c>
      <c r="Q44" s="124" t="str">
        <f t="shared" si="28"/>
        <v>--</v>
      </c>
      <c r="R44" s="124" t="str">
        <f t="shared" si="28"/>
        <v>--</v>
      </c>
      <c r="S44" s="124" t="str">
        <f t="shared" si="28"/>
        <v>--</v>
      </c>
      <c r="T44" s="124" t="str">
        <f t="shared" si="28"/>
        <v>--</v>
      </c>
      <c r="U44" s="124" t="str">
        <f t="shared" si="28"/>
        <v>--</v>
      </c>
      <c r="V44" s="124">
        <f>+V10/2</f>
        <v>0</v>
      </c>
      <c r="W44" s="124" t="str">
        <f t="shared" ref="W44:AB44" si="29">+W10</f>
        <v>--</v>
      </c>
      <c r="X44" s="124" t="str">
        <f t="shared" si="29"/>
        <v>--</v>
      </c>
      <c r="Y44" s="124" t="str">
        <f t="shared" si="29"/>
        <v>--</v>
      </c>
      <c r="Z44" s="124" t="str">
        <f t="shared" si="29"/>
        <v>--</v>
      </c>
      <c r="AA44" s="124" t="str">
        <f t="shared" si="29"/>
        <v>--</v>
      </c>
      <c r="AB44" s="124" t="str">
        <f t="shared" si="29"/>
        <v>--</v>
      </c>
      <c r="AC44" s="124">
        <f>+AC10/2</f>
        <v>0</v>
      </c>
      <c r="AD44" s="124" t="str">
        <f t="shared" ref="AD44:AI44" si="30">+AD10</f>
        <v>--</v>
      </c>
      <c r="AE44" s="124" t="str">
        <f t="shared" si="30"/>
        <v>--</v>
      </c>
      <c r="AF44" s="124" t="str">
        <f t="shared" si="30"/>
        <v>--</v>
      </c>
      <c r="AG44" s="124" t="str">
        <f t="shared" si="30"/>
        <v>--</v>
      </c>
      <c r="AH44" s="124" t="str">
        <f t="shared" si="30"/>
        <v>--</v>
      </c>
      <c r="AI44" s="124" t="str">
        <f t="shared" si="30"/>
        <v>--</v>
      </c>
      <c r="AJ44" s="124">
        <f>+AJ10/2</f>
        <v>0</v>
      </c>
      <c r="AK44" s="53">
        <v>4</v>
      </c>
      <c r="AL44" s="53"/>
      <c r="AM44" s="53"/>
      <c r="AN44" s="53"/>
      <c r="AO44" s="53"/>
      <c r="AP44" s="53"/>
      <c r="AQ44" s="53"/>
      <c r="AR44" s="53"/>
      <c r="AS44" s="53"/>
      <c r="AT44" s="53"/>
      <c r="AU44" s="53"/>
    </row>
    <row r="45" spans="1:47" ht="15.75" customHeight="1">
      <c r="A45" s="53"/>
      <c r="B45" s="53"/>
      <c r="C45" s="124" t="str">
        <f t="shared" ref="C45:AJ45" si="31">+C44</f>
        <v>--</v>
      </c>
      <c r="D45" s="124" t="str">
        <f t="shared" si="31"/>
        <v>--</v>
      </c>
      <c r="E45" s="124" t="str">
        <f t="shared" si="31"/>
        <v>--</v>
      </c>
      <c r="F45" s="124" t="str">
        <f t="shared" si="31"/>
        <v>--</v>
      </c>
      <c r="G45" s="124" t="str">
        <f t="shared" si="31"/>
        <v>--</v>
      </c>
      <c r="H45" s="124">
        <f t="shared" si="31"/>
        <v>0</v>
      </c>
      <c r="I45" s="124" t="str">
        <f t="shared" si="31"/>
        <v>--</v>
      </c>
      <c r="J45" s="124" t="str">
        <f t="shared" si="31"/>
        <v>--</v>
      </c>
      <c r="K45" s="124" t="str">
        <f t="shared" si="31"/>
        <v>--</v>
      </c>
      <c r="L45" s="124" t="str">
        <f t="shared" si="31"/>
        <v>--</v>
      </c>
      <c r="M45" s="124" t="str">
        <f t="shared" si="31"/>
        <v>--</v>
      </c>
      <c r="N45" s="124" t="str">
        <f t="shared" si="31"/>
        <v>--</v>
      </c>
      <c r="O45" s="124">
        <f t="shared" si="31"/>
        <v>0</v>
      </c>
      <c r="P45" s="124" t="str">
        <f t="shared" si="31"/>
        <v>--</v>
      </c>
      <c r="Q45" s="124" t="str">
        <f t="shared" si="31"/>
        <v>--</v>
      </c>
      <c r="R45" s="124" t="str">
        <f t="shared" si="31"/>
        <v>--</v>
      </c>
      <c r="S45" s="124" t="str">
        <f t="shared" si="31"/>
        <v>--</v>
      </c>
      <c r="T45" s="124" t="str">
        <f t="shared" si="31"/>
        <v>--</v>
      </c>
      <c r="U45" s="124" t="str">
        <f t="shared" si="31"/>
        <v>--</v>
      </c>
      <c r="V45" s="124">
        <f t="shared" si="31"/>
        <v>0</v>
      </c>
      <c r="W45" s="124" t="str">
        <f t="shared" si="31"/>
        <v>--</v>
      </c>
      <c r="X45" s="124" t="str">
        <f t="shared" si="31"/>
        <v>--</v>
      </c>
      <c r="Y45" s="124" t="str">
        <f t="shared" si="31"/>
        <v>--</v>
      </c>
      <c r="Z45" s="124" t="str">
        <f t="shared" si="31"/>
        <v>--</v>
      </c>
      <c r="AA45" s="124" t="str">
        <f t="shared" si="31"/>
        <v>--</v>
      </c>
      <c r="AB45" s="124" t="str">
        <f t="shared" si="31"/>
        <v>--</v>
      </c>
      <c r="AC45" s="124">
        <f t="shared" si="31"/>
        <v>0</v>
      </c>
      <c r="AD45" s="124" t="str">
        <f t="shared" si="31"/>
        <v>--</v>
      </c>
      <c r="AE45" s="124" t="str">
        <f t="shared" si="31"/>
        <v>--</v>
      </c>
      <c r="AF45" s="124" t="str">
        <f t="shared" si="31"/>
        <v>--</v>
      </c>
      <c r="AG45" s="124" t="str">
        <f t="shared" si="31"/>
        <v>--</v>
      </c>
      <c r="AH45" s="124" t="str">
        <f t="shared" si="31"/>
        <v>--</v>
      </c>
      <c r="AI45" s="124" t="str">
        <f t="shared" si="31"/>
        <v>--</v>
      </c>
      <c r="AJ45" s="124">
        <f t="shared" si="31"/>
        <v>0</v>
      </c>
      <c r="AK45" s="53">
        <v>4</v>
      </c>
      <c r="AL45" s="53"/>
      <c r="AM45" s="53"/>
      <c r="AN45" s="53"/>
      <c r="AO45" s="53"/>
      <c r="AP45" s="53"/>
      <c r="AQ45" s="53"/>
      <c r="AR45" s="53"/>
      <c r="AS45" s="53"/>
      <c r="AT45" s="53"/>
      <c r="AU45" s="53"/>
    </row>
    <row r="46" spans="1:47" ht="15.75" customHeight="1">
      <c r="A46" s="53" t="s">
        <v>185</v>
      </c>
      <c r="B46" s="53" t="s">
        <v>186</v>
      </c>
      <c r="C46" s="124">
        <f t="shared" ref="C46:AJ46" si="32">+C$12</f>
        <v>0</v>
      </c>
      <c r="D46" s="124">
        <f t="shared" si="32"/>
        <v>0</v>
      </c>
      <c r="E46" s="124">
        <f t="shared" si="32"/>
        <v>0</v>
      </c>
      <c r="F46" s="124">
        <f t="shared" si="32"/>
        <v>0</v>
      </c>
      <c r="G46" s="124">
        <f t="shared" si="32"/>
        <v>0</v>
      </c>
      <c r="H46" s="124">
        <f t="shared" si="32"/>
        <v>0</v>
      </c>
      <c r="I46" s="124" t="str">
        <f t="shared" si="32"/>
        <v>--</v>
      </c>
      <c r="J46" s="124">
        <f t="shared" si="32"/>
        <v>650</v>
      </c>
      <c r="K46" s="124">
        <f t="shared" si="32"/>
        <v>555</v>
      </c>
      <c r="L46" s="124">
        <f t="shared" si="32"/>
        <v>520</v>
      </c>
      <c r="M46" s="124">
        <f t="shared" si="32"/>
        <v>490</v>
      </c>
      <c r="N46" s="124">
        <f t="shared" si="32"/>
        <v>0</v>
      </c>
      <c r="O46" s="124">
        <f t="shared" si="32"/>
        <v>1800</v>
      </c>
      <c r="P46" s="124" t="str">
        <f t="shared" si="32"/>
        <v>--</v>
      </c>
      <c r="Q46" s="124">
        <f t="shared" si="32"/>
        <v>0</v>
      </c>
      <c r="R46" s="124">
        <f t="shared" si="32"/>
        <v>0</v>
      </c>
      <c r="S46" s="124">
        <f t="shared" si="32"/>
        <v>0</v>
      </c>
      <c r="T46" s="124">
        <f t="shared" si="32"/>
        <v>0</v>
      </c>
      <c r="U46" s="124">
        <f t="shared" si="32"/>
        <v>0</v>
      </c>
      <c r="V46" s="124">
        <f t="shared" si="32"/>
        <v>0</v>
      </c>
      <c r="W46" s="124" t="str">
        <f t="shared" si="32"/>
        <v>--</v>
      </c>
      <c r="X46" s="124">
        <f t="shared" si="32"/>
        <v>670</v>
      </c>
      <c r="Y46" s="124">
        <f t="shared" si="32"/>
        <v>585</v>
      </c>
      <c r="Z46" s="124">
        <f t="shared" si="32"/>
        <v>540</v>
      </c>
      <c r="AA46" s="124">
        <f t="shared" si="32"/>
        <v>530</v>
      </c>
      <c r="AB46" s="124">
        <f t="shared" si="32"/>
        <v>0</v>
      </c>
      <c r="AC46" s="124">
        <f t="shared" si="32"/>
        <v>1950</v>
      </c>
      <c r="AD46" s="124">
        <f t="shared" si="32"/>
        <v>0</v>
      </c>
      <c r="AE46" s="124">
        <f t="shared" si="32"/>
        <v>650</v>
      </c>
      <c r="AF46" s="124">
        <f t="shared" si="32"/>
        <v>555</v>
      </c>
      <c r="AG46" s="124">
        <f t="shared" si="32"/>
        <v>520</v>
      </c>
      <c r="AH46" s="124">
        <f t="shared" si="32"/>
        <v>490</v>
      </c>
      <c r="AI46" s="124">
        <f t="shared" si="32"/>
        <v>0</v>
      </c>
      <c r="AJ46" s="124">
        <f t="shared" si="32"/>
        <v>1800</v>
      </c>
      <c r="AK46" s="53">
        <v>5</v>
      </c>
      <c r="AL46" s="53"/>
      <c r="AM46" s="53"/>
      <c r="AN46" s="53"/>
      <c r="AO46" s="53"/>
      <c r="AP46" s="53"/>
      <c r="AQ46" s="53"/>
      <c r="AR46" s="53"/>
      <c r="AS46" s="53"/>
      <c r="AT46" s="53"/>
      <c r="AU46" s="53"/>
    </row>
    <row r="47" spans="1:47" ht="15.75" customHeight="1">
      <c r="A47" s="53" t="s">
        <v>187</v>
      </c>
      <c r="B47" s="53" t="s">
        <v>188</v>
      </c>
      <c r="C47" s="124">
        <f t="shared" ref="C47:AJ47" si="33">+C$12</f>
        <v>0</v>
      </c>
      <c r="D47" s="124">
        <f t="shared" si="33"/>
        <v>0</v>
      </c>
      <c r="E47" s="124">
        <f t="shared" si="33"/>
        <v>0</v>
      </c>
      <c r="F47" s="124">
        <f t="shared" si="33"/>
        <v>0</v>
      </c>
      <c r="G47" s="124">
        <f t="shared" si="33"/>
        <v>0</v>
      </c>
      <c r="H47" s="124">
        <f t="shared" si="33"/>
        <v>0</v>
      </c>
      <c r="I47" s="124" t="str">
        <f t="shared" si="33"/>
        <v>--</v>
      </c>
      <c r="J47" s="124">
        <f t="shared" si="33"/>
        <v>650</v>
      </c>
      <c r="K47" s="124">
        <f t="shared" si="33"/>
        <v>555</v>
      </c>
      <c r="L47" s="124">
        <f t="shared" si="33"/>
        <v>520</v>
      </c>
      <c r="M47" s="124">
        <f t="shared" si="33"/>
        <v>490</v>
      </c>
      <c r="N47" s="124">
        <f t="shared" si="33"/>
        <v>0</v>
      </c>
      <c r="O47" s="124">
        <f t="shared" si="33"/>
        <v>1800</v>
      </c>
      <c r="P47" s="124" t="str">
        <f t="shared" si="33"/>
        <v>--</v>
      </c>
      <c r="Q47" s="124">
        <f t="shared" si="33"/>
        <v>0</v>
      </c>
      <c r="R47" s="124">
        <f t="shared" si="33"/>
        <v>0</v>
      </c>
      <c r="S47" s="124">
        <f t="shared" si="33"/>
        <v>0</v>
      </c>
      <c r="T47" s="124">
        <f t="shared" si="33"/>
        <v>0</v>
      </c>
      <c r="U47" s="124">
        <f t="shared" si="33"/>
        <v>0</v>
      </c>
      <c r="V47" s="124">
        <f t="shared" si="33"/>
        <v>0</v>
      </c>
      <c r="W47" s="124" t="str">
        <f t="shared" si="33"/>
        <v>--</v>
      </c>
      <c r="X47" s="124">
        <f t="shared" si="33"/>
        <v>670</v>
      </c>
      <c r="Y47" s="124">
        <f t="shared" si="33"/>
        <v>585</v>
      </c>
      <c r="Z47" s="124">
        <f t="shared" si="33"/>
        <v>540</v>
      </c>
      <c r="AA47" s="124">
        <f t="shared" si="33"/>
        <v>530</v>
      </c>
      <c r="AB47" s="124">
        <f t="shared" si="33"/>
        <v>0</v>
      </c>
      <c r="AC47" s="124">
        <f t="shared" si="33"/>
        <v>1950</v>
      </c>
      <c r="AD47" s="124">
        <f t="shared" si="33"/>
        <v>0</v>
      </c>
      <c r="AE47" s="124">
        <f t="shared" si="33"/>
        <v>650</v>
      </c>
      <c r="AF47" s="124">
        <f t="shared" si="33"/>
        <v>555</v>
      </c>
      <c r="AG47" s="124">
        <f t="shared" si="33"/>
        <v>520</v>
      </c>
      <c r="AH47" s="124">
        <f t="shared" si="33"/>
        <v>490</v>
      </c>
      <c r="AI47" s="124">
        <f t="shared" si="33"/>
        <v>0</v>
      </c>
      <c r="AJ47" s="124">
        <f t="shared" si="33"/>
        <v>1800</v>
      </c>
      <c r="AK47" s="53">
        <v>5</v>
      </c>
      <c r="AL47" s="53"/>
      <c r="AM47" s="53"/>
      <c r="AN47" s="53"/>
      <c r="AO47" s="53"/>
      <c r="AP47" s="53"/>
      <c r="AQ47" s="53"/>
      <c r="AR47" s="53"/>
      <c r="AS47" s="53"/>
      <c r="AT47" s="53"/>
      <c r="AU47" s="53"/>
    </row>
    <row r="48" spans="1:47" ht="15.75" customHeight="1">
      <c r="A48" s="53" t="s">
        <v>189</v>
      </c>
      <c r="B48" s="53" t="s">
        <v>190</v>
      </c>
      <c r="C48" s="124">
        <f t="shared" ref="C48:AJ48" si="34">+C$13</f>
        <v>0</v>
      </c>
      <c r="D48" s="124">
        <f t="shared" si="34"/>
        <v>0</v>
      </c>
      <c r="E48" s="124">
        <f t="shared" si="34"/>
        <v>0</v>
      </c>
      <c r="F48" s="124">
        <f t="shared" si="34"/>
        <v>0</v>
      </c>
      <c r="G48" s="124">
        <f t="shared" si="34"/>
        <v>0</v>
      </c>
      <c r="H48" s="124">
        <f>+H$14</f>
        <v>0</v>
      </c>
      <c r="I48" s="124" t="str">
        <f t="shared" si="34"/>
        <v>--</v>
      </c>
      <c r="J48" s="124">
        <f t="shared" si="34"/>
        <v>650</v>
      </c>
      <c r="K48" s="124">
        <f t="shared" si="34"/>
        <v>555</v>
      </c>
      <c r="L48" s="124">
        <f t="shared" si="34"/>
        <v>520</v>
      </c>
      <c r="M48" s="124">
        <f t="shared" si="34"/>
        <v>490</v>
      </c>
      <c r="N48" s="124">
        <f t="shared" si="34"/>
        <v>0</v>
      </c>
      <c r="O48" s="124">
        <f t="shared" si="34"/>
        <v>1800</v>
      </c>
      <c r="P48" s="124" t="str">
        <f t="shared" si="34"/>
        <v>--</v>
      </c>
      <c r="Q48" s="124">
        <f t="shared" si="34"/>
        <v>0</v>
      </c>
      <c r="R48" s="124">
        <f t="shared" si="34"/>
        <v>0</v>
      </c>
      <c r="S48" s="124">
        <f t="shared" si="34"/>
        <v>0</v>
      </c>
      <c r="T48" s="124">
        <f t="shared" si="34"/>
        <v>0</v>
      </c>
      <c r="U48" s="124">
        <f t="shared" si="34"/>
        <v>0</v>
      </c>
      <c r="V48" s="124">
        <f t="shared" si="34"/>
        <v>0</v>
      </c>
      <c r="W48" s="124" t="str">
        <f t="shared" si="34"/>
        <v>--</v>
      </c>
      <c r="X48" s="124">
        <f t="shared" si="34"/>
        <v>670</v>
      </c>
      <c r="Y48" s="124">
        <f t="shared" si="34"/>
        <v>585</v>
      </c>
      <c r="Z48" s="124">
        <f t="shared" si="34"/>
        <v>540</v>
      </c>
      <c r="AA48" s="124">
        <f t="shared" si="34"/>
        <v>530</v>
      </c>
      <c r="AB48" s="124">
        <f t="shared" si="34"/>
        <v>0</v>
      </c>
      <c r="AC48" s="124">
        <f t="shared" si="34"/>
        <v>1950</v>
      </c>
      <c r="AD48" s="124" t="str">
        <f t="shared" si="34"/>
        <v>--</v>
      </c>
      <c r="AE48" s="124">
        <f t="shared" si="34"/>
        <v>650</v>
      </c>
      <c r="AF48" s="124">
        <f t="shared" si="34"/>
        <v>555</v>
      </c>
      <c r="AG48" s="124">
        <f t="shared" si="34"/>
        <v>520</v>
      </c>
      <c r="AH48" s="124">
        <f t="shared" si="34"/>
        <v>490</v>
      </c>
      <c r="AI48" s="124">
        <f t="shared" si="34"/>
        <v>0</v>
      </c>
      <c r="AJ48" s="124">
        <f t="shared" si="34"/>
        <v>1800</v>
      </c>
      <c r="AK48" s="53">
        <v>4</v>
      </c>
      <c r="AL48" s="53"/>
      <c r="AM48" s="53"/>
      <c r="AN48" s="53"/>
      <c r="AO48" s="53"/>
      <c r="AP48" s="53"/>
      <c r="AQ48" s="53"/>
      <c r="AR48" s="53"/>
      <c r="AS48" s="53"/>
      <c r="AT48" s="53"/>
      <c r="AU48" s="53"/>
    </row>
    <row r="49" spans="1:47" ht="15.75" customHeight="1">
      <c r="A49" s="53" t="s">
        <v>191</v>
      </c>
      <c r="B49" s="53" t="s">
        <v>192</v>
      </c>
      <c r="C49" s="124">
        <f t="shared" ref="C49:AJ49" si="35">+C$13</f>
        <v>0</v>
      </c>
      <c r="D49" s="124">
        <f t="shared" si="35"/>
        <v>0</v>
      </c>
      <c r="E49" s="124">
        <f t="shared" si="35"/>
        <v>0</v>
      </c>
      <c r="F49" s="124">
        <f t="shared" si="35"/>
        <v>0</v>
      </c>
      <c r="G49" s="124">
        <f t="shared" si="35"/>
        <v>0</v>
      </c>
      <c r="H49" s="124">
        <f>+H$14</f>
        <v>0</v>
      </c>
      <c r="I49" s="124" t="str">
        <f t="shared" si="35"/>
        <v>--</v>
      </c>
      <c r="J49" s="124">
        <f t="shared" si="35"/>
        <v>650</v>
      </c>
      <c r="K49" s="124">
        <f t="shared" si="35"/>
        <v>555</v>
      </c>
      <c r="L49" s="124">
        <f t="shared" si="35"/>
        <v>520</v>
      </c>
      <c r="M49" s="124">
        <f t="shared" si="35"/>
        <v>490</v>
      </c>
      <c r="N49" s="124">
        <f t="shared" si="35"/>
        <v>0</v>
      </c>
      <c r="O49" s="124">
        <f t="shared" si="35"/>
        <v>1800</v>
      </c>
      <c r="P49" s="124" t="str">
        <f t="shared" si="35"/>
        <v>--</v>
      </c>
      <c r="Q49" s="124">
        <f t="shared" si="35"/>
        <v>0</v>
      </c>
      <c r="R49" s="124">
        <f t="shared" si="35"/>
        <v>0</v>
      </c>
      <c r="S49" s="124">
        <f t="shared" si="35"/>
        <v>0</v>
      </c>
      <c r="T49" s="124">
        <f t="shared" si="35"/>
        <v>0</v>
      </c>
      <c r="U49" s="124">
        <f t="shared" si="35"/>
        <v>0</v>
      </c>
      <c r="V49" s="124">
        <f t="shared" si="35"/>
        <v>0</v>
      </c>
      <c r="W49" s="124" t="str">
        <f t="shared" si="35"/>
        <v>--</v>
      </c>
      <c r="X49" s="124">
        <f t="shared" si="35"/>
        <v>670</v>
      </c>
      <c r="Y49" s="124">
        <f t="shared" si="35"/>
        <v>585</v>
      </c>
      <c r="Z49" s="124">
        <f t="shared" si="35"/>
        <v>540</v>
      </c>
      <c r="AA49" s="124">
        <f t="shared" si="35"/>
        <v>530</v>
      </c>
      <c r="AB49" s="124">
        <f t="shared" si="35"/>
        <v>0</v>
      </c>
      <c r="AC49" s="124">
        <f t="shared" si="35"/>
        <v>1950</v>
      </c>
      <c r="AD49" s="124" t="str">
        <f t="shared" si="35"/>
        <v>--</v>
      </c>
      <c r="AE49" s="124">
        <f t="shared" si="35"/>
        <v>650</v>
      </c>
      <c r="AF49" s="124">
        <f t="shared" si="35"/>
        <v>555</v>
      </c>
      <c r="AG49" s="124">
        <f t="shared" si="35"/>
        <v>520</v>
      </c>
      <c r="AH49" s="124">
        <f t="shared" si="35"/>
        <v>490</v>
      </c>
      <c r="AI49" s="124">
        <f t="shared" si="35"/>
        <v>0</v>
      </c>
      <c r="AJ49" s="124">
        <f t="shared" si="35"/>
        <v>1800</v>
      </c>
      <c r="AK49" s="53">
        <v>4</v>
      </c>
      <c r="AL49" s="53"/>
      <c r="AM49" s="53"/>
      <c r="AN49" s="53"/>
      <c r="AO49" s="53"/>
      <c r="AP49" s="53"/>
      <c r="AQ49" s="53"/>
      <c r="AR49" s="53"/>
      <c r="AS49" s="53"/>
      <c r="AT49" s="53"/>
      <c r="AU49" s="53"/>
    </row>
    <row r="50" spans="1:47" ht="15.75" customHeight="1">
      <c r="A50" s="53" t="s">
        <v>193</v>
      </c>
      <c r="B50" s="53" t="s">
        <v>194</v>
      </c>
      <c r="C50" s="124">
        <f t="shared" ref="C50:AJ50" si="36">+C$14</f>
        <v>0</v>
      </c>
      <c r="D50" s="124">
        <f t="shared" si="36"/>
        <v>0</v>
      </c>
      <c r="E50" s="124">
        <f t="shared" si="36"/>
        <v>0</v>
      </c>
      <c r="F50" s="124">
        <f t="shared" si="36"/>
        <v>0</v>
      </c>
      <c r="G50" s="124">
        <f t="shared" si="36"/>
        <v>0</v>
      </c>
      <c r="H50" s="124">
        <f>+H$14</f>
        <v>0</v>
      </c>
      <c r="I50" s="124" t="str">
        <f t="shared" si="36"/>
        <v>--</v>
      </c>
      <c r="J50" s="124">
        <f t="shared" si="36"/>
        <v>650</v>
      </c>
      <c r="K50" s="124">
        <f t="shared" si="36"/>
        <v>555</v>
      </c>
      <c r="L50" s="124">
        <f t="shared" si="36"/>
        <v>505</v>
      </c>
      <c r="M50" s="124">
        <f t="shared" si="36"/>
        <v>0</v>
      </c>
      <c r="N50" s="124">
        <f t="shared" si="36"/>
        <v>0</v>
      </c>
      <c r="O50" s="124">
        <f t="shared" si="36"/>
        <v>1480</v>
      </c>
      <c r="P50" s="124" t="str">
        <f t="shared" si="36"/>
        <v>--</v>
      </c>
      <c r="Q50" s="124">
        <f t="shared" si="36"/>
        <v>0</v>
      </c>
      <c r="R50" s="124">
        <f t="shared" si="36"/>
        <v>0</v>
      </c>
      <c r="S50" s="124">
        <f t="shared" si="36"/>
        <v>0</v>
      </c>
      <c r="T50" s="124">
        <f t="shared" si="36"/>
        <v>0</v>
      </c>
      <c r="U50" s="124">
        <f t="shared" si="36"/>
        <v>0</v>
      </c>
      <c r="V50" s="124">
        <f t="shared" si="36"/>
        <v>0</v>
      </c>
      <c r="W50" s="124" t="str">
        <f t="shared" si="36"/>
        <v>--</v>
      </c>
      <c r="X50" s="124">
        <f t="shared" si="36"/>
        <v>670</v>
      </c>
      <c r="Y50" s="124">
        <f t="shared" si="36"/>
        <v>585</v>
      </c>
      <c r="Z50" s="124">
        <f t="shared" si="36"/>
        <v>540</v>
      </c>
      <c r="AA50" s="124">
        <f t="shared" si="36"/>
        <v>0</v>
      </c>
      <c r="AB50" s="124">
        <f t="shared" si="36"/>
        <v>0</v>
      </c>
      <c r="AC50" s="124">
        <f t="shared" si="36"/>
        <v>1520</v>
      </c>
      <c r="AD50" s="124" t="str">
        <f t="shared" si="36"/>
        <v>--</v>
      </c>
      <c r="AE50" s="124">
        <f t="shared" si="36"/>
        <v>650</v>
      </c>
      <c r="AF50" s="124">
        <f t="shared" si="36"/>
        <v>555</v>
      </c>
      <c r="AG50" s="124">
        <f t="shared" si="36"/>
        <v>520</v>
      </c>
      <c r="AH50" s="124">
        <f t="shared" si="36"/>
        <v>0</v>
      </c>
      <c r="AI50" s="124">
        <f t="shared" si="36"/>
        <v>0</v>
      </c>
      <c r="AJ50" s="124">
        <f t="shared" si="36"/>
        <v>1480</v>
      </c>
      <c r="AK50" s="53">
        <v>3</v>
      </c>
      <c r="AL50" s="53"/>
      <c r="AM50" s="53"/>
      <c r="AN50" s="53"/>
      <c r="AO50" s="53"/>
      <c r="AP50" s="53"/>
      <c r="AQ50" s="53"/>
      <c r="AR50" s="53"/>
      <c r="AS50" s="53"/>
      <c r="AT50" s="53"/>
      <c r="AU50" s="53"/>
    </row>
    <row r="51" spans="1:47" ht="15.75" customHeight="1">
      <c r="A51" s="53" t="s">
        <v>195</v>
      </c>
      <c r="B51" s="53" t="s">
        <v>196</v>
      </c>
      <c r="C51" s="124">
        <f t="shared" ref="C51:AJ54" si="37">+C$14</f>
        <v>0</v>
      </c>
      <c r="D51" s="124">
        <f t="shared" si="37"/>
        <v>0</v>
      </c>
      <c r="E51" s="124">
        <f t="shared" si="37"/>
        <v>0</v>
      </c>
      <c r="F51" s="124">
        <f t="shared" si="37"/>
        <v>0</v>
      </c>
      <c r="G51" s="124">
        <f t="shared" si="37"/>
        <v>0</v>
      </c>
      <c r="H51" s="124">
        <f t="shared" si="37"/>
        <v>0</v>
      </c>
      <c r="I51" s="124" t="str">
        <f t="shared" si="37"/>
        <v>--</v>
      </c>
      <c r="J51" s="124">
        <f t="shared" si="37"/>
        <v>650</v>
      </c>
      <c r="K51" s="124">
        <f t="shared" si="37"/>
        <v>555</v>
      </c>
      <c r="L51" s="124">
        <f t="shared" si="37"/>
        <v>505</v>
      </c>
      <c r="M51" s="124">
        <f t="shared" si="37"/>
        <v>0</v>
      </c>
      <c r="N51" s="124">
        <f t="shared" si="37"/>
        <v>0</v>
      </c>
      <c r="O51" s="124">
        <f t="shared" si="37"/>
        <v>1480</v>
      </c>
      <c r="P51" s="124" t="str">
        <f t="shared" si="37"/>
        <v>--</v>
      </c>
      <c r="Q51" s="124">
        <f t="shared" si="37"/>
        <v>0</v>
      </c>
      <c r="R51" s="124">
        <f t="shared" si="37"/>
        <v>0</v>
      </c>
      <c r="S51" s="124">
        <f t="shared" si="37"/>
        <v>0</v>
      </c>
      <c r="T51" s="124">
        <f t="shared" si="37"/>
        <v>0</v>
      </c>
      <c r="U51" s="124">
        <f t="shared" si="37"/>
        <v>0</v>
      </c>
      <c r="V51" s="124">
        <f t="shared" si="37"/>
        <v>0</v>
      </c>
      <c r="W51" s="124" t="str">
        <f t="shared" si="37"/>
        <v>--</v>
      </c>
      <c r="X51" s="124">
        <f t="shared" si="37"/>
        <v>670</v>
      </c>
      <c r="Y51" s="124">
        <f t="shared" si="37"/>
        <v>585</v>
      </c>
      <c r="Z51" s="124">
        <f t="shared" si="37"/>
        <v>540</v>
      </c>
      <c r="AA51" s="124">
        <f t="shared" si="37"/>
        <v>0</v>
      </c>
      <c r="AB51" s="124">
        <f t="shared" si="37"/>
        <v>0</v>
      </c>
      <c r="AC51" s="124">
        <f t="shared" si="37"/>
        <v>1520</v>
      </c>
      <c r="AD51" s="124" t="str">
        <f t="shared" si="37"/>
        <v>--</v>
      </c>
      <c r="AE51" s="124">
        <f t="shared" si="37"/>
        <v>650</v>
      </c>
      <c r="AF51" s="124">
        <f t="shared" si="37"/>
        <v>555</v>
      </c>
      <c r="AG51" s="124">
        <f t="shared" si="37"/>
        <v>520</v>
      </c>
      <c r="AH51" s="124">
        <f t="shared" si="37"/>
        <v>0</v>
      </c>
      <c r="AI51" s="124">
        <f t="shared" si="37"/>
        <v>0</v>
      </c>
      <c r="AJ51" s="124">
        <f t="shared" si="37"/>
        <v>1480</v>
      </c>
      <c r="AK51" s="53">
        <v>3</v>
      </c>
      <c r="AL51" s="53"/>
      <c r="AM51" s="53"/>
      <c r="AN51" s="53"/>
      <c r="AO51" s="53"/>
      <c r="AP51" s="53"/>
      <c r="AQ51" s="53"/>
      <c r="AR51" s="53"/>
      <c r="AS51" s="53"/>
      <c r="AT51" s="53"/>
      <c r="AU51" s="53"/>
    </row>
    <row r="52" spans="1:47" ht="15.75" customHeight="1">
      <c r="A52" s="53" t="s">
        <v>197</v>
      </c>
      <c r="B52" s="53" t="s">
        <v>198</v>
      </c>
      <c r="C52" s="124">
        <f t="shared" ref="C52:AJ52" si="38">+C$14</f>
        <v>0</v>
      </c>
      <c r="D52" s="124">
        <f t="shared" si="38"/>
        <v>0</v>
      </c>
      <c r="E52" s="124">
        <f t="shared" si="38"/>
        <v>0</v>
      </c>
      <c r="F52" s="124">
        <f t="shared" si="38"/>
        <v>0</v>
      </c>
      <c r="G52" s="124">
        <f t="shared" si="38"/>
        <v>0</v>
      </c>
      <c r="H52" s="124">
        <f t="shared" si="37"/>
        <v>0</v>
      </c>
      <c r="I52" s="124" t="str">
        <f t="shared" si="38"/>
        <v>--</v>
      </c>
      <c r="J52" s="124">
        <f t="shared" si="38"/>
        <v>650</v>
      </c>
      <c r="K52" s="124">
        <f t="shared" si="38"/>
        <v>555</v>
      </c>
      <c r="L52" s="124">
        <f t="shared" si="38"/>
        <v>505</v>
      </c>
      <c r="M52" s="124">
        <f t="shared" si="38"/>
        <v>0</v>
      </c>
      <c r="N52" s="124">
        <f t="shared" si="38"/>
        <v>0</v>
      </c>
      <c r="O52" s="124">
        <f t="shared" si="38"/>
        <v>1480</v>
      </c>
      <c r="P52" s="124" t="str">
        <f t="shared" si="38"/>
        <v>--</v>
      </c>
      <c r="Q52" s="124">
        <f t="shared" si="38"/>
        <v>0</v>
      </c>
      <c r="R52" s="124">
        <f t="shared" si="38"/>
        <v>0</v>
      </c>
      <c r="S52" s="124">
        <f t="shared" si="38"/>
        <v>0</v>
      </c>
      <c r="T52" s="124">
        <f t="shared" si="38"/>
        <v>0</v>
      </c>
      <c r="U52" s="124">
        <f t="shared" si="38"/>
        <v>0</v>
      </c>
      <c r="V52" s="124">
        <f t="shared" si="38"/>
        <v>0</v>
      </c>
      <c r="W52" s="124" t="str">
        <f t="shared" si="38"/>
        <v>--</v>
      </c>
      <c r="X52" s="124">
        <f t="shared" si="38"/>
        <v>670</v>
      </c>
      <c r="Y52" s="124">
        <f t="shared" si="38"/>
        <v>585</v>
      </c>
      <c r="Z52" s="124">
        <f t="shared" si="38"/>
        <v>540</v>
      </c>
      <c r="AA52" s="124">
        <f t="shared" si="38"/>
        <v>0</v>
      </c>
      <c r="AB52" s="124">
        <f t="shared" si="38"/>
        <v>0</v>
      </c>
      <c r="AC52" s="124">
        <f t="shared" si="38"/>
        <v>1520</v>
      </c>
      <c r="AD52" s="124" t="str">
        <f t="shared" si="38"/>
        <v>--</v>
      </c>
      <c r="AE52" s="124">
        <f t="shared" si="38"/>
        <v>650</v>
      </c>
      <c r="AF52" s="124">
        <f t="shared" si="38"/>
        <v>555</v>
      </c>
      <c r="AG52" s="124">
        <f t="shared" si="38"/>
        <v>520</v>
      </c>
      <c r="AH52" s="124">
        <f t="shared" si="38"/>
        <v>0</v>
      </c>
      <c r="AI52" s="124">
        <f t="shared" si="38"/>
        <v>0</v>
      </c>
      <c r="AJ52" s="124">
        <f t="shared" si="38"/>
        <v>1480</v>
      </c>
      <c r="AK52" s="53">
        <f>AK51</f>
        <v>3</v>
      </c>
      <c r="AL52" s="53"/>
      <c r="AM52" s="53"/>
      <c r="AN52" s="53"/>
      <c r="AO52" s="53"/>
      <c r="AP52" s="53"/>
      <c r="AQ52" s="53"/>
      <c r="AR52" s="53"/>
      <c r="AS52" s="53"/>
      <c r="AT52" s="53"/>
      <c r="AU52" s="53"/>
    </row>
    <row r="53" spans="1:47" ht="15.75" customHeight="1">
      <c r="A53" s="53" t="s">
        <v>199</v>
      </c>
      <c r="B53" s="53" t="s">
        <v>200</v>
      </c>
      <c r="C53" s="124">
        <f t="shared" ref="C53:AJ53" si="39">+C$14</f>
        <v>0</v>
      </c>
      <c r="D53" s="124">
        <f t="shared" si="39"/>
        <v>0</v>
      </c>
      <c r="E53" s="124">
        <f t="shared" si="39"/>
        <v>0</v>
      </c>
      <c r="F53" s="124">
        <f t="shared" si="39"/>
        <v>0</v>
      </c>
      <c r="G53" s="124">
        <f t="shared" si="39"/>
        <v>0</v>
      </c>
      <c r="H53" s="124">
        <f t="shared" si="37"/>
        <v>0</v>
      </c>
      <c r="I53" s="124" t="str">
        <f t="shared" si="39"/>
        <v>--</v>
      </c>
      <c r="J53" s="124">
        <f t="shared" si="39"/>
        <v>650</v>
      </c>
      <c r="K53" s="124">
        <f t="shared" si="39"/>
        <v>555</v>
      </c>
      <c r="L53" s="124">
        <f t="shared" si="39"/>
        <v>505</v>
      </c>
      <c r="M53" s="124">
        <f t="shared" si="39"/>
        <v>0</v>
      </c>
      <c r="N53" s="124">
        <f t="shared" si="39"/>
        <v>0</v>
      </c>
      <c r="O53" s="124">
        <f t="shared" si="39"/>
        <v>1480</v>
      </c>
      <c r="P53" s="124" t="str">
        <f t="shared" si="39"/>
        <v>--</v>
      </c>
      <c r="Q53" s="124">
        <f t="shared" si="39"/>
        <v>0</v>
      </c>
      <c r="R53" s="124">
        <f t="shared" si="39"/>
        <v>0</v>
      </c>
      <c r="S53" s="124">
        <f t="shared" si="39"/>
        <v>0</v>
      </c>
      <c r="T53" s="124">
        <f t="shared" si="39"/>
        <v>0</v>
      </c>
      <c r="U53" s="124">
        <f t="shared" si="39"/>
        <v>0</v>
      </c>
      <c r="V53" s="124">
        <f t="shared" si="39"/>
        <v>0</v>
      </c>
      <c r="W53" s="124" t="str">
        <f t="shared" si="39"/>
        <v>--</v>
      </c>
      <c r="X53" s="124">
        <f t="shared" si="39"/>
        <v>670</v>
      </c>
      <c r="Y53" s="124">
        <f t="shared" si="39"/>
        <v>585</v>
      </c>
      <c r="Z53" s="124">
        <f t="shared" si="39"/>
        <v>540</v>
      </c>
      <c r="AA53" s="124">
        <f t="shared" si="39"/>
        <v>0</v>
      </c>
      <c r="AB53" s="124">
        <f t="shared" si="39"/>
        <v>0</v>
      </c>
      <c r="AC53" s="124">
        <f t="shared" si="39"/>
        <v>1520</v>
      </c>
      <c r="AD53" s="124" t="str">
        <f t="shared" si="39"/>
        <v>--</v>
      </c>
      <c r="AE53" s="124">
        <f t="shared" si="39"/>
        <v>650</v>
      </c>
      <c r="AF53" s="124">
        <f t="shared" si="39"/>
        <v>555</v>
      </c>
      <c r="AG53" s="124">
        <f t="shared" si="39"/>
        <v>520</v>
      </c>
      <c r="AH53" s="124">
        <f t="shared" si="39"/>
        <v>0</v>
      </c>
      <c r="AI53" s="124">
        <f t="shared" si="39"/>
        <v>0</v>
      </c>
      <c r="AJ53" s="124">
        <f t="shared" si="39"/>
        <v>1480</v>
      </c>
      <c r="AK53" s="53">
        <v>3</v>
      </c>
      <c r="AL53" s="53"/>
      <c r="AM53" s="53"/>
      <c r="AN53" s="53"/>
      <c r="AO53" s="53"/>
      <c r="AP53" s="53"/>
      <c r="AQ53" s="53"/>
      <c r="AR53" s="53"/>
      <c r="AS53" s="53"/>
      <c r="AT53" s="53"/>
      <c r="AU53" s="53"/>
    </row>
    <row r="54" spans="1:47" ht="15.75" customHeight="1">
      <c r="A54" s="53" t="s">
        <v>201</v>
      </c>
      <c r="B54" s="53" t="s">
        <v>202</v>
      </c>
      <c r="C54" s="124">
        <f t="shared" ref="C54:AJ54" si="40">+C$14</f>
        <v>0</v>
      </c>
      <c r="D54" s="124">
        <f t="shared" si="40"/>
        <v>0</v>
      </c>
      <c r="E54" s="124">
        <f t="shared" si="40"/>
        <v>0</v>
      </c>
      <c r="F54" s="124">
        <f t="shared" si="40"/>
        <v>0</v>
      </c>
      <c r="G54" s="124">
        <f t="shared" si="40"/>
        <v>0</v>
      </c>
      <c r="H54" s="124">
        <f t="shared" si="37"/>
        <v>0</v>
      </c>
      <c r="I54" s="124" t="str">
        <f t="shared" si="40"/>
        <v>--</v>
      </c>
      <c r="J54" s="124">
        <f t="shared" si="40"/>
        <v>650</v>
      </c>
      <c r="K54" s="124">
        <f t="shared" si="40"/>
        <v>555</v>
      </c>
      <c r="L54" s="124">
        <f t="shared" si="40"/>
        <v>505</v>
      </c>
      <c r="M54" s="124">
        <f t="shared" si="40"/>
        <v>0</v>
      </c>
      <c r="N54" s="124">
        <f t="shared" si="40"/>
        <v>0</v>
      </c>
      <c r="O54" s="124">
        <f t="shared" si="40"/>
        <v>1480</v>
      </c>
      <c r="P54" s="124" t="str">
        <f t="shared" si="40"/>
        <v>--</v>
      </c>
      <c r="Q54" s="124">
        <f t="shared" si="40"/>
        <v>0</v>
      </c>
      <c r="R54" s="124">
        <f t="shared" si="40"/>
        <v>0</v>
      </c>
      <c r="S54" s="124">
        <f t="shared" si="40"/>
        <v>0</v>
      </c>
      <c r="T54" s="124">
        <f t="shared" si="40"/>
        <v>0</v>
      </c>
      <c r="U54" s="124">
        <f t="shared" si="40"/>
        <v>0</v>
      </c>
      <c r="V54" s="124">
        <f t="shared" si="40"/>
        <v>0</v>
      </c>
      <c r="W54" s="124" t="str">
        <f t="shared" si="40"/>
        <v>--</v>
      </c>
      <c r="X54" s="124">
        <f t="shared" si="40"/>
        <v>670</v>
      </c>
      <c r="Y54" s="124">
        <f t="shared" si="40"/>
        <v>585</v>
      </c>
      <c r="Z54" s="124">
        <f t="shared" si="40"/>
        <v>540</v>
      </c>
      <c r="AA54" s="124">
        <f t="shared" si="40"/>
        <v>0</v>
      </c>
      <c r="AB54" s="124">
        <f t="shared" si="40"/>
        <v>0</v>
      </c>
      <c r="AC54" s="124">
        <f t="shared" si="40"/>
        <v>1520</v>
      </c>
      <c r="AD54" s="124" t="str">
        <f t="shared" si="40"/>
        <v>--</v>
      </c>
      <c r="AE54" s="124">
        <f t="shared" si="40"/>
        <v>650</v>
      </c>
      <c r="AF54" s="124">
        <f t="shared" si="40"/>
        <v>555</v>
      </c>
      <c r="AG54" s="124">
        <f t="shared" si="40"/>
        <v>520</v>
      </c>
      <c r="AH54" s="124">
        <f t="shared" si="40"/>
        <v>0</v>
      </c>
      <c r="AI54" s="124">
        <f t="shared" si="40"/>
        <v>0</v>
      </c>
      <c r="AJ54" s="124">
        <f t="shared" si="40"/>
        <v>1480</v>
      </c>
      <c r="AK54" s="53">
        <v>3</v>
      </c>
      <c r="AL54" s="53"/>
      <c r="AM54" s="53"/>
      <c r="AN54" s="53"/>
      <c r="AO54" s="53"/>
      <c r="AP54" s="53"/>
      <c r="AQ54" s="53"/>
      <c r="AR54" s="53"/>
      <c r="AS54" s="53"/>
      <c r="AT54" s="53"/>
      <c r="AU54" s="53"/>
    </row>
    <row r="55" spans="1:47" ht="15.75" customHeight="1">
      <c r="A55" s="53"/>
      <c r="B55" s="53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  <c r="R55" s="124"/>
      <c r="S55" s="124"/>
      <c r="T55" s="124"/>
      <c r="U55" s="124"/>
      <c r="V55" s="124"/>
      <c r="W55" s="124"/>
      <c r="X55" s="124"/>
      <c r="Y55" s="124"/>
      <c r="Z55" s="124"/>
      <c r="AA55" s="124"/>
      <c r="AB55" s="124"/>
      <c r="AC55" s="124"/>
      <c r="AD55" s="124"/>
      <c r="AE55" s="124"/>
      <c r="AF55" s="124"/>
      <c r="AG55" s="124"/>
      <c r="AH55" s="124"/>
      <c r="AI55" s="124"/>
      <c r="AJ55" s="124"/>
      <c r="AK55" s="53"/>
      <c r="AL55" s="53"/>
      <c r="AM55" s="53"/>
      <c r="AN55" s="53"/>
      <c r="AO55" s="53"/>
      <c r="AP55" s="53"/>
      <c r="AQ55" s="53"/>
      <c r="AR55" s="53"/>
      <c r="AS55" s="53"/>
      <c r="AT55" s="53"/>
      <c r="AU55" s="53"/>
    </row>
    <row r="56" spans="1:47" ht="15.75" customHeight="1">
      <c r="A56" s="53"/>
      <c r="B56" s="53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  <c r="R56" s="124"/>
      <c r="S56" s="124"/>
      <c r="T56" s="124"/>
      <c r="U56" s="124"/>
      <c r="V56" s="124"/>
      <c r="W56" s="124"/>
      <c r="X56" s="124"/>
      <c r="Y56" s="124"/>
      <c r="Z56" s="124"/>
      <c r="AA56" s="124"/>
      <c r="AB56" s="124"/>
      <c r="AC56" s="124"/>
      <c r="AD56" s="124"/>
      <c r="AE56" s="124"/>
      <c r="AF56" s="124"/>
      <c r="AG56" s="124"/>
      <c r="AH56" s="124"/>
      <c r="AI56" s="124"/>
      <c r="AJ56" s="124"/>
      <c r="AK56" s="53"/>
      <c r="AL56" s="53"/>
      <c r="AM56" s="53"/>
      <c r="AN56" s="53"/>
      <c r="AO56" s="53"/>
      <c r="AP56" s="53"/>
      <c r="AQ56" s="53"/>
      <c r="AR56" s="53"/>
      <c r="AS56" s="53"/>
      <c r="AT56" s="53"/>
      <c r="AU56" s="53"/>
    </row>
    <row r="57" spans="1:47" ht="15.75" customHeight="1">
      <c r="A57" s="53"/>
      <c r="B57" s="53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  <c r="R57" s="124"/>
      <c r="S57" s="124"/>
      <c r="T57" s="124"/>
      <c r="U57" s="124"/>
      <c r="V57" s="124"/>
      <c r="W57" s="124"/>
      <c r="X57" s="124"/>
      <c r="Y57" s="124"/>
      <c r="Z57" s="124"/>
      <c r="AA57" s="124"/>
      <c r="AB57" s="124"/>
      <c r="AC57" s="124"/>
      <c r="AD57" s="124"/>
      <c r="AE57" s="124"/>
      <c r="AF57" s="124"/>
      <c r="AG57" s="124"/>
      <c r="AH57" s="124"/>
      <c r="AI57" s="124"/>
      <c r="AJ57" s="124"/>
      <c r="AK57" s="53"/>
      <c r="AL57" s="53"/>
      <c r="AM57" s="53"/>
      <c r="AN57" s="53"/>
      <c r="AO57" s="53"/>
      <c r="AP57" s="53"/>
      <c r="AQ57" s="53"/>
      <c r="AR57" s="53"/>
      <c r="AS57" s="53"/>
      <c r="AT57" s="53"/>
      <c r="AU57" s="53"/>
    </row>
    <row r="58" spans="1:47" ht="15.75" customHeight="1">
      <c r="A58" s="53"/>
      <c r="B58" s="53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  <c r="R58" s="124"/>
      <c r="S58" s="124"/>
      <c r="T58" s="124"/>
      <c r="U58" s="124"/>
      <c r="V58" s="124"/>
      <c r="W58" s="124"/>
      <c r="X58" s="124"/>
      <c r="Y58" s="124"/>
      <c r="Z58" s="124"/>
      <c r="AA58" s="124"/>
      <c r="AB58" s="124"/>
      <c r="AC58" s="124"/>
      <c r="AD58" s="124"/>
      <c r="AE58" s="124"/>
      <c r="AF58" s="124"/>
      <c r="AG58" s="124"/>
      <c r="AH58" s="124"/>
      <c r="AI58" s="124"/>
      <c r="AJ58" s="124"/>
      <c r="AK58" s="53"/>
      <c r="AL58" s="53"/>
      <c r="AM58" s="53"/>
      <c r="AN58" s="53"/>
      <c r="AO58" s="53"/>
      <c r="AP58" s="53"/>
      <c r="AQ58" s="53"/>
      <c r="AR58" s="53"/>
      <c r="AS58" s="53"/>
      <c r="AT58" s="53"/>
      <c r="AU58" s="53"/>
    </row>
    <row r="59" spans="1:47" ht="15.75" customHeight="1">
      <c r="A59" s="53" t="s">
        <v>203</v>
      </c>
      <c r="B59" s="53" t="s">
        <v>204</v>
      </c>
      <c r="C59" s="124">
        <f t="shared" ref="C59:AJ59" si="41">+C$17</f>
        <v>0</v>
      </c>
      <c r="D59" s="124">
        <f t="shared" si="41"/>
        <v>0</v>
      </c>
      <c r="E59" s="124">
        <f t="shared" si="41"/>
        <v>0</v>
      </c>
      <c r="F59" s="124">
        <f t="shared" si="41"/>
        <v>0</v>
      </c>
      <c r="G59" s="124">
        <f t="shared" si="41"/>
        <v>0</v>
      </c>
      <c r="H59" s="124">
        <f t="shared" si="41"/>
        <v>0</v>
      </c>
      <c r="I59" s="124" t="str">
        <f t="shared" si="41"/>
        <v>--</v>
      </c>
      <c r="J59" s="124">
        <f t="shared" si="41"/>
        <v>420</v>
      </c>
      <c r="K59" s="124">
        <f t="shared" si="41"/>
        <v>400</v>
      </c>
      <c r="L59" s="124">
        <f t="shared" si="41"/>
        <v>380</v>
      </c>
      <c r="M59" s="124">
        <f t="shared" si="41"/>
        <v>360</v>
      </c>
      <c r="N59" s="124">
        <f t="shared" si="41"/>
        <v>0</v>
      </c>
      <c r="O59" s="124">
        <f t="shared" si="41"/>
        <v>1350</v>
      </c>
      <c r="P59" s="124" t="str">
        <f t="shared" si="41"/>
        <v>--</v>
      </c>
      <c r="Q59" s="124">
        <f t="shared" si="41"/>
        <v>0</v>
      </c>
      <c r="R59" s="124">
        <f t="shared" si="41"/>
        <v>0</v>
      </c>
      <c r="S59" s="124">
        <f t="shared" si="41"/>
        <v>0</v>
      </c>
      <c r="T59" s="124">
        <f t="shared" si="41"/>
        <v>0</v>
      </c>
      <c r="U59" s="124">
        <f t="shared" si="41"/>
        <v>0</v>
      </c>
      <c r="V59" s="124">
        <f t="shared" si="41"/>
        <v>0</v>
      </c>
      <c r="W59" s="124" t="str">
        <f t="shared" si="41"/>
        <v>--</v>
      </c>
      <c r="X59" s="124">
        <f t="shared" si="41"/>
        <v>420</v>
      </c>
      <c r="Y59" s="124">
        <f t="shared" si="41"/>
        <v>400</v>
      </c>
      <c r="Z59" s="124">
        <f t="shared" si="41"/>
        <v>380</v>
      </c>
      <c r="AA59" s="124">
        <f t="shared" si="41"/>
        <v>360</v>
      </c>
      <c r="AB59" s="124">
        <f t="shared" si="41"/>
        <v>0</v>
      </c>
      <c r="AC59" s="124">
        <f t="shared" si="41"/>
        <v>1350</v>
      </c>
      <c r="AD59" s="124" t="str">
        <f t="shared" si="41"/>
        <v>--</v>
      </c>
      <c r="AE59" s="124">
        <f t="shared" si="41"/>
        <v>420</v>
      </c>
      <c r="AF59" s="124">
        <f t="shared" si="41"/>
        <v>400</v>
      </c>
      <c r="AG59" s="124">
        <f t="shared" si="41"/>
        <v>380</v>
      </c>
      <c r="AH59" s="124">
        <f t="shared" si="41"/>
        <v>360</v>
      </c>
      <c r="AI59" s="124">
        <f t="shared" si="41"/>
        <v>0</v>
      </c>
      <c r="AJ59" s="124">
        <f t="shared" si="41"/>
        <v>1350</v>
      </c>
      <c r="AK59" s="53">
        <f>AK58</f>
        <v>0</v>
      </c>
      <c r="AL59" s="53"/>
      <c r="AM59" s="53"/>
      <c r="AN59" s="53"/>
      <c r="AO59" s="53"/>
      <c r="AP59" s="53"/>
      <c r="AQ59" s="53"/>
      <c r="AR59" s="53"/>
      <c r="AS59" s="53"/>
      <c r="AT59" s="53"/>
      <c r="AU59" s="53"/>
    </row>
    <row r="60" spans="1:47" ht="15.75" customHeight="1">
      <c r="A60" s="53" t="s">
        <v>205</v>
      </c>
      <c r="B60" s="53" t="s">
        <v>206</v>
      </c>
      <c r="C60" s="124">
        <f t="shared" ref="C60:AK60" si="42">C59</f>
        <v>0</v>
      </c>
      <c r="D60" s="124">
        <f t="shared" si="42"/>
        <v>0</v>
      </c>
      <c r="E60" s="124">
        <f t="shared" si="42"/>
        <v>0</v>
      </c>
      <c r="F60" s="124">
        <f t="shared" si="42"/>
        <v>0</v>
      </c>
      <c r="G60" s="124">
        <f t="shared" si="42"/>
        <v>0</v>
      </c>
      <c r="H60" s="124">
        <f t="shared" si="42"/>
        <v>0</v>
      </c>
      <c r="I60" s="124" t="str">
        <f t="shared" si="42"/>
        <v>--</v>
      </c>
      <c r="J60" s="124">
        <f t="shared" si="42"/>
        <v>420</v>
      </c>
      <c r="K60" s="124">
        <f t="shared" si="42"/>
        <v>400</v>
      </c>
      <c r="L60" s="124">
        <f t="shared" si="42"/>
        <v>380</v>
      </c>
      <c r="M60" s="124">
        <f t="shared" si="42"/>
        <v>360</v>
      </c>
      <c r="N60" s="124">
        <f t="shared" si="42"/>
        <v>0</v>
      </c>
      <c r="O60" s="124">
        <f t="shared" si="42"/>
        <v>1350</v>
      </c>
      <c r="P60" s="124" t="str">
        <f t="shared" si="42"/>
        <v>--</v>
      </c>
      <c r="Q60" s="124">
        <f t="shared" si="42"/>
        <v>0</v>
      </c>
      <c r="R60" s="124">
        <f t="shared" si="42"/>
        <v>0</v>
      </c>
      <c r="S60" s="124">
        <f t="shared" si="42"/>
        <v>0</v>
      </c>
      <c r="T60" s="124">
        <f t="shared" si="42"/>
        <v>0</v>
      </c>
      <c r="U60" s="124">
        <f t="shared" si="42"/>
        <v>0</v>
      </c>
      <c r="V60" s="124">
        <f t="shared" si="42"/>
        <v>0</v>
      </c>
      <c r="W60" s="124" t="str">
        <f t="shared" si="42"/>
        <v>--</v>
      </c>
      <c r="X60" s="124">
        <f t="shared" si="42"/>
        <v>420</v>
      </c>
      <c r="Y60" s="124">
        <f t="shared" si="42"/>
        <v>400</v>
      </c>
      <c r="Z60" s="124">
        <f t="shared" si="42"/>
        <v>380</v>
      </c>
      <c r="AA60" s="124">
        <f t="shared" si="42"/>
        <v>360</v>
      </c>
      <c r="AB60" s="124">
        <f t="shared" si="42"/>
        <v>0</v>
      </c>
      <c r="AC60" s="124">
        <f t="shared" si="42"/>
        <v>1350</v>
      </c>
      <c r="AD60" s="124" t="str">
        <f t="shared" si="42"/>
        <v>--</v>
      </c>
      <c r="AE60" s="124">
        <f t="shared" si="42"/>
        <v>420</v>
      </c>
      <c r="AF60" s="124">
        <f t="shared" si="42"/>
        <v>400</v>
      </c>
      <c r="AG60" s="124">
        <f t="shared" si="42"/>
        <v>380</v>
      </c>
      <c r="AH60" s="124">
        <f t="shared" si="42"/>
        <v>360</v>
      </c>
      <c r="AI60" s="124">
        <f t="shared" si="42"/>
        <v>0</v>
      </c>
      <c r="AJ60" s="124">
        <f t="shared" si="42"/>
        <v>1350</v>
      </c>
      <c r="AK60" s="53">
        <f t="shared" si="42"/>
        <v>0</v>
      </c>
      <c r="AL60" s="53"/>
      <c r="AM60" s="53"/>
      <c r="AN60" s="53"/>
      <c r="AO60" s="53"/>
      <c r="AP60" s="53"/>
      <c r="AQ60" s="53"/>
      <c r="AR60" s="53"/>
      <c r="AS60" s="53"/>
      <c r="AT60" s="53"/>
      <c r="AU60" s="53"/>
    </row>
    <row r="61" spans="1:47" ht="15.75" customHeight="1">
      <c r="A61" s="53" t="s">
        <v>207</v>
      </c>
      <c r="B61" s="53" t="s">
        <v>208</v>
      </c>
      <c r="C61" s="124">
        <f t="shared" ref="C61:AK61" si="43">C60</f>
        <v>0</v>
      </c>
      <c r="D61" s="124">
        <f t="shared" si="43"/>
        <v>0</v>
      </c>
      <c r="E61" s="124">
        <f t="shared" si="43"/>
        <v>0</v>
      </c>
      <c r="F61" s="124">
        <f t="shared" si="43"/>
        <v>0</v>
      </c>
      <c r="G61" s="124">
        <f t="shared" si="43"/>
        <v>0</v>
      </c>
      <c r="H61" s="124">
        <f t="shared" si="43"/>
        <v>0</v>
      </c>
      <c r="I61" s="124" t="str">
        <f t="shared" si="43"/>
        <v>--</v>
      </c>
      <c r="J61" s="124">
        <f t="shared" si="43"/>
        <v>420</v>
      </c>
      <c r="K61" s="124">
        <f t="shared" si="43"/>
        <v>400</v>
      </c>
      <c r="L61" s="124">
        <f t="shared" si="43"/>
        <v>380</v>
      </c>
      <c r="M61" s="124">
        <f t="shared" si="43"/>
        <v>360</v>
      </c>
      <c r="N61" s="124">
        <f t="shared" si="43"/>
        <v>0</v>
      </c>
      <c r="O61" s="124">
        <f t="shared" si="43"/>
        <v>1350</v>
      </c>
      <c r="P61" s="124" t="str">
        <f t="shared" si="43"/>
        <v>--</v>
      </c>
      <c r="Q61" s="124">
        <f t="shared" si="43"/>
        <v>0</v>
      </c>
      <c r="R61" s="124">
        <f t="shared" si="43"/>
        <v>0</v>
      </c>
      <c r="S61" s="124">
        <f t="shared" si="43"/>
        <v>0</v>
      </c>
      <c r="T61" s="124">
        <f t="shared" si="43"/>
        <v>0</v>
      </c>
      <c r="U61" s="124">
        <f t="shared" si="43"/>
        <v>0</v>
      </c>
      <c r="V61" s="124">
        <f t="shared" si="43"/>
        <v>0</v>
      </c>
      <c r="W61" s="124" t="str">
        <f t="shared" si="43"/>
        <v>--</v>
      </c>
      <c r="X61" s="124">
        <f t="shared" si="43"/>
        <v>420</v>
      </c>
      <c r="Y61" s="124">
        <f t="shared" si="43"/>
        <v>400</v>
      </c>
      <c r="Z61" s="124">
        <f t="shared" si="43"/>
        <v>380</v>
      </c>
      <c r="AA61" s="124">
        <f t="shared" si="43"/>
        <v>360</v>
      </c>
      <c r="AB61" s="124">
        <f t="shared" si="43"/>
        <v>0</v>
      </c>
      <c r="AC61" s="124">
        <f t="shared" si="43"/>
        <v>1350</v>
      </c>
      <c r="AD61" s="124" t="str">
        <f t="shared" si="43"/>
        <v>--</v>
      </c>
      <c r="AE61" s="124">
        <f t="shared" si="43"/>
        <v>420</v>
      </c>
      <c r="AF61" s="124">
        <f t="shared" si="43"/>
        <v>400</v>
      </c>
      <c r="AG61" s="124">
        <f t="shared" si="43"/>
        <v>380</v>
      </c>
      <c r="AH61" s="124">
        <f t="shared" si="43"/>
        <v>360</v>
      </c>
      <c r="AI61" s="124">
        <f t="shared" si="43"/>
        <v>0</v>
      </c>
      <c r="AJ61" s="124">
        <f t="shared" si="43"/>
        <v>1350</v>
      </c>
      <c r="AK61" s="53">
        <f t="shared" si="43"/>
        <v>0</v>
      </c>
      <c r="AL61" s="53"/>
      <c r="AM61" s="53"/>
      <c r="AN61" s="53"/>
      <c r="AO61" s="53"/>
      <c r="AP61" s="53"/>
      <c r="AQ61" s="53"/>
      <c r="AR61" s="53"/>
      <c r="AS61" s="53"/>
      <c r="AT61" s="53"/>
      <c r="AU61" s="53"/>
    </row>
    <row r="62" spans="1:47" ht="15.75" customHeight="1">
      <c r="A62" s="53" t="s">
        <v>209</v>
      </c>
      <c r="B62" s="53" t="s">
        <v>210</v>
      </c>
      <c r="C62" s="124">
        <f t="shared" ref="C62:AK62" si="44">C61</f>
        <v>0</v>
      </c>
      <c r="D62" s="124">
        <f t="shared" si="44"/>
        <v>0</v>
      </c>
      <c r="E62" s="124">
        <f t="shared" si="44"/>
        <v>0</v>
      </c>
      <c r="F62" s="124">
        <f t="shared" si="44"/>
        <v>0</v>
      </c>
      <c r="G62" s="124">
        <f t="shared" si="44"/>
        <v>0</v>
      </c>
      <c r="H62" s="124">
        <f t="shared" si="44"/>
        <v>0</v>
      </c>
      <c r="I62" s="124" t="str">
        <f t="shared" si="44"/>
        <v>--</v>
      </c>
      <c r="J62" s="124">
        <f t="shared" si="44"/>
        <v>420</v>
      </c>
      <c r="K62" s="124">
        <f t="shared" si="44"/>
        <v>400</v>
      </c>
      <c r="L62" s="124">
        <f t="shared" si="44"/>
        <v>380</v>
      </c>
      <c r="M62" s="124">
        <f t="shared" si="44"/>
        <v>360</v>
      </c>
      <c r="N62" s="124">
        <f t="shared" si="44"/>
        <v>0</v>
      </c>
      <c r="O62" s="124">
        <f t="shared" si="44"/>
        <v>1350</v>
      </c>
      <c r="P62" s="124" t="str">
        <f t="shared" si="44"/>
        <v>--</v>
      </c>
      <c r="Q62" s="124">
        <f t="shared" si="44"/>
        <v>0</v>
      </c>
      <c r="R62" s="124">
        <f t="shared" si="44"/>
        <v>0</v>
      </c>
      <c r="S62" s="124">
        <f t="shared" si="44"/>
        <v>0</v>
      </c>
      <c r="T62" s="124">
        <f t="shared" si="44"/>
        <v>0</v>
      </c>
      <c r="U62" s="124">
        <f t="shared" si="44"/>
        <v>0</v>
      </c>
      <c r="V62" s="124">
        <f t="shared" si="44"/>
        <v>0</v>
      </c>
      <c r="W62" s="124" t="str">
        <f t="shared" si="44"/>
        <v>--</v>
      </c>
      <c r="X62" s="124">
        <f t="shared" si="44"/>
        <v>420</v>
      </c>
      <c r="Y62" s="124">
        <f t="shared" si="44"/>
        <v>400</v>
      </c>
      <c r="Z62" s="124">
        <f t="shared" si="44"/>
        <v>380</v>
      </c>
      <c r="AA62" s="124">
        <f t="shared" si="44"/>
        <v>360</v>
      </c>
      <c r="AB62" s="124">
        <f t="shared" si="44"/>
        <v>0</v>
      </c>
      <c r="AC62" s="124">
        <f t="shared" si="44"/>
        <v>1350</v>
      </c>
      <c r="AD62" s="124" t="str">
        <f t="shared" si="44"/>
        <v>--</v>
      </c>
      <c r="AE62" s="124">
        <f t="shared" si="44"/>
        <v>420</v>
      </c>
      <c r="AF62" s="124">
        <f t="shared" si="44"/>
        <v>400</v>
      </c>
      <c r="AG62" s="124">
        <f t="shared" si="44"/>
        <v>380</v>
      </c>
      <c r="AH62" s="124">
        <f t="shared" si="44"/>
        <v>360</v>
      </c>
      <c r="AI62" s="124">
        <f t="shared" si="44"/>
        <v>0</v>
      </c>
      <c r="AJ62" s="124">
        <f t="shared" si="44"/>
        <v>1350</v>
      </c>
      <c r="AK62" s="53">
        <f t="shared" si="44"/>
        <v>0</v>
      </c>
      <c r="AL62" s="53"/>
      <c r="AM62" s="53"/>
      <c r="AN62" s="53"/>
      <c r="AO62" s="53"/>
      <c r="AP62" s="53"/>
      <c r="AQ62" s="53"/>
      <c r="AR62" s="53"/>
      <c r="AS62" s="53"/>
      <c r="AT62" s="53"/>
      <c r="AU62" s="53"/>
    </row>
    <row r="63" spans="1:47" ht="15.75" customHeight="1">
      <c r="A63" s="53" t="s">
        <v>211</v>
      </c>
      <c r="B63" s="53" t="s">
        <v>212</v>
      </c>
      <c r="C63" s="124">
        <f t="shared" ref="C63:AK63" si="45">C62</f>
        <v>0</v>
      </c>
      <c r="D63" s="124">
        <f t="shared" si="45"/>
        <v>0</v>
      </c>
      <c r="E63" s="124">
        <f t="shared" si="45"/>
        <v>0</v>
      </c>
      <c r="F63" s="124">
        <f t="shared" si="45"/>
        <v>0</v>
      </c>
      <c r="G63" s="124">
        <f t="shared" si="45"/>
        <v>0</v>
      </c>
      <c r="H63" s="124">
        <f t="shared" si="45"/>
        <v>0</v>
      </c>
      <c r="I63" s="124" t="str">
        <f t="shared" si="45"/>
        <v>--</v>
      </c>
      <c r="J63" s="124">
        <f t="shared" si="45"/>
        <v>420</v>
      </c>
      <c r="K63" s="124">
        <f t="shared" si="45"/>
        <v>400</v>
      </c>
      <c r="L63" s="124">
        <f t="shared" si="45"/>
        <v>380</v>
      </c>
      <c r="M63" s="124">
        <f t="shared" si="45"/>
        <v>360</v>
      </c>
      <c r="N63" s="124">
        <f t="shared" si="45"/>
        <v>0</v>
      </c>
      <c r="O63" s="124">
        <f t="shared" si="45"/>
        <v>1350</v>
      </c>
      <c r="P63" s="124" t="str">
        <f t="shared" si="45"/>
        <v>--</v>
      </c>
      <c r="Q63" s="124">
        <f t="shared" si="45"/>
        <v>0</v>
      </c>
      <c r="R63" s="124">
        <f t="shared" si="45"/>
        <v>0</v>
      </c>
      <c r="S63" s="124">
        <f t="shared" si="45"/>
        <v>0</v>
      </c>
      <c r="T63" s="124">
        <f t="shared" si="45"/>
        <v>0</v>
      </c>
      <c r="U63" s="124">
        <f t="shared" si="45"/>
        <v>0</v>
      </c>
      <c r="V63" s="124">
        <f t="shared" si="45"/>
        <v>0</v>
      </c>
      <c r="W63" s="124" t="str">
        <f t="shared" si="45"/>
        <v>--</v>
      </c>
      <c r="X63" s="124">
        <f t="shared" si="45"/>
        <v>420</v>
      </c>
      <c r="Y63" s="124">
        <f t="shared" si="45"/>
        <v>400</v>
      </c>
      <c r="Z63" s="124">
        <f t="shared" si="45"/>
        <v>380</v>
      </c>
      <c r="AA63" s="124">
        <f t="shared" si="45"/>
        <v>360</v>
      </c>
      <c r="AB63" s="124">
        <f t="shared" si="45"/>
        <v>0</v>
      </c>
      <c r="AC63" s="124">
        <f t="shared" si="45"/>
        <v>1350</v>
      </c>
      <c r="AD63" s="124" t="str">
        <f t="shared" si="45"/>
        <v>--</v>
      </c>
      <c r="AE63" s="124">
        <f t="shared" si="45"/>
        <v>420</v>
      </c>
      <c r="AF63" s="124">
        <f t="shared" si="45"/>
        <v>400</v>
      </c>
      <c r="AG63" s="124">
        <f t="shared" si="45"/>
        <v>380</v>
      </c>
      <c r="AH63" s="124">
        <f t="shared" si="45"/>
        <v>360</v>
      </c>
      <c r="AI63" s="124">
        <f t="shared" si="45"/>
        <v>0</v>
      </c>
      <c r="AJ63" s="124">
        <f t="shared" si="45"/>
        <v>1350</v>
      </c>
      <c r="AK63" s="53">
        <f t="shared" si="45"/>
        <v>0</v>
      </c>
      <c r="AL63" s="53"/>
      <c r="AM63" s="53"/>
      <c r="AN63" s="53"/>
      <c r="AO63" s="53"/>
      <c r="AP63" s="53"/>
      <c r="AQ63" s="53"/>
      <c r="AR63" s="53"/>
      <c r="AS63" s="53"/>
      <c r="AT63" s="53"/>
      <c r="AU63" s="53"/>
    </row>
    <row r="64" spans="1:47" ht="15.75" customHeight="1">
      <c r="A64" s="53" t="s">
        <v>213</v>
      </c>
      <c r="B64" s="53" t="s">
        <v>214</v>
      </c>
      <c r="C64" s="124">
        <f t="shared" ref="C64:AK64" si="46">C63</f>
        <v>0</v>
      </c>
      <c r="D64" s="124">
        <f t="shared" si="46"/>
        <v>0</v>
      </c>
      <c r="E64" s="124">
        <f t="shared" si="46"/>
        <v>0</v>
      </c>
      <c r="F64" s="124">
        <f t="shared" si="46"/>
        <v>0</v>
      </c>
      <c r="G64" s="124">
        <f t="shared" si="46"/>
        <v>0</v>
      </c>
      <c r="H64" s="124">
        <f t="shared" si="46"/>
        <v>0</v>
      </c>
      <c r="I64" s="124" t="str">
        <f t="shared" si="46"/>
        <v>--</v>
      </c>
      <c r="J64" s="124">
        <f t="shared" si="46"/>
        <v>420</v>
      </c>
      <c r="K64" s="124">
        <f t="shared" si="46"/>
        <v>400</v>
      </c>
      <c r="L64" s="124">
        <f t="shared" si="46"/>
        <v>380</v>
      </c>
      <c r="M64" s="124">
        <f t="shared" si="46"/>
        <v>360</v>
      </c>
      <c r="N64" s="124">
        <f t="shared" si="46"/>
        <v>0</v>
      </c>
      <c r="O64" s="124">
        <f t="shared" si="46"/>
        <v>1350</v>
      </c>
      <c r="P64" s="124" t="str">
        <f t="shared" si="46"/>
        <v>--</v>
      </c>
      <c r="Q64" s="124">
        <f t="shared" si="46"/>
        <v>0</v>
      </c>
      <c r="R64" s="124">
        <f t="shared" si="46"/>
        <v>0</v>
      </c>
      <c r="S64" s="124">
        <f t="shared" si="46"/>
        <v>0</v>
      </c>
      <c r="T64" s="124">
        <f t="shared" si="46"/>
        <v>0</v>
      </c>
      <c r="U64" s="124">
        <f t="shared" si="46"/>
        <v>0</v>
      </c>
      <c r="V64" s="124">
        <f t="shared" si="46"/>
        <v>0</v>
      </c>
      <c r="W64" s="124" t="str">
        <f t="shared" si="46"/>
        <v>--</v>
      </c>
      <c r="X64" s="124">
        <f t="shared" si="46"/>
        <v>420</v>
      </c>
      <c r="Y64" s="124">
        <f t="shared" si="46"/>
        <v>400</v>
      </c>
      <c r="Z64" s="124">
        <f t="shared" si="46"/>
        <v>380</v>
      </c>
      <c r="AA64" s="124">
        <f t="shared" si="46"/>
        <v>360</v>
      </c>
      <c r="AB64" s="124">
        <f t="shared" si="46"/>
        <v>0</v>
      </c>
      <c r="AC64" s="124">
        <f t="shared" si="46"/>
        <v>1350</v>
      </c>
      <c r="AD64" s="124" t="str">
        <f t="shared" si="46"/>
        <v>--</v>
      </c>
      <c r="AE64" s="124">
        <f t="shared" si="46"/>
        <v>420</v>
      </c>
      <c r="AF64" s="124">
        <f t="shared" si="46"/>
        <v>400</v>
      </c>
      <c r="AG64" s="124">
        <f t="shared" si="46"/>
        <v>380</v>
      </c>
      <c r="AH64" s="124">
        <f t="shared" si="46"/>
        <v>360</v>
      </c>
      <c r="AI64" s="124">
        <f t="shared" si="46"/>
        <v>0</v>
      </c>
      <c r="AJ64" s="124">
        <f t="shared" si="46"/>
        <v>1350</v>
      </c>
      <c r="AK64" s="53">
        <f t="shared" si="46"/>
        <v>0</v>
      </c>
      <c r="AL64" s="53"/>
      <c r="AM64" s="53"/>
      <c r="AN64" s="53"/>
      <c r="AO64" s="53"/>
      <c r="AP64" s="53"/>
      <c r="AQ64" s="53"/>
      <c r="AR64" s="53"/>
      <c r="AS64" s="53"/>
      <c r="AT64" s="53"/>
      <c r="AU64" s="53"/>
    </row>
    <row r="65" spans="1:47" ht="15.75" customHeight="1">
      <c r="A65" s="53" t="s">
        <v>215</v>
      </c>
      <c r="B65" s="53" t="s">
        <v>216</v>
      </c>
      <c r="C65" s="124">
        <f t="shared" ref="C65:AK65" si="47">C64</f>
        <v>0</v>
      </c>
      <c r="D65" s="124">
        <f t="shared" si="47"/>
        <v>0</v>
      </c>
      <c r="E65" s="124">
        <f t="shared" si="47"/>
        <v>0</v>
      </c>
      <c r="F65" s="124">
        <f t="shared" si="47"/>
        <v>0</v>
      </c>
      <c r="G65" s="124">
        <f t="shared" si="47"/>
        <v>0</v>
      </c>
      <c r="H65" s="124">
        <f t="shared" si="47"/>
        <v>0</v>
      </c>
      <c r="I65" s="124" t="str">
        <f t="shared" si="47"/>
        <v>--</v>
      </c>
      <c r="J65" s="124">
        <f t="shared" si="47"/>
        <v>420</v>
      </c>
      <c r="K65" s="124">
        <f t="shared" si="47"/>
        <v>400</v>
      </c>
      <c r="L65" s="124">
        <f t="shared" si="47"/>
        <v>380</v>
      </c>
      <c r="M65" s="124">
        <f t="shared" si="47"/>
        <v>360</v>
      </c>
      <c r="N65" s="124">
        <f t="shared" si="47"/>
        <v>0</v>
      </c>
      <c r="O65" s="124">
        <f t="shared" si="47"/>
        <v>1350</v>
      </c>
      <c r="P65" s="124" t="str">
        <f t="shared" si="47"/>
        <v>--</v>
      </c>
      <c r="Q65" s="124">
        <f t="shared" si="47"/>
        <v>0</v>
      </c>
      <c r="R65" s="124">
        <f t="shared" si="47"/>
        <v>0</v>
      </c>
      <c r="S65" s="124">
        <f t="shared" si="47"/>
        <v>0</v>
      </c>
      <c r="T65" s="124">
        <f t="shared" si="47"/>
        <v>0</v>
      </c>
      <c r="U65" s="124">
        <f t="shared" si="47"/>
        <v>0</v>
      </c>
      <c r="V65" s="124">
        <f t="shared" si="47"/>
        <v>0</v>
      </c>
      <c r="W65" s="124" t="str">
        <f t="shared" si="47"/>
        <v>--</v>
      </c>
      <c r="X65" s="124">
        <f t="shared" si="47"/>
        <v>420</v>
      </c>
      <c r="Y65" s="124">
        <f t="shared" si="47"/>
        <v>400</v>
      </c>
      <c r="Z65" s="124">
        <f t="shared" si="47"/>
        <v>380</v>
      </c>
      <c r="AA65" s="124">
        <f t="shared" si="47"/>
        <v>360</v>
      </c>
      <c r="AB65" s="124">
        <f t="shared" si="47"/>
        <v>0</v>
      </c>
      <c r="AC65" s="124">
        <f t="shared" si="47"/>
        <v>1350</v>
      </c>
      <c r="AD65" s="124" t="str">
        <f t="shared" si="47"/>
        <v>--</v>
      </c>
      <c r="AE65" s="124">
        <f t="shared" si="47"/>
        <v>420</v>
      </c>
      <c r="AF65" s="124">
        <f t="shared" si="47"/>
        <v>400</v>
      </c>
      <c r="AG65" s="124">
        <f t="shared" si="47"/>
        <v>380</v>
      </c>
      <c r="AH65" s="124">
        <f t="shared" si="47"/>
        <v>360</v>
      </c>
      <c r="AI65" s="124">
        <f t="shared" si="47"/>
        <v>0</v>
      </c>
      <c r="AJ65" s="124">
        <f t="shared" si="47"/>
        <v>1350</v>
      </c>
      <c r="AK65" s="53">
        <f t="shared" si="47"/>
        <v>0</v>
      </c>
      <c r="AL65" s="53"/>
      <c r="AM65" s="53"/>
      <c r="AN65" s="53"/>
      <c r="AO65" s="53"/>
      <c r="AP65" s="53"/>
      <c r="AQ65" s="53"/>
      <c r="AR65" s="53"/>
      <c r="AS65" s="53"/>
      <c r="AT65" s="53"/>
      <c r="AU65" s="53"/>
    </row>
    <row r="66" spans="1:47" ht="15.75" customHeight="1">
      <c r="A66" s="53" t="s">
        <v>217</v>
      </c>
      <c r="B66" s="53" t="s">
        <v>218</v>
      </c>
      <c r="C66" s="124">
        <f t="shared" ref="C66:AK66" si="48">C65</f>
        <v>0</v>
      </c>
      <c r="D66" s="124">
        <f t="shared" si="48"/>
        <v>0</v>
      </c>
      <c r="E66" s="124">
        <f t="shared" si="48"/>
        <v>0</v>
      </c>
      <c r="F66" s="124">
        <f t="shared" si="48"/>
        <v>0</v>
      </c>
      <c r="G66" s="124">
        <f t="shared" si="48"/>
        <v>0</v>
      </c>
      <c r="H66" s="124">
        <f t="shared" si="48"/>
        <v>0</v>
      </c>
      <c r="I66" s="124" t="str">
        <f t="shared" si="48"/>
        <v>--</v>
      </c>
      <c r="J66" s="124">
        <f t="shared" si="48"/>
        <v>420</v>
      </c>
      <c r="K66" s="124">
        <f t="shared" si="48"/>
        <v>400</v>
      </c>
      <c r="L66" s="124">
        <f t="shared" si="48"/>
        <v>380</v>
      </c>
      <c r="M66" s="124">
        <f t="shared" si="48"/>
        <v>360</v>
      </c>
      <c r="N66" s="124">
        <f t="shared" si="48"/>
        <v>0</v>
      </c>
      <c r="O66" s="124">
        <f t="shared" si="48"/>
        <v>1350</v>
      </c>
      <c r="P66" s="124" t="str">
        <f t="shared" si="48"/>
        <v>--</v>
      </c>
      <c r="Q66" s="124">
        <f t="shared" si="48"/>
        <v>0</v>
      </c>
      <c r="R66" s="124">
        <f t="shared" si="48"/>
        <v>0</v>
      </c>
      <c r="S66" s="124">
        <f t="shared" si="48"/>
        <v>0</v>
      </c>
      <c r="T66" s="124">
        <f t="shared" si="48"/>
        <v>0</v>
      </c>
      <c r="U66" s="124">
        <f t="shared" si="48"/>
        <v>0</v>
      </c>
      <c r="V66" s="124">
        <f t="shared" si="48"/>
        <v>0</v>
      </c>
      <c r="W66" s="124" t="str">
        <f t="shared" si="48"/>
        <v>--</v>
      </c>
      <c r="X66" s="124">
        <f t="shared" si="48"/>
        <v>420</v>
      </c>
      <c r="Y66" s="124">
        <f t="shared" si="48"/>
        <v>400</v>
      </c>
      <c r="Z66" s="124">
        <f t="shared" si="48"/>
        <v>380</v>
      </c>
      <c r="AA66" s="124">
        <f t="shared" si="48"/>
        <v>360</v>
      </c>
      <c r="AB66" s="124">
        <f t="shared" si="48"/>
        <v>0</v>
      </c>
      <c r="AC66" s="124">
        <f t="shared" si="48"/>
        <v>1350</v>
      </c>
      <c r="AD66" s="124" t="str">
        <f t="shared" si="48"/>
        <v>--</v>
      </c>
      <c r="AE66" s="124">
        <f t="shared" si="48"/>
        <v>420</v>
      </c>
      <c r="AF66" s="124">
        <f t="shared" si="48"/>
        <v>400</v>
      </c>
      <c r="AG66" s="124">
        <f t="shared" si="48"/>
        <v>380</v>
      </c>
      <c r="AH66" s="124">
        <f t="shared" si="48"/>
        <v>360</v>
      </c>
      <c r="AI66" s="124">
        <f t="shared" si="48"/>
        <v>0</v>
      </c>
      <c r="AJ66" s="124">
        <f t="shared" si="48"/>
        <v>1350</v>
      </c>
      <c r="AK66" s="53">
        <f t="shared" si="48"/>
        <v>0</v>
      </c>
      <c r="AL66" s="53"/>
      <c r="AM66" s="53"/>
      <c r="AN66" s="53"/>
      <c r="AO66" s="53"/>
      <c r="AP66" s="53"/>
      <c r="AQ66" s="53"/>
      <c r="AR66" s="53"/>
      <c r="AS66" s="53"/>
      <c r="AT66" s="53"/>
      <c r="AU66" s="53"/>
    </row>
    <row r="67" spans="1:47" ht="15.75" customHeight="1">
      <c r="A67" s="53" t="s">
        <v>219</v>
      </c>
      <c r="B67" s="53" t="s">
        <v>220</v>
      </c>
      <c r="C67" s="124">
        <f t="shared" ref="C67:AK67" si="49">C66</f>
        <v>0</v>
      </c>
      <c r="D67" s="124">
        <f t="shared" si="49"/>
        <v>0</v>
      </c>
      <c r="E67" s="124">
        <f t="shared" si="49"/>
        <v>0</v>
      </c>
      <c r="F67" s="124">
        <f t="shared" si="49"/>
        <v>0</v>
      </c>
      <c r="G67" s="124">
        <f t="shared" si="49"/>
        <v>0</v>
      </c>
      <c r="H67" s="124">
        <f t="shared" si="49"/>
        <v>0</v>
      </c>
      <c r="I67" s="124" t="str">
        <f t="shared" si="49"/>
        <v>--</v>
      </c>
      <c r="J67" s="124">
        <f t="shared" si="49"/>
        <v>420</v>
      </c>
      <c r="K67" s="124">
        <f t="shared" si="49"/>
        <v>400</v>
      </c>
      <c r="L67" s="124">
        <f t="shared" si="49"/>
        <v>380</v>
      </c>
      <c r="M67" s="124">
        <f t="shared" si="49"/>
        <v>360</v>
      </c>
      <c r="N67" s="124">
        <f t="shared" si="49"/>
        <v>0</v>
      </c>
      <c r="O67" s="124">
        <f t="shared" si="49"/>
        <v>1350</v>
      </c>
      <c r="P67" s="124" t="str">
        <f t="shared" si="49"/>
        <v>--</v>
      </c>
      <c r="Q67" s="124">
        <f t="shared" si="49"/>
        <v>0</v>
      </c>
      <c r="R67" s="124">
        <f t="shared" si="49"/>
        <v>0</v>
      </c>
      <c r="S67" s="124">
        <f t="shared" si="49"/>
        <v>0</v>
      </c>
      <c r="T67" s="124">
        <f t="shared" si="49"/>
        <v>0</v>
      </c>
      <c r="U67" s="124">
        <f t="shared" si="49"/>
        <v>0</v>
      </c>
      <c r="V67" s="124">
        <f t="shared" si="49"/>
        <v>0</v>
      </c>
      <c r="W67" s="124" t="str">
        <f t="shared" si="49"/>
        <v>--</v>
      </c>
      <c r="X67" s="124">
        <f t="shared" si="49"/>
        <v>420</v>
      </c>
      <c r="Y67" s="124">
        <f t="shared" si="49"/>
        <v>400</v>
      </c>
      <c r="Z67" s="124">
        <f t="shared" si="49"/>
        <v>380</v>
      </c>
      <c r="AA67" s="124">
        <f t="shared" si="49"/>
        <v>360</v>
      </c>
      <c r="AB67" s="124">
        <f t="shared" si="49"/>
        <v>0</v>
      </c>
      <c r="AC67" s="124">
        <f t="shared" si="49"/>
        <v>1350</v>
      </c>
      <c r="AD67" s="124" t="str">
        <f t="shared" si="49"/>
        <v>--</v>
      </c>
      <c r="AE67" s="124">
        <f t="shared" si="49"/>
        <v>420</v>
      </c>
      <c r="AF67" s="124">
        <f t="shared" si="49"/>
        <v>400</v>
      </c>
      <c r="AG67" s="124">
        <f t="shared" si="49"/>
        <v>380</v>
      </c>
      <c r="AH67" s="124">
        <f t="shared" si="49"/>
        <v>360</v>
      </c>
      <c r="AI67" s="124">
        <f t="shared" si="49"/>
        <v>0</v>
      </c>
      <c r="AJ67" s="124">
        <f t="shared" si="49"/>
        <v>1350</v>
      </c>
      <c r="AK67" s="53">
        <f t="shared" si="49"/>
        <v>0</v>
      </c>
      <c r="AL67" s="53"/>
      <c r="AM67" s="53"/>
      <c r="AN67" s="53"/>
      <c r="AO67" s="53"/>
      <c r="AP67" s="53"/>
      <c r="AQ67" s="53"/>
      <c r="AR67" s="53"/>
      <c r="AS67" s="53"/>
      <c r="AT67" s="53"/>
      <c r="AU67" s="53"/>
    </row>
    <row r="68" spans="1:47" ht="15.75" customHeight="1">
      <c r="A68" s="53" t="s">
        <v>221</v>
      </c>
      <c r="B68" s="53" t="s">
        <v>222</v>
      </c>
      <c r="C68" s="124">
        <f t="shared" ref="C68:AK68" si="50">C67</f>
        <v>0</v>
      </c>
      <c r="D68" s="124">
        <f t="shared" si="50"/>
        <v>0</v>
      </c>
      <c r="E68" s="124">
        <f t="shared" si="50"/>
        <v>0</v>
      </c>
      <c r="F68" s="124">
        <f t="shared" si="50"/>
        <v>0</v>
      </c>
      <c r="G68" s="124">
        <f t="shared" si="50"/>
        <v>0</v>
      </c>
      <c r="H68" s="124">
        <f t="shared" si="50"/>
        <v>0</v>
      </c>
      <c r="I68" s="124" t="str">
        <f t="shared" si="50"/>
        <v>--</v>
      </c>
      <c r="J68" s="124">
        <f t="shared" si="50"/>
        <v>420</v>
      </c>
      <c r="K68" s="124">
        <f t="shared" si="50"/>
        <v>400</v>
      </c>
      <c r="L68" s="124">
        <f t="shared" si="50"/>
        <v>380</v>
      </c>
      <c r="M68" s="124">
        <f t="shared" si="50"/>
        <v>360</v>
      </c>
      <c r="N68" s="124">
        <f t="shared" si="50"/>
        <v>0</v>
      </c>
      <c r="O68" s="124">
        <f t="shared" si="50"/>
        <v>1350</v>
      </c>
      <c r="P68" s="124" t="str">
        <f t="shared" si="50"/>
        <v>--</v>
      </c>
      <c r="Q68" s="124">
        <f t="shared" si="50"/>
        <v>0</v>
      </c>
      <c r="R68" s="124">
        <f t="shared" si="50"/>
        <v>0</v>
      </c>
      <c r="S68" s="124">
        <f t="shared" si="50"/>
        <v>0</v>
      </c>
      <c r="T68" s="124">
        <f t="shared" si="50"/>
        <v>0</v>
      </c>
      <c r="U68" s="124">
        <f t="shared" si="50"/>
        <v>0</v>
      </c>
      <c r="V68" s="124">
        <f t="shared" si="50"/>
        <v>0</v>
      </c>
      <c r="W68" s="124" t="str">
        <f t="shared" si="50"/>
        <v>--</v>
      </c>
      <c r="X68" s="124">
        <f t="shared" si="50"/>
        <v>420</v>
      </c>
      <c r="Y68" s="124">
        <f t="shared" si="50"/>
        <v>400</v>
      </c>
      <c r="Z68" s="124">
        <f t="shared" si="50"/>
        <v>380</v>
      </c>
      <c r="AA68" s="124">
        <f t="shared" si="50"/>
        <v>360</v>
      </c>
      <c r="AB68" s="124">
        <f t="shared" si="50"/>
        <v>0</v>
      </c>
      <c r="AC68" s="124">
        <f t="shared" si="50"/>
        <v>1350</v>
      </c>
      <c r="AD68" s="124" t="str">
        <f t="shared" si="50"/>
        <v>--</v>
      </c>
      <c r="AE68" s="124">
        <f t="shared" si="50"/>
        <v>420</v>
      </c>
      <c r="AF68" s="124">
        <f t="shared" si="50"/>
        <v>400</v>
      </c>
      <c r="AG68" s="124">
        <f t="shared" si="50"/>
        <v>380</v>
      </c>
      <c r="AH68" s="124">
        <f t="shared" si="50"/>
        <v>360</v>
      </c>
      <c r="AI68" s="124">
        <f t="shared" si="50"/>
        <v>0</v>
      </c>
      <c r="AJ68" s="124">
        <f t="shared" si="50"/>
        <v>1350</v>
      </c>
      <c r="AK68" s="53">
        <f t="shared" si="50"/>
        <v>0</v>
      </c>
      <c r="AL68" s="53"/>
      <c r="AM68" s="53"/>
      <c r="AN68" s="53"/>
      <c r="AO68" s="53"/>
      <c r="AP68" s="53"/>
      <c r="AQ68" s="53"/>
      <c r="AR68" s="53"/>
      <c r="AS68" s="53"/>
      <c r="AT68" s="53"/>
      <c r="AU68" s="53"/>
    </row>
    <row r="69" spans="1:47" ht="15.75" customHeight="1">
      <c r="A69" s="53" t="s">
        <v>223</v>
      </c>
      <c r="B69" s="53" t="s">
        <v>224</v>
      </c>
      <c r="C69" s="124">
        <f t="shared" ref="C69:AK69" si="51">C68</f>
        <v>0</v>
      </c>
      <c r="D69" s="124">
        <f t="shared" si="51"/>
        <v>0</v>
      </c>
      <c r="E69" s="124">
        <f t="shared" si="51"/>
        <v>0</v>
      </c>
      <c r="F69" s="124">
        <f t="shared" si="51"/>
        <v>0</v>
      </c>
      <c r="G69" s="124">
        <f t="shared" si="51"/>
        <v>0</v>
      </c>
      <c r="H69" s="124">
        <f t="shared" si="51"/>
        <v>0</v>
      </c>
      <c r="I69" s="124" t="str">
        <f t="shared" si="51"/>
        <v>--</v>
      </c>
      <c r="J69" s="124">
        <f t="shared" si="51"/>
        <v>420</v>
      </c>
      <c r="K69" s="124">
        <f t="shared" si="51"/>
        <v>400</v>
      </c>
      <c r="L69" s="124">
        <f t="shared" si="51"/>
        <v>380</v>
      </c>
      <c r="M69" s="124">
        <f t="shared" si="51"/>
        <v>360</v>
      </c>
      <c r="N69" s="124">
        <f t="shared" si="51"/>
        <v>0</v>
      </c>
      <c r="O69" s="124">
        <f t="shared" si="51"/>
        <v>1350</v>
      </c>
      <c r="P69" s="124" t="str">
        <f t="shared" si="51"/>
        <v>--</v>
      </c>
      <c r="Q69" s="124">
        <f t="shared" si="51"/>
        <v>0</v>
      </c>
      <c r="R69" s="124">
        <f t="shared" si="51"/>
        <v>0</v>
      </c>
      <c r="S69" s="124">
        <f t="shared" si="51"/>
        <v>0</v>
      </c>
      <c r="T69" s="124">
        <f t="shared" si="51"/>
        <v>0</v>
      </c>
      <c r="U69" s="124">
        <f t="shared" si="51"/>
        <v>0</v>
      </c>
      <c r="V69" s="124">
        <f t="shared" si="51"/>
        <v>0</v>
      </c>
      <c r="W69" s="124" t="str">
        <f t="shared" si="51"/>
        <v>--</v>
      </c>
      <c r="X69" s="124">
        <f t="shared" si="51"/>
        <v>420</v>
      </c>
      <c r="Y69" s="124">
        <f t="shared" si="51"/>
        <v>400</v>
      </c>
      <c r="Z69" s="124">
        <f t="shared" si="51"/>
        <v>380</v>
      </c>
      <c r="AA69" s="124">
        <f t="shared" si="51"/>
        <v>360</v>
      </c>
      <c r="AB69" s="124">
        <f t="shared" si="51"/>
        <v>0</v>
      </c>
      <c r="AC69" s="124">
        <f t="shared" si="51"/>
        <v>1350</v>
      </c>
      <c r="AD69" s="124" t="str">
        <f t="shared" si="51"/>
        <v>--</v>
      </c>
      <c r="AE69" s="124">
        <f t="shared" si="51"/>
        <v>420</v>
      </c>
      <c r="AF69" s="124">
        <f t="shared" si="51"/>
        <v>400</v>
      </c>
      <c r="AG69" s="124">
        <f t="shared" si="51"/>
        <v>380</v>
      </c>
      <c r="AH69" s="124">
        <f t="shared" si="51"/>
        <v>360</v>
      </c>
      <c r="AI69" s="124">
        <f t="shared" si="51"/>
        <v>0</v>
      </c>
      <c r="AJ69" s="124">
        <f t="shared" si="51"/>
        <v>1350</v>
      </c>
      <c r="AK69" s="53">
        <f t="shared" si="51"/>
        <v>0</v>
      </c>
      <c r="AL69" s="53"/>
      <c r="AM69" s="53"/>
      <c r="AN69" s="53"/>
      <c r="AO69" s="53"/>
      <c r="AP69" s="53"/>
      <c r="AQ69" s="53"/>
      <c r="AR69" s="53"/>
      <c r="AS69" s="53"/>
      <c r="AT69" s="53"/>
      <c r="AU69" s="53"/>
    </row>
    <row r="70" spans="1:47" ht="15.75" customHeight="1">
      <c r="A70" s="53" t="s">
        <v>225</v>
      </c>
      <c r="B70" s="53" t="s">
        <v>226</v>
      </c>
      <c r="C70" s="124">
        <f t="shared" ref="C70:AK70" si="52">C69</f>
        <v>0</v>
      </c>
      <c r="D70" s="124">
        <f t="shared" si="52"/>
        <v>0</v>
      </c>
      <c r="E70" s="124">
        <f t="shared" si="52"/>
        <v>0</v>
      </c>
      <c r="F70" s="124">
        <f t="shared" si="52"/>
        <v>0</v>
      </c>
      <c r="G70" s="124">
        <f t="shared" si="52"/>
        <v>0</v>
      </c>
      <c r="H70" s="124">
        <f t="shared" si="52"/>
        <v>0</v>
      </c>
      <c r="I70" s="124" t="str">
        <f t="shared" si="52"/>
        <v>--</v>
      </c>
      <c r="J70" s="124">
        <f t="shared" si="52"/>
        <v>420</v>
      </c>
      <c r="K70" s="124">
        <f t="shared" si="52"/>
        <v>400</v>
      </c>
      <c r="L70" s="124">
        <f t="shared" si="52"/>
        <v>380</v>
      </c>
      <c r="M70" s="124">
        <f t="shared" si="52"/>
        <v>360</v>
      </c>
      <c r="N70" s="124">
        <f t="shared" si="52"/>
        <v>0</v>
      </c>
      <c r="O70" s="124">
        <f t="shared" si="52"/>
        <v>1350</v>
      </c>
      <c r="P70" s="124" t="str">
        <f t="shared" si="52"/>
        <v>--</v>
      </c>
      <c r="Q70" s="124">
        <f t="shared" si="52"/>
        <v>0</v>
      </c>
      <c r="R70" s="124">
        <f t="shared" si="52"/>
        <v>0</v>
      </c>
      <c r="S70" s="124">
        <f t="shared" si="52"/>
        <v>0</v>
      </c>
      <c r="T70" s="124">
        <f t="shared" si="52"/>
        <v>0</v>
      </c>
      <c r="U70" s="124">
        <f t="shared" si="52"/>
        <v>0</v>
      </c>
      <c r="V70" s="124">
        <f t="shared" si="52"/>
        <v>0</v>
      </c>
      <c r="W70" s="124" t="str">
        <f t="shared" si="52"/>
        <v>--</v>
      </c>
      <c r="X70" s="124">
        <f t="shared" si="52"/>
        <v>420</v>
      </c>
      <c r="Y70" s="124">
        <f t="shared" si="52"/>
        <v>400</v>
      </c>
      <c r="Z70" s="124">
        <f t="shared" si="52"/>
        <v>380</v>
      </c>
      <c r="AA70" s="124">
        <f t="shared" si="52"/>
        <v>360</v>
      </c>
      <c r="AB70" s="124">
        <f t="shared" si="52"/>
        <v>0</v>
      </c>
      <c r="AC70" s="124">
        <f t="shared" si="52"/>
        <v>1350</v>
      </c>
      <c r="AD70" s="124" t="str">
        <f t="shared" si="52"/>
        <v>--</v>
      </c>
      <c r="AE70" s="124">
        <f t="shared" si="52"/>
        <v>420</v>
      </c>
      <c r="AF70" s="124">
        <f t="shared" si="52"/>
        <v>400</v>
      </c>
      <c r="AG70" s="124">
        <f t="shared" si="52"/>
        <v>380</v>
      </c>
      <c r="AH70" s="124">
        <f t="shared" si="52"/>
        <v>360</v>
      </c>
      <c r="AI70" s="124">
        <f t="shared" si="52"/>
        <v>0</v>
      </c>
      <c r="AJ70" s="124">
        <f t="shared" si="52"/>
        <v>1350</v>
      </c>
      <c r="AK70" s="53">
        <f t="shared" si="52"/>
        <v>0</v>
      </c>
      <c r="AL70" s="53"/>
      <c r="AM70" s="53"/>
      <c r="AN70" s="53"/>
      <c r="AO70" s="53"/>
      <c r="AP70" s="53"/>
      <c r="AQ70" s="53"/>
      <c r="AR70" s="53"/>
      <c r="AS70" s="53"/>
      <c r="AT70" s="53"/>
      <c r="AU70" s="53"/>
    </row>
    <row r="71" spans="1:47" ht="15.75" customHeight="1">
      <c r="A71" s="53" t="s">
        <v>227</v>
      </c>
      <c r="B71" s="53" t="s">
        <v>228</v>
      </c>
      <c r="C71" s="124">
        <f t="shared" ref="C71:AK71" si="53">C70</f>
        <v>0</v>
      </c>
      <c r="D71" s="124">
        <f t="shared" si="53"/>
        <v>0</v>
      </c>
      <c r="E71" s="124">
        <f t="shared" si="53"/>
        <v>0</v>
      </c>
      <c r="F71" s="124">
        <f t="shared" si="53"/>
        <v>0</v>
      </c>
      <c r="G71" s="124">
        <f t="shared" si="53"/>
        <v>0</v>
      </c>
      <c r="H71" s="124">
        <f t="shared" si="53"/>
        <v>0</v>
      </c>
      <c r="I71" s="124" t="str">
        <f t="shared" si="53"/>
        <v>--</v>
      </c>
      <c r="J71" s="124">
        <f t="shared" si="53"/>
        <v>420</v>
      </c>
      <c r="K71" s="124">
        <f t="shared" si="53"/>
        <v>400</v>
      </c>
      <c r="L71" s="124">
        <f t="shared" si="53"/>
        <v>380</v>
      </c>
      <c r="M71" s="124">
        <f t="shared" si="53"/>
        <v>360</v>
      </c>
      <c r="N71" s="124">
        <f t="shared" si="53"/>
        <v>0</v>
      </c>
      <c r="O71" s="124">
        <f t="shared" si="53"/>
        <v>1350</v>
      </c>
      <c r="P71" s="124" t="str">
        <f t="shared" si="53"/>
        <v>--</v>
      </c>
      <c r="Q71" s="124">
        <f t="shared" si="53"/>
        <v>0</v>
      </c>
      <c r="R71" s="124">
        <f t="shared" si="53"/>
        <v>0</v>
      </c>
      <c r="S71" s="124">
        <f t="shared" si="53"/>
        <v>0</v>
      </c>
      <c r="T71" s="124">
        <f t="shared" si="53"/>
        <v>0</v>
      </c>
      <c r="U71" s="124">
        <f t="shared" si="53"/>
        <v>0</v>
      </c>
      <c r="V71" s="124">
        <f t="shared" si="53"/>
        <v>0</v>
      </c>
      <c r="W71" s="124" t="str">
        <f t="shared" si="53"/>
        <v>--</v>
      </c>
      <c r="X71" s="124">
        <f t="shared" si="53"/>
        <v>420</v>
      </c>
      <c r="Y71" s="124">
        <f t="shared" si="53"/>
        <v>400</v>
      </c>
      <c r="Z71" s="124">
        <f t="shared" si="53"/>
        <v>380</v>
      </c>
      <c r="AA71" s="124">
        <f t="shared" si="53"/>
        <v>360</v>
      </c>
      <c r="AB71" s="124">
        <f t="shared" si="53"/>
        <v>0</v>
      </c>
      <c r="AC71" s="124">
        <f t="shared" si="53"/>
        <v>1350</v>
      </c>
      <c r="AD71" s="124" t="str">
        <f t="shared" si="53"/>
        <v>--</v>
      </c>
      <c r="AE71" s="124">
        <f t="shared" si="53"/>
        <v>420</v>
      </c>
      <c r="AF71" s="124">
        <f t="shared" si="53"/>
        <v>400</v>
      </c>
      <c r="AG71" s="124">
        <f t="shared" si="53"/>
        <v>380</v>
      </c>
      <c r="AH71" s="124">
        <f t="shared" si="53"/>
        <v>360</v>
      </c>
      <c r="AI71" s="124">
        <f t="shared" si="53"/>
        <v>0</v>
      </c>
      <c r="AJ71" s="124">
        <f t="shared" si="53"/>
        <v>1350</v>
      </c>
      <c r="AK71" s="53">
        <f t="shared" si="53"/>
        <v>0</v>
      </c>
      <c r="AL71" s="53"/>
      <c r="AM71" s="53"/>
      <c r="AN71" s="53"/>
      <c r="AO71" s="53"/>
      <c r="AP71" s="53"/>
      <c r="AQ71" s="53"/>
      <c r="AR71" s="53"/>
      <c r="AS71" s="53"/>
      <c r="AT71" s="53"/>
      <c r="AU71" s="53"/>
    </row>
    <row r="72" spans="1:47" ht="15.75" customHeight="1">
      <c r="A72" s="53" t="s">
        <v>229</v>
      </c>
      <c r="B72" s="53" t="s">
        <v>230</v>
      </c>
      <c r="C72" s="124">
        <f t="shared" ref="C72:AJ72" si="54">+C18</f>
        <v>0</v>
      </c>
      <c r="D72" s="124">
        <f t="shared" si="54"/>
        <v>0</v>
      </c>
      <c r="E72" s="124">
        <f t="shared" si="54"/>
        <v>0</v>
      </c>
      <c r="F72" s="124">
        <f t="shared" si="54"/>
        <v>0</v>
      </c>
      <c r="G72" s="124">
        <f t="shared" si="54"/>
        <v>0</v>
      </c>
      <c r="H72" s="124">
        <f t="shared" si="54"/>
        <v>0</v>
      </c>
      <c r="I72" s="124" t="str">
        <f t="shared" si="54"/>
        <v>--</v>
      </c>
      <c r="J72" s="124">
        <f t="shared" si="54"/>
        <v>420</v>
      </c>
      <c r="K72" s="124">
        <f t="shared" si="54"/>
        <v>400</v>
      </c>
      <c r="L72" s="124">
        <f t="shared" si="54"/>
        <v>380</v>
      </c>
      <c r="M72" s="124">
        <f t="shared" si="54"/>
        <v>360</v>
      </c>
      <c r="N72" s="124">
        <f t="shared" si="54"/>
        <v>0</v>
      </c>
      <c r="O72" s="124">
        <f t="shared" si="54"/>
        <v>1350</v>
      </c>
      <c r="P72" s="124" t="str">
        <f t="shared" si="54"/>
        <v>--</v>
      </c>
      <c r="Q72" s="124">
        <f t="shared" si="54"/>
        <v>0</v>
      </c>
      <c r="R72" s="124">
        <f t="shared" si="54"/>
        <v>0</v>
      </c>
      <c r="S72" s="124">
        <f t="shared" si="54"/>
        <v>0</v>
      </c>
      <c r="T72" s="124">
        <f t="shared" si="54"/>
        <v>0</v>
      </c>
      <c r="U72" s="124">
        <f t="shared" si="54"/>
        <v>0</v>
      </c>
      <c r="V72" s="124">
        <f t="shared" si="54"/>
        <v>0</v>
      </c>
      <c r="W72" s="124" t="str">
        <f t="shared" si="54"/>
        <v>--</v>
      </c>
      <c r="X72" s="124">
        <f t="shared" si="54"/>
        <v>420</v>
      </c>
      <c r="Y72" s="124">
        <f t="shared" si="54"/>
        <v>400</v>
      </c>
      <c r="Z72" s="124">
        <f t="shared" si="54"/>
        <v>380</v>
      </c>
      <c r="AA72" s="124">
        <f t="shared" si="54"/>
        <v>360</v>
      </c>
      <c r="AB72" s="124">
        <f t="shared" si="54"/>
        <v>0</v>
      </c>
      <c r="AC72" s="124">
        <f t="shared" si="54"/>
        <v>1350</v>
      </c>
      <c r="AD72" s="124" t="str">
        <f t="shared" si="54"/>
        <v>--</v>
      </c>
      <c r="AE72" s="124">
        <f t="shared" si="54"/>
        <v>420</v>
      </c>
      <c r="AF72" s="124">
        <f t="shared" si="54"/>
        <v>400</v>
      </c>
      <c r="AG72" s="124">
        <f t="shared" si="54"/>
        <v>380</v>
      </c>
      <c r="AH72" s="124">
        <f t="shared" si="54"/>
        <v>360</v>
      </c>
      <c r="AI72" s="124">
        <f t="shared" si="54"/>
        <v>0</v>
      </c>
      <c r="AJ72" s="124">
        <f t="shared" si="54"/>
        <v>1350</v>
      </c>
      <c r="AK72" s="53">
        <v>4</v>
      </c>
      <c r="AL72" s="53"/>
      <c r="AM72" s="53"/>
      <c r="AN72" s="53"/>
      <c r="AO72" s="53"/>
      <c r="AP72" s="53"/>
      <c r="AQ72" s="53"/>
      <c r="AR72" s="53"/>
      <c r="AS72" s="53"/>
      <c r="AT72" s="53"/>
      <c r="AU72" s="53"/>
    </row>
    <row r="73" spans="1:47" ht="15.75" customHeight="1">
      <c r="A73" s="53" t="s">
        <v>231</v>
      </c>
      <c r="B73" s="53" t="s">
        <v>232</v>
      </c>
      <c r="C73" s="124">
        <f t="shared" ref="C73:AJ73" si="55">C72</f>
        <v>0</v>
      </c>
      <c r="D73" s="124">
        <f t="shared" si="55"/>
        <v>0</v>
      </c>
      <c r="E73" s="124">
        <f t="shared" si="55"/>
        <v>0</v>
      </c>
      <c r="F73" s="124">
        <f t="shared" si="55"/>
        <v>0</v>
      </c>
      <c r="G73" s="124">
        <f t="shared" si="55"/>
        <v>0</v>
      </c>
      <c r="H73" s="124">
        <f t="shared" si="55"/>
        <v>0</v>
      </c>
      <c r="I73" s="124" t="str">
        <f t="shared" si="55"/>
        <v>--</v>
      </c>
      <c r="J73" s="124">
        <f t="shared" si="55"/>
        <v>420</v>
      </c>
      <c r="K73" s="124">
        <f t="shared" si="55"/>
        <v>400</v>
      </c>
      <c r="L73" s="124">
        <f t="shared" si="55"/>
        <v>380</v>
      </c>
      <c r="M73" s="124">
        <f t="shared" si="55"/>
        <v>360</v>
      </c>
      <c r="N73" s="124">
        <f t="shared" si="55"/>
        <v>0</v>
      </c>
      <c r="O73" s="124">
        <f t="shared" si="55"/>
        <v>1350</v>
      </c>
      <c r="P73" s="124" t="str">
        <f t="shared" si="55"/>
        <v>--</v>
      </c>
      <c r="Q73" s="124">
        <f t="shared" si="55"/>
        <v>0</v>
      </c>
      <c r="R73" s="124">
        <f t="shared" si="55"/>
        <v>0</v>
      </c>
      <c r="S73" s="124">
        <f t="shared" si="55"/>
        <v>0</v>
      </c>
      <c r="T73" s="124">
        <f t="shared" si="55"/>
        <v>0</v>
      </c>
      <c r="U73" s="124">
        <f t="shared" si="55"/>
        <v>0</v>
      </c>
      <c r="V73" s="124">
        <f t="shared" si="55"/>
        <v>0</v>
      </c>
      <c r="W73" s="124" t="str">
        <f t="shared" si="55"/>
        <v>--</v>
      </c>
      <c r="X73" s="124">
        <f t="shared" si="55"/>
        <v>420</v>
      </c>
      <c r="Y73" s="124">
        <f t="shared" si="55"/>
        <v>400</v>
      </c>
      <c r="Z73" s="124">
        <f t="shared" si="55"/>
        <v>380</v>
      </c>
      <c r="AA73" s="124">
        <f t="shared" si="55"/>
        <v>360</v>
      </c>
      <c r="AB73" s="124">
        <f t="shared" si="55"/>
        <v>0</v>
      </c>
      <c r="AC73" s="124">
        <f t="shared" si="55"/>
        <v>1350</v>
      </c>
      <c r="AD73" s="124" t="str">
        <f t="shared" si="55"/>
        <v>--</v>
      </c>
      <c r="AE73" s="124">
        <f t="shared" si="55"/>
        <v>420</v>
      </c>
      <c r="AF73" s="124">
        <f t="shared" si="55"/>
        <v>400</v>
      </c>
      <c r="AG73" s="124">
        <f t="shared" si="55"/>
        <v>380</v>
      </c>
      <c r="AH73" s="124">
        <f t="shared" si="55"/>
        <v>360</v>
      </c>
      <c r="AI73" s="124">
        <f t="shared" si="55"/>
        <v>0</v>
      </c>
      <c r="AJ73" s="124">
        <f t="shared" si="55"/>
        <v>1350</v>
      </c>
      <c r="AK73" s="53">
        <v>4</v>
      </c>
      <c r="AL73" s="53"/>
      <c r="AM73" s="53"/>
      <c r="AN73" s="53"/>
      <c r="AO73" s="53"/>
      <c r="AP73" s="53"/>
      <c r="AQ73" s="53"/>
      <c r="AR73" s="53"/>
      <c r="AS73" s="53"/>
      <c r="AT73" s="53"/>
      <c r="AU73" s="53"/>
    </row>
    <row r="74" spans="1:47" ht="15.75" customHeight="1">
      <c r="A74" s="53"/>
      <c r="B74" s="53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  <c r="R74" s="124"/>
      <c r="S74" s="124"/>
      <c r="T74" s="124"/>
      <c r="U74" s="124"/>
      <c r="V74" s="124"/>
      <c r="W74" s="124"/>
      <c r="X74" s="124"/>
      <c r="Y74" s="124"/>
      <c r="Z74" s="124"/>
      <c r="AA74" s="124"/>
      <c r="AB74" s="124"/>
      <c r="AC74" s="124"/>
      <c r="AD74" s="124"/>
      <c r="AE74" s="124"/>
      <c r="AF74" s="124"/>
      <c r="AG74" s="124"/>
      <c r="AH74" s="124"/>
      <c r="AI74" s="124"/>
      <c r="AJ74" s="124"/>
      <c r="AK74" s="53"/>
      <c r="AL74" s="53"/>
      <c r="AM74" s="53"/>
      <c r="AN74" s="53"/>
      <c r="AO74" s="53"/>
      <c r="AP74" s="53"/>
      <c r="AQ74" s="53"/>
      <c r="AR74" s="53"/>
      <c r="AS74" s="53"/>
      <c r="AT74" s="53"/>
      <c r="AU74" s="53"/>
    </row>
    <row r="75" spans="1:47" ht="15.75" customHeight="1">
      <c r="A75" s="53"/>
      <c r="B75" s="53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  <c r="R75" s="124"/>
      <c r="S75" s="124"/>
      <c r="T75" s="124"/>
      <c r="U75" s="124"/>
      <c r="V75" s="124"/>
      <c r="W75" s="124"/>
      <c r="X75" s="124"/>
      <c r="Y75" s="124"/>
      <c r="Z75" s="124"/>
      <c r="AA75" s="124"/>
      <c r="AB75" s="124"/>
      <c r="AC75" s="124"/>
      <c r="AD75" s="124"/>
      <c r="AE75" s="124"/>
      <c r="AF75" s="124"/>
      <c r="AG75" s="124"/>
      <c r="AH75" s="124"/>
      <c r="AI75" s="124"/>
      <c r="AJ75" s="124"/>
      <c r="AK75" s="53"/>
      <c r="AL75" s="53"/>
      <c r="AM75" s="53"/>
      <c r="AN75" s="53"/>
      <c r="AO75" s="53"/>
      <c r="AP75" s="53"/>
      <c r="AQ75" s="53"/>
      <c r="AR75" s="53"/>
      <c r="AS75" s="53"/>
      <c r="AT75" s="53"/>
      <c r="AU75" s="53"/>
    </row>
    <row r="76" spans="1:47" ht="15.75" customHeight="1">
      <c r="A76" s="53" t="s">
        <v>233</v>
      </c>
      <c r="B76" s="53" t="s">
        <v>234</v>
      </c>
      <c r="C76" s="124">
        <f t="shared" ref="C76:E76" si="56">+C21</f>
        <v>0</v>
      </c>
      <c r="D76" s="124" t="str">
        <f t="shared" si="56"/>
        <v>--</v>
      </c>
      <c r="E76" s="124" t="str">
        <f t="shared" si="56"/>
        <v>--</v>
      </c>
      <c r="F76" s="124" t="str">
        <f>E21</f>
        <v>--</v>
      </c>
      <c r="G76" s="124" t="str">
        <f t="shared" ref="G76:L76" si="57">+G21</f>
        <v>--</v>
      </c>
      <c r="H76" s="124" t="str">
        <f t="shared" si="57"/>
        <v>--</v>
      </c>
      <c r="I76" s="124" t="str">
        <f t="shared" si="57"/>
        <v>--</v>
      </c>
      <c r="J76" s="124">
        <f t="shared" si="57"/>
        <v>0</v>
      </c>
      <c r="K76" s="124" t="str">
        <f t="shared" si="57"/>
        <v>--</v>
      </c>
      <c r="L76" s="124" t="str">
        <f t="shared" si="57"/>
        <v>--</v>
      </c>
      <c r="M76" s="124" t="str">
        <f>L21</f>
        <v>--</v>
      </c>
      <c r="N76" s="124" t="str">
        <f t="shared" ref="N76:S76" si="58">+N21</f>
        <v>--</v>
      </c>
      <c r="O76" s="124" t="str">
        <f t="shared" si="58"/>
        <v>--</v>
      </c>
      <c r="P76" s="124" t="str">
        <f t="shared" si="58"/>
        <v>--</v>
      </c>
      <c r="Q76" s="124">
        <f t="shared" si="58"/>
        <v>0</v>
      </c>
      <c r="R76" s="124">
        <f t="shared" si="58"/>
        <v>0</v>
      </c>
      <c r="S76" s="124">
        <f t="shared" si="58"/>
        <v>0</v>
      </c>
      <c r="T76" s="124">
        <f>S21</f>
        <v>0</v>
      </c>
      <c r="U76" s="124">
        <f t="shared" ref="U76:Z76" si="59">+U21</f>
        <v>0</v>
      </c>
      <c r="V76" s="124">
        <f t="shared" si="59"/>
        <v>0</v>
      </c>
      <c r="W76" s="124" t="str">
        <f t="shared" si="59"/>
        <v>--</v>
      </c>
      <c r="X76" s="124">
        <f t="shared" si="59"/>
        <v>0</v>
      </c>
      <c r="Y76" s="124" t="str">
        <f t="shared" si="59"/>
        <v>--</v>
      </c>
      <c r="Z76" s="124" t="str">
        <f t="shared" si="59"/>
        <v>--</v>
      </c>
      <c r="AA76" s="124" t="str">
        <f>Z21</f>
        <v>--</v>
      </c>
      <c r="AB76" s="124" t="str">
        <f t="shared" ref="AB76:AG76" si="60">+AB21</f>
        <v>--</v>
      </c>
      <c r="AC76" s="124" t="str">
        <f t="shared" si="60"/>
        <v>--</v>
      </c>
      <c r="AD76" s="124" t="str">
        <f t="shared" si="60"/>
        <v>--</v>
      </c>
      <c r="AE76" s="124">
        <f t="shared" si="60"/>
        <v>0</v>
      </c>
      <c r="AF76" s="124" t="str">
        <f t="shared" si="60"/>
        <v>--</v>
      </c>
      <c r="AG76" s="124" t="str">
        <f t="shared" si="60"/>
        <v>--</v>
      </c>
      <c r="AH76" s="124" t="str">
        <f>AG21</f>
        <v>--</v>
      </c>
      <c r="AI76" s="124" t="str">
        <f t="shared" ref="AI76:AJ76" si="61">+AI21</f>
        <v>--</v>
      </c>
      <c r="AJ76" s="124" t="str">
        <f t="shared" si="61"/>
        <v>--</v>
      </c>
      <c r="AK76" s="53">
        <v>26</v>
      </c>
      <c r="AL76" s="53"/>
      <c r="AM76" s="53"/>
      <c r="AN76" s="53"/>
      <c r="AO76" s="53"/>
      <c r="AP76" s="53"/>
      <c r="AQ76" s="53"/>
      <c r="AR76" s="53"/>
      <c r="AS76" s="53"/>
      <c r="AT76" s="53"/>
      <c r="AU76" s="53"/>
    </row>
    <row r="77" spans="1:47" ht="15.75" customHeight="1">
      <c r="A77" s="53" t="s">
        <v>235</v>
      </c>
      <c r="B77" s="53" t="s">
        <v>236</v>
      </c>
      <c r="C77" s="124">
        <f t="shared" ref="C77:F77" si="62">+F21</f>
        <v>0</v>
      </c>
      <c r="D77" s="124" t="str">
        <f t="shared" si="62"/>
        <v>--</v>
      </c>
      <c r="E77" s="124" t="str">
        <f t="shared" si="62"/>
        <v>--</v>
      </c>
      <c r="F77" s="124" t="str">
        <f t="shared" si="62"/>
        <v>--</v>
      </c>
      <c r="G77" s="124" t="str">
        <f t="shared" ref="G77:G78" si="63">+G22</f>
        <v>--</v>
      </c>
      <c r="H77" s="124" t="str">
        <f t="shared" ref="H77:M77" si="64">+K21</f>
        <v>--</v>
      </c>
      <c r="I77" s="124" t="str">
        <f t="shared" si="64"/>
        <v>--</v>
      </c>
      <c r="J77" s="124">
        <f t="shared" si="64"/>
        <v>0</v>
      </c>
      <c r="K77" s="124" t="str">
        <f t="shared" si="64"/>
        <v>--</v>
      </c>
      <c r="L77" s="124" t="str">
        <f t="shared" si="64"/>
        <v>--</v>
      </c>
      <c r="M77" s="124" t="str">
        <f t="shared" si="64"/>
        <v>--</v>
      </c>
      <c r="N77" s="124" t="str">
        <f t="shared" ref="N77:N78" si="65">+N22</f>
        <v>--</v>
      </c>
      <c r="O77" s="124">
        <f t="shared" ref="O77:T77" si="66">+R21</f>
        <v>0</v>
      </c>
      <c r="P77" s="124">
        <f t="shared" si="66"/>
        <v>0</v>
      </c>
      <c r="Q77" s="124">
        <f t="shared" si="66"/>
        <v>0</v>
      </c>
      <c r="R77" s="124">
        <f t="shared" si="66"/>
        <v>0</v>
      </c>
      <c r="S77" s="124">
        <f t="shared" si="66"/>
        <v>0</v>
      </c>
      <c r="T77" s="124" t="str">
        <f t="shared" si="66"/>
        <v>--</v>
      </c>
      <c r="U77" s="124">
        <f t="shared" ref="U77:U78" si="67">+U22</f>
        <v>0</v>
      </c>
      <c r="V77" s="124" t="str">
        <f t="shared" ref="V77:AA77" si="68">+Y21</f>
        <v>--</v>
      </c>
      <c r="W77" s="124" t="str">
        <f t="shared" si="68"/>
        <v>--</v>
      </c>
      <c r="X77" s="124">
        <f t="shared" si="68"/>
        <v>0</v>
      </c>
      <c r="Y77" s="124" t="str">
        <f t="shared" si="68"/>
        <v>--</v>
      </c>
      <c r="Z77" s="124" t="str">
        <f t="shared" si="68"/>
        <v>--</v>
      </c>
      <c r="AA77" s="124" t="str">
        <f t="shared" si="68"/>
        <v>--</v>
      </c>
      <c r="AB77" s="124" t="str">
        <f t="shared" ref="AB77:AB78" si="69">+AB22</f>
        <v>--</v>
      </c>
      <c r="AC77" s="124" t="str">
        <f t="shared" ref="AC77:AH77" si="70">+AF21</f>
        <v>--</v>
      </c>
      <c r="AD77" s="124" t="str">
        <f t="shared" si="70"/>
        <v>--</v>
      </c>
      <c r="AE77" s="124">
        <f t="shared" si="70"/>
        <v>0</v>
      </c>
      <c r="AF77" s="124" t="str">
        <f t="shared" si="70"/>
        <v>--</v>
      </c>
      <c r="AG77" s="124" t="str">
        <f t="shared" si="70"/>
        <v>--</v>
      </c>
      <c r="AH77" s="124">
        <f t="shared" si="70"/>
        <v>0</v>
      </c>
      <c r="AI77" s="124" t="str">
        <f t="shared" ref="AI77:AI78" si="71">+AI22</f>
        <v>--</v>
      </c>
      <c r="AJ77" s="124">
        <f>+AM21</f>
        <v>0</v>
      </c>
      <c r="AK77" s="53">
        <v>26</v>
      </c>
      <c r="AL77" s="53"/>
      <c r="AM77" s="53"/>
      <c r="AN77" s="53"/>
      <c r="AO77" s="53"/>
      <c r="AP77" s="53"/>
      <c r="AQ77" s="53"/>
      <c r="AR77" s="53"/>
      <c r="AS77" s="53"/>
      <c r="AT77" s="53"/>
      <c r="AU77" s="53"/>
    </row>
    <row r="78" spans="1:47" ht="15.75" customHeight="1">
      <c r="A78" s="53" t="s">
        <v>149</v>
      </c>
      <c r="B78" s="53" t="s">
        <v>237</v>
      </c>
      <c r="C78" s="124">
        <f t="shared" ref="C78:E78" si="72">+C23</f>
        <v>0</v>
      </c>
      <c r="D78" s="124" t="str">
        <f t="shared" si="72"/>
        <v>--</v>
      </c>
      <c r="E78" s="124" t="str">
        <f t="shared" si="72"/>
        <v>--</v>
      </c>
      <c r="F78" s="124" t="str">
        <f>E23</f>
        <v>--</v>
      </c>
      <c r="G78" s="124" t="str">
        <f t="shared" si="63"/>
        <v>--</v>
      </c>
      <c r="H78" s="124" t="str">
        <f t="shared" ref="H78:L78" si="73">+H23</f>
        <v>--</v>
      </c>
      <c r="I78" s="124" t="str">
        <f t="shared" si="73"/>
        <v>--</v>
      </c>
      <c r="J78" s="124">
        <f t="shared" si="73"/>
        <v>380</v>
      </c>
      <c r="K78" s="124" t="str">
        <f t="shared" si="73"/>
        <v>--</v>
      </c>
      <c r="L78" s="124" t="str">
        <f t="shared" si="73"/>
        <v>--</v>
      </c>
      <c r="M78" s="124" t="str">
        <f>L23</f>
        <v>--</v>
      </c>
      <c r="N78" s="124" t="str">
        <f t="shared" si="65"/>
        <v>--</v>
      </c>
      <c r="O78" s="124" t="str">
        <f t="shared" ref="O78:S78" si="74">+O23</f>
        <v>--</v>
      </c>
      <c r="P78" s="124" t="str">
        <f t="shared" si="74"/>
        <v>--</v>
      </c>
      <c r="Q78" s="124">
        <f t="shared" si="74"/>
        <v>0</v>
      </c>
      <c r="R78" s="124">
        <f t="shared" si="74"/>
        <v>0</v>
      </c>
      <c r="S78" s="124">
        <f t="shared" si="74"/>
        <v>0</v>
      </c>
      <c r="T78" s="124">
        <f>S23</f>
        <v>0</v>
      </c>
      <c r="U78" s="124">
        <f t="shared" si="67"/>
        <v>0</v>
      </c>
      <c r="V78" s="124">
        <f t="shared" ref="V78:Z78" si="75">+V23</f>
        <v>0</v>
      </c>
      <c r="W78" s="124" t="str">
        <f t="shared" si="75"/>
        <v>--</v>
      </c>
      <c r="X78" s="124">
        <f t="shared" si="75"/>
        <v>380</v>
      </c>
      <c r="Y78" s="124" t="str">
        <f t="shared" si="75"/>
        <v>--</v>
      </c>
      <c r="Z78" s="124">
        <f t="shared" si="75"/>
        <v>0</v>
      </c>
      <c r="AA78" s="124">
        <f>Z23</f>
        <v>0</v>
      </c>
      <c r="AB78" s="124" t="str">
        <f t="shared" si="69"/>
        <v>--</v>
      </c>
      <c r="AC78" s="124" t="str">
        <f t="shared" ref="AC78:AG78" si="76">+AC23</f>
        <v>--</v>
      </c>
      <c r="AD78" s="124" t="str">
        <f t="shared" si="76"/>
        <v>--</v>
      </c>
      <c r="AE78" s="124">
        <f t="shared" si="76"/>
        <v>380</v>
      </c>
      <c r="AF78" s="124" t="str">
        <f t="shared" si="76"/>
        <v>--</v>
      </c>
      <c r="AG78" s="124" t="str">
        <f t="shared" si="76"/>
        <v>--</v>
      </c>
      <c r="AH78" s="124" t="str">
        <f>AG23</f>
        <v>--</v>
      </c>
      <c r="AI78" s="124" t="str">
        <f t="shared" si="71"/>
        <v>--</v>
      </c>
      <c r="AJ78" s="124" t="str">
        <f>+AJ23</f>
        <v>--</v>
      </c>
      <c r="AK78" s="53">
        <v>999</v>
      </c>
      <c r="AL78" s="53"/>
      <c r="AM78" s="53"/>
      <c r="AN78" s="53"/>
      <c r="AO78" s="53"/>
      <c r="AP78" s="53"/>
      <c r="AQ78" s="53"/>
      <c r="AR78" s="53"/>
      <c r="AS78" s="53"/>
      <c r="AT78" s="53"/>
      <c r="AU78" s="53"/>
    </row>
    <row r="79" spans="1:47" ht="15.75" customHeight="1">
      <c r="A79" s="53" t="s">
        <v>238</v>
      </c>
      <c r="B79" s="53" t="s">
        <v>239</v>
      </c>
      <c r="C79" s="124">
        <f t="shared" ref="C79:F79" si="77">+F23</f>
        <v>0</v>
      </c>
      <c r="D79" s="124" t="str">
        <f t="shared" si="77"/>
        <v>--</v>
      </c>
      <c r="E79" s="124" t="str">
        <f t="shared" si="77"/>
        <v>--</v>
      </c>
      <c r="F79" s="124" t="str">
        <f t="shared" si="77"/>
        <v>--</v>
      </c>
      <c r="G79" s="124" t="str">
        <f>+G23</f>
        <v>--</v>
      </c>
      <c r="H79" s="124" t="str">
        <f t="shared" ref="H79:M79" si="78">+K23</f>
        <v>--</v>
      </c>
      <c r="I79" s="124" t="str">
        <f t="shared" si="78"/>
        <v>--</v>
      </c>
      <c r="J79" s="124">
        <f t="shared" si="78"/>
        <v>310</v>
      </c>
      <c r="K79" s="124" t="str">
        <f t="shared" si="78"/>
        <v>--</v>
      </c>
      <c r="L79" s="124" t="str">
        <f t="shared" si="78"/>
        <v>--</v>
      </c>
      <c r="M79" s="124" t="str">
        <f t="shared" si="78"/>
        <v>--</v>
      </c>
      <c r="N79" s="124" t="str">
        <f>+N23</f>
        <v>--</v>
      </c>
      <c r="O79" s="124">
        <f t="shared" ref="O79:T79" si="79">+R23</f>
        <v>0</v>
      </c>
      <c r="P79" s="124">
        <f t="shared" si="79"/>
        <v>0</v>
      </c>
      <c r="Q79" s="124">
        <f t="shared" si="79"/>
        <v>0</v>
      </c>
      <c r="R79" s="124">
        <f t="shared" si="79"/>
        <v>0</v>
      </c>
      <c r="S79" s="124">
        <f t="shared" si="79"/>
        <v>0</v>
      </c>
      <c r="T79" s="124" t="str">
        <f t="shared" si="79"/>
        <v>--</v>
      </c>
      <c r="U79" s="124">
        <f>+U23</f>
        <v>0</v>
      </c>
      <c r="V79" s="124" t="str">
        <f t="shared" ref="V79:AA79" si="80">+Y23</f>
        <v>--</v>
      </c>
      <c r="W79" s="124">
        <f t="shared" si="80"/>
        <v>0</v>
      </c>
      <c r="X79" s="124">
        <f t="shared" si="80"/>
        <v>310</v>
      </c>
      <c r="Y79" s="124" t="str">
        <f t="shared" si="80"/>
        <v>--</v>
      </c>
      <c r="Z79" s="124" t="str">
        <f t="shared" si="80"/>
        <v>--</v>
      </c>
      <c r="AA79" s="124" t="str">
        <f t="shared" si="80"/>
        <v>--</v>
      </c>
      <c r="AB79" s="124" t="str">
        <f>+AB23</f>
        <v>--</v>
      </c>
      <c r="AC79" s="124" t="str">
        <f t="shared" ref="AC79:AH79" si="81">+AF23</f>
        <v>--</v>
      </c>
      <c r="AD79" s="124" t="str">
        <f t="shared" si="81"/>
        <v>--</v>
      </c>
      <c r="AE79" s="124">
        <f t="shared" si="81"/>
        <v>310</v>
      </c>
      <c r="AF79" s="124" t="str">
        <f t="shared" si="81"/>
        <v>--</v>
      </c>
      <c r="AG79" s="124" t="str">
        <f t="shared" si="81"/>
        <v>--</v>
      </c>
      <c r="AH79" s="124">
        <f t="shared" si="81"/>
        <v>0</v>
      </c>
      <c r="AI79" s="124" t="str">
        <f>+AI23</f>
        <v>--</v>
      </c>
      <c r="AJ79" s="124">
        <f>+AM23</f>
        <v>0</v>
      </c>
      <c r="AK79" s="53">
        <v>999</v>
      </c>
      <c r="AL79" s="53"/>
      <c r="AM79" s="53"/>
      <c r="AN79" s="53"/>
      <c r="AO79" s="53"/>
      <c r="AP79" s="53"/>
      <c r="AQ79" s="53"/>
      <c r="AR79" s="53"/>
      <c r="AS79" s="53"/>
      <c r="AT79" s="53"/>
      <c r="AU79" s="53"/>
    </row>
    <row r="80" spans="1:47" ht="15.75" customHeight="1">
      <c r="A80" s="53" t="s">
        <v>240</v>
      </c>
      <c r="B80" s="53" t="s">
        <v>63</v>
      </c>
      <c r="C80" s="53">
        <v>0</v>
      </c>
      <c r="D80" s="53">
        <v>0</v>
      </c>
      <c r="E80" s="53">
        <v>0</v>
      </c>
      <c r="F80" s="53">
        <v>0</v>
      </c>
      <c r="G80" s="53">
        <v>0</v>
      </c>
      <c r="H80" s="53">
        <v>0</v>
      </c>
      <c r="I80" s="53">
        <v>0</v>
      </c>
      <c r="J80" s="53">
        <v>0</v>
      </c>
      <c r="K80" s="53">
        <v>0</v>
      </c>
      <c r="L80" s="53">
        <v>0</v>
      </c>
      <c r="M80" s="53">
        <v>0</v>
      </c>
      <c r="N80" s="53">
        <v>0</v>
      </c>
      <c r="O80" s="53">
        <v>0</v>
      </c>
      <c r="P80" s="53">
        <v>0</v>
      </c>
      <c r="Q80" s="53">
        <v>0</v>
      </c>
      <c r="R80" s="53">
        <v>0</v>
      </c>
      <c r="S80" s="53">
        <v>0</v>
      </c>
      <c r="T80" s="53">
        <v>0</v>
      </c>
      <c r="U80" s="53">
        <v>0</v>
      </c>
      <c r="V80" s="53">
        <v>0</v>
      </c>
      <c r="W80" s="53">
        <v>0</v>
      </c>
      <c r="X80" s="53">
        <v>0</v>
      </c>
      <c r="Y80" s="53">
        <v>0</v>
      </c>
      <c r="Z80" s="53">
        <v>0</v>
      </c>
      <c r="AA80" s="53">
        <v>0</v>
      </c>
      <c r="AB80" s="53">
        <v>0</v>
      </c>
      <c r="AC80" s="53">
        <v>0</v>
      </c>
      <c r="AD80" s="53">
        <v>0</v>
      </c>
      <c r="AE80" s="53">
        <v>0</v>
      </c>
      <c r="AF80" s="53">
        <v>0</v>
      </c>
      <c r="AG80" s="53">
        <v>0</v>
      </c>
      <c r="AH80" s="53">
        <v>0</v>
      </c>
      <c r="AI80" s="53">
        <v>0</v>
      </c>
      <c r="AJ80" s="53">
        <v>0</v>
      </c>
      <c r="AK80" s="53">
        <v>999</v>
      </c>
      <c r="AL80" s="53"/>
      <c r="AM80" s="53"/>
      <c r="AN80" s="53"/>
      <c r="AO80" s="53"/>
      <c r="AP80" s="53"/>
      <c r="AQ80" s="53"/>
      <c r="AR80" s="53"/>
      <c r="AS80" s="53"/>
      <c r="AT80" s="53"/>
      <c r="AU80" s="53"/>
    </row>
    <row r="81" spans="1:47" ht="15.75" customHeight="1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  <c r="AK81" s="53"/>
      <c r="AL81" s="53"/>
      <c r="AM81" s="53"/>
      <c r="AN81" s="53"/>
      <c r="AO81" s="53"/>
      <c r="AP81" s="53"/>
      <c r="AQ81" s="53"/>
      <c r="AR81" s="53"/>
      <c r="AS81" s="53"/>
      <c r="AT81" s="53"/>
      <c r="AU81" s="53"/>
    </row>
    <row r="82" spans="1:47" ht="15.75" customHeight="1">
      <c r="A82" s="53"/>
      <c r="B82" s="124" t="s">
        <v>241</v>
      </c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53"/>
      <c r="AP82" s="53"/>
      <c r="AQ82" s="53"/>
      <c r="AR82" s="53"/>
      <c r="AS82" s="53"/>
      <c r="AT82" s="53"/>
      <c r="AU82" s="53"/>
    </row>
    <row r="83" spans="1:47" ht="15.6">
      <c r="A83" s="53"/>
      <c r="B83" s="125" t="s">
        <v>242</v>
      </c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</row>
    <row r="84" spans="1:47" ht="15.75" customHeight="1">
      <c r="A84" s="53"/>
      <c r="B84" s="53" t="str">
        <f>+C1</f>
        <v>Ceník základní / Léto 1-3 noci</v>
      </c>
      <c r="C84" s="53">
        <v>2</v>
      </c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  <c r="AK84" s="53"/>
      <c r="AL84" s="53"/>
      <c r="AM84" s="53"/>
      <c r="AN84" s="53"/>
      <c r="AO84" s="53"/>
      <c r="AP84" s="53"/>
      <c r="AQ84" s="53"/>
      <c r="AR84" s="53"/>
      <c r="AS84" s="53"/>
      <c r="AT84" s="53"/>
      <c r="AU84" s="53"/>
    </row>
    <row r="85" spans="1:47" ht="15.75" customHeight="1">
      <c r="A85" s="53"/>
      <c r="B85" s="53" t="str">
        <f>+I1</f>
        <v>Ceník víkend standard</v>
      </c>
      <c r="C85" s="53">
        <f t="shared" ref="C85:C88" si="82">+C84+7</f>
        <v>9</v>
      </c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  <c r="AK85" s="53"/>
      <c r="AL85" s="53"/>
      <c r="AM85" s="53"/>
      <c r="AN85" s="53"/>
      <c r="AO85" s="53"/>
      <c r="AP85" s="53"/>
      <c r="AQ85" s="53"/>
      <c r="AR85" s="53"/>
      <c r="AS85" s="53"/>
      <c r="AT85" s="53"/>
      <c r="AU85" s="53"/>
    </row>
    <row r="86" spans="1:47" ht="15.75" customHeight="1">
      <c r="A86" s="53"/>
      <c r="B86" s="53" t="str">
        <f>+P1</f>
        <v>Ceník víkend - zimní</v>
      </c>
      <c r="C86" s="53">
        <f t="shared" si="82"/>
        <v>16</v>
      </c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  <c r="AB86" s="53"/>
      <c r="AC86" s="53"/>
      <c r="AD86" s="53"/>
      <c r="AE86" s="53"/>
      <c r="AF86" s="53"/>
      <c r="AG86" s="53"/>
      <c r="AH86" s="53"/>
      <c r="AI86" s="53"/>
      <c r="AJ86" s="53"/>
      <c r="AK86" s="53"/>
      <c r="AL86" s="53"/>
      <c r="AM86" s="53"/>
      <c r="AN86" s="53"/>
      <c r="AO86" s="53"/>
      <c r="AP86" s="53"/>
      <c r="AQ86" s="53"/>
      <c r="AR86" s="53"/>
      <c r="AS86" s="53"/>
      <c r="AT86" s="53"/>
      <c r="AU86" s="53"/>
    </row>
    <row r="87" spans="1:47" ht="15.75" customHeight="1">
      <c r="A87" s="53"/>
      <c r="B87" s="53" t="str">
        <f>+W1</f>
        <v>Ceník léto pro 4 až 6 nocí</v>
      </c>
      <c r="C87" s="53">
        <f t="shared" si="82"/>
        <v>23</v>
      </c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  <c r="AB87" s="53"/>
      <c r="AC87" s="53"/>
      <c r="AD87" s="53"/>
      <c r="AE87" s="53"/>
      <c r="AF87" s="53"/>
      <c r="AG87" s="53"/>
      <c r="AH87" s="53"/>
      <c r="AI87" s="53"/>
      <c r="AJ87" s="53"/>
      <c r="AK87" s="53"/>
      <c r="AL87" s="53"/>
      <c r="AM87" s="53"/>
      <c r="AN87" s="53"/>
      <c r="AO87" s="53"/>
      <c r="AP87" s="53"/>
      <c r="AQ87" s="53"/>
      <c r="AR87" s="53"/>
      <c r="AS87" s="53"/>
      <c r="AT87" s="53"/>
      <c r="AU87" s="53"/>
    </row>
    <row r="88" spans="1:47" ht="15.75" customHeight="1">
      <c r="A88" s="53"/>
      <c r="B88" s="53" t="str">
        <f>+AD1</f>
        <v>Ceník pro léto 7 nocí</v>
      </c>
      <c r="C88" s="53">
        <f t="shared" si="82"/>
        <v>30</v>
      </c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  <c r="AG88" s="53"/>
      <c r="AH88" s="53"/>
      <c r="AI88" s="53"/>
      <c r="AJ88" s="53"/>
      <c r="AK88" s="53"/>
      <c r="AL88" s="53"/>
      <c r="AM88" s="53"/>
      <c r="AN88" s="53"/>
      <c r="AO88" s="53"/>
      <c r="AP88" s="53"/>
      <c r="AQ88" s="53"/>
      <c r="AR88" s="53"/>
      <c r="AS88" s="53"/>
      <c r="AT88" s="53"/>
      <c r="AU88" s="53"/>
    </row>
    <row r="89" spans="1:47" ht="15.75" customHeight="1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  <c r="AB89" s="53"/>
      <c r="AC89" s="53"/>
      <c r="AD89" s="53"/>
      <c r="AE89" s="53"/>
      <c r="AF89" s="53"/>
      <c r="AG89" s="53"/>
      <c r="AH89" s="53"/>
      <c r="AI89" s="53"/>
      <c r="AJ89" s="53"/>
      <c r="AK89" s="53"/>
      <c r="AL89" s="53"/>
      <c r="AM89" s="53"/>
      <c r="AN89" s="53"/>
      <c r="AO89" s="53"/>
      <c r="AP89" s="53"/>
      <c r="AQ89" s="53"/>
      <c r="AR89" s="53"/>
      <c r="AS89" s="53"/>
      <c r="AT89" s="53"/>
      <c r="AU89" s="53"/>
    </row>
    <row r="90" spans="1:47" ht="15.75" customHeight="1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  <c r="AG90" s="53"/>
      <c r="AH90" s="53"/>
      <c r="AI90" s="53"/>
      <c r="AJ90" s="53"/>
      <c r="AK90" s="53"/>
      <c r="AL90" s="53"/>
      <c r="AM90" s="53"/>
      <c r="AN90" s="53"/>
      <c r="AO90" s="53"/>
      <c r="AP90" s="53"/>
      <c r="AQ90" s="53"/>
      <c r="AR90" s="53"/>
      <c r="AS90" s="53"/>
      <c r="AT90" s="53"/>
      <c r="AU90" s="53"/>
    </row>
    <row r="91" spans="1:47" ht="15.75" customHeight="1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  <c r="AB91" s="53"/>
      <c r="AC91" s="53"/>
      <c r="AD91" s="53"/>
      <c r="AE91" s="53"/>
      <c r="AF91" s="53"/>
      <c r="AG91" s="53"/>
      <c r="AH91" s="53"/>
      <c r="AI91" s="53"/>
      <c r="AJ91" s="53"/>
      <c r="AK91" s="53"/>
      <c r="AL91" s="53"/>
      <c r="AM91" s="53"/>
      <c r="AN91" s="53"/>
      <c r="AO91" s="53"/>
      <c r="AP91" s="53"/>
      <c r="AQ91" s="53"/>
      <c r="AR91" s="53"/>
      <c r="AS91" s="53"/>
      <c r="AT91" s="53"/>
      <c r="AU91" s="53"/>
    </row>
    <row r="92" spans="1:47" ht="15.75" customHeight="1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  <c r="AB92" s="53"/>
      <c r="AC92" s="53"/>
      <c r="AD92" s="53"/>
      <c r="AE92" s="53"/>
      <c r="AF92" s="53"/>
      <c r="AG92" s="53"/>
      <c r="AH92" s="53"/>
      <c r="AI92" s="53"/>
      <c r="AJ92" s="53"/>
      <c r="AK92" s="53"/>
      <c r="AL92" s="53"/>
      <c r="AM92" s="53"/>
      <c r="AN92" s="53"/>
      <c r="AO92" s="53"/>
      <c r="AP92" s="53"/>
      <c r="AQ92" s="53"/>
      <c r="AR92" s="53"/>
      <c r="AS92" s="53"/>
      <c r="AT92" s="53"/>
      <c r="AU92" s="53"/>
    </row>
    <row r="93" spans="1:47" ht="15.75" customHeight="1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  <c r="AB93" s="53"/>
      <c r="AC93" s="53"/>
      <c r="AD93" s="53"/>
      <c r="AE93" s="53"/>
      <c r="AF93" s="53"/>
      <c r="AG93" s="53"/>
      <c r="AH93" s="53"/>
      <c r="AI93" s="53"/>
      <c r="AJ93" s="53"/>
      <c r="AK93" s="53"/>
      <c r="AL93" s="53"/>
      <c r="AM93" s="53"/>
      <c r="AN93" s="53"/>
      <c r="AO93" s="53"/>
      <c r="AP93" s="53"/>
      <c r="AQ93" s="53"/>
      <c r="AR93" s="53"/>
      <c r="AS93" s="53"/>
      <c r="AT93" s="53"/>
      <c r="AU93" s="53"/>
    </row>
    <row r="94" spans="1:47" ht="15.75" customHeight="1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  <c r="AG94" s="53"/>
      <c r="AH94" s="53"/>
      <c r="AI94" s="53"/>
      <c r="AJ94" s="53"/>
      <c r="AK94" s="53"/>
      <c r="AL94" s="53"/>
      <c r="AM94" s="53"/>
      <c r="AN94" s="53"/>
      <c r="AO94" s="53"/>
      <c r="AP94" s="53"/>
      <c r="AQ94" s="53"/>
      <c r="AR94" s="53"/>
      <c r="AS94" s="53"/>
      <c r="AT94" s="53"/>
      <c r="AU94" s="53"/>
    </row>
    <row r="95" spans="1:47" ht="15.75" customHeight="1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  <c r="AB95" s="53"/>
      <c r="AC95" s="53"/>
      <c r="AD95" s="53"/>
      <c r="AE95" s="53"/>
      <c r="AF95" s="53"/>
      <c r="AG95" s="53"/>
      <c r="AH95" s="53"/>
      <c r="AI95" s="53"/>
      <c r="AJ95" s="53"/>
      <c r="AK95" s="53"/>
      <c r="AL95" s="53"/>
      <c r="AM95" s="53"/>
      <c r="AN95" s="53"/>
      <c r="AO95" s="53"/>
      <c r="AP95" s="53"/>
      <c r="AQ95" s="53"/>
      <c r="AR95" s="53"/>
      <c r="AS95" s="53"/>
      <c r="AT95" s="53"/>
      <c r="AU95" s="53"/>
    </row>
    <row r="96" spans="1:47" ht="15.75" customHeight="1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  <c r="AB96" s="53"/>
      <c r="AC96" s="53"/>
      <c r="AD96" s="53"/>
      <c r="AE96" s="53"/>
      <c r="AF96" s="53"/>
      <c r="AG96" s="53"/>
      <c r="AH96" s="53"/>
      <c r="AI96" s="53"/>
      <c r="AJ96" s="53"/>
      <c r="AK96" s="53"/>
      <c r="AL96" s="53"/>
      <c r="AM96" s="53"/>
      <c r="AN96" s="53"/>
      <c r="AO96" s="53"/>
      <c r="AP96" s="53"/>
      <c r="AQ96" s="53"/>
      <c r="AR96" s="53"/>
      <c r="AS96" s="53"/>
      <c r="AT96" s="53"/>
      <c r="AU96" s="53"/>
    </row>
    <row r="97" spans="1:47" ht="15.75" customHeight="1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3"/>
      <c r="AK97" s="53"/>
      <c r="AL97" s="53"/>
      <c r="AM97" s="53"/>
      <c r="AN97" s="53"/>
      <c r="AO97" s="53"/>
      <c r="AP97" s="53"/>
      <c r="AQ97" s="53"/>
      <c r="AR97" s="53"/>
      <c r="AS97" s="53"/>
      <c r="AT97" s="53"/>
      <c r="AU97" s="53"/>
    </row>
    <row r="98" spans="1:47" ht="15.75" customHeight="1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  <c r="AB98" s="53"/>
      <c r="AC98" s="53"/>
      <c r="AD98" s="53"/>
      <c r="AE98" s="53"/>
      <c r="AF98" s="53"/>
      <c r="AG98" s="53"/>
      <c r="AH98" s="53"/>
      <c r="AI98" s="53"/>
      <c r="AJ98" s="53"/>
      <c r="AK98" s="53"/>
      <c r="AL98" s="53"/>
      <c r="AM98" s="53"/>
      <c r="AN98" s="53"/>
      <c r="AO98" s="53"/>
      <c r="AP98" s="53"/>
      <c r="AQ98" s="53"/>
      <c r="AR98" s="53"/>
      <c r="AS98" s="53"/>
      <c r="AT98" s="53"/>
      <c r="AU98" s="53"/>
    </row>
    <row r="99" spans="1:47" ht="15.75" customHeight="1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  <c r="AB99" s="53"/>
      <c r="AC99" s="53"/>
      <c r="AD99" s="53"/>
      <c r="AE99" s="53"/>
      <c r="AF99" s="53"/>
      <c r="AG99" s="53"/>
      <c r="AH99" s="53"/>
      <c r="AI99" s="53"/>
      <c r="AJ99" s="53"/>
      <c r="AK99" s="53"/>
      <c r="AL99" s="53"/>
      <c r="AM99" s="53"/>
      <c r="AN99" s="53"/>
      <c r="AO99" s="53"/>
      <c r="AP99" s="53"/>
      <c r="AQ99" s="53"/>
      <c r="AR99" s="53"/>
      <c r="AS99" s="53"/>
      <c r="AT99" s="53"/>
      <c r="AU99" s="53"/>
    </row>
    <row r="100" spans="1:47" ht="15.75" customHeight="1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  <c r="AB100" s="53"/>
      <c r="AC100" s="53"/>
      <c r="AD100" s="53"/>
      <c r="AE100" s="53"/>
      <c r="AF100" s="53"/>
      <c r="AG100" s="53"/>
      <c r="AH100" s="53"/>
      <c r="AI100" s="53"/>
      <c r="AJ100" s="53"/>
      <c r="AK100" s="53"/>
      <c r="AL100" s="53"/>
      <c r="AM100" s="53"/>
      <c r="AN100" s="53"/>
      <c r="AO100" s="53"/>
      <c r="AP100" s="53"/>
      <c r="AQ100" s="53"/>
      <c r="AR100" s="53"/>
      <c r="AS100" s="53"/>
      <c r="AT100" s="53"/>
      <c r="AU100" s="53"/>
    </row>
    <row r="101" spans="1:47" ht="15.75" customHeight="1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  <c r="AB101" s="53"/>
      <c r="AC101" s="53"/>
      <c r="AD101" s="53"/>
      <c r="AE101" s="53"/>
      <c r="AF101" s="53"/>
      <c r="AG101" s="53"/>
      <c r="AH101" s="53"/>
      <c r="AI101" s="53"/>
      <c r="AJ101" s="53"/>
      <c r="AK101" s="53"/>
      <c r="AL101" s="53"/>
      <c r="AM101" s="53"/>
      <c r="AN101" s="53"/>
      <c r="AO101" s="53"/>
      <c r="AP101" s="53"/>
      <c r="AQ101" s="53"/>
      <c r="AR101" s="53"/>
      <c r="AS101" s="53"/>
      <c r="AT101" s="53"/>
      <c r="AU101" s="53"/>
    </row>
    <row r="102" spans="1:47" ht="15.75" customHeight="1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  <c r="AB102" s="53"/>
      <c r="AC102" s="53"/>
      <c r="AD102" s="53"/>
      <c r="AE102" s="53"/>
      <c r="AF102" s="53"/>
      <c r="AG102" s="53"/>
      <c r="AH102" s="53"/>
      <c r="AI102" s="53"/>
      <c r="AJ102" s="53"/>
      <c r="AK102" s="53"/>
      <c r="AL102" s="53"/>
      <c r="AM102" s="53"/>
      <c r="AN102" s="53"/>
      <c r="AO102" s="53"/>
      <c r="AP102" s="53"/>
      <c r="AQ102" s="53"/>
      <c r="AR102" s="53"/>
      <c r="AS102" s="53"/>
      <c r="AT102" s="53"/>
      <c r="AU102" s="53"/>
    </row>
    <row r="103" spans="1:47" ht="15.75" customHeight="1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  <c r="AB103" s="53"/>
      <c r="AC103" s="53"/>
      <c r="AD103" s="53"/>
      <c r="AE103" s="53"/>
      <c r="AF103" s="53"/>
      <c r="AG103" s="53"/>
      <c r="AH103" s="53"/>
      <c r="AI103" s="53"/>
      <c r="AJ103" s="53"/>
      <c r="AK103" s="53"/>
      <c r="AL103" s="53"/>
      <c r="AM103" s="53"/>
      <c r="AN103" s="53"/>
      <c r="AO103" s="53"/>
      <c r="AP103" s="53"/>
      <c r="AQ103" s="53"/>
      <c r="AR103" s="53"/>
      <c r="AS103" s="53"/>
      <c r="AT103" s="53"/>
      <c r="AU103" s="53"/>
    </row>
    <row r="104" spans="1:47" ht="15.75" customHeight="1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  <c r="AB104" s="53"/>
      <c r="AC104" s="53"/>
      <c r="AD104" s="53"/>
      <c r="AE104" s="53"/>
      <c r="AF104" s="53"/>
      <c r="AG104" s="53"/>
      <c r="AH104" s="53"/>
      <c r="AI104" s="53"/>
      <c r="AJ104" s="53"/>
      <c r="AK104" s="53"/>
      <c r="AL104" s="53"/>
      <c r="AM104" s="53"/>
      <c r="AN104" s="53"/>
      <c r="AO104" s="53"/>
      <c r="AP104" s="53"/>
      <c r="AQ104" s="53"/>
      <c r="AR104" s="53"/>
      <c r="AS104" s="53"/>
      <c r="AT104" s="53"/>
      <c r="AU104" s="53"/>
    </row>
    <row r="105" spans="1:47" ht="15.75" customHeight="1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  <c r="AB105" s="53"/>
      <c r="AC105" s="53"/>
      <c r="AD105" s="53"/>
      <c r="AE105" s="53"/>
      <c r="AF105" s="53"/>
      <c r="AG105" s="53"/>
      <c r="AH105" s="53"/>
      <c r="AI105" s="53"/>
      <c r="AJ105" s="53"/>
      <c r="AK105" s="53"/>
      <c r="AL105" s="53"/>
      <c r="AM105" s="53"/>
      <c r="AN105" s="53"/>
      <c r="AO105" s="53"/>
      <c r="AP105" s="53"/>
      <c r="AQ105" s="53"/>
      <c r="AR105" s="53"/>
      <c r="AS105" s="53"/>
      <c r="AT105" s="53"/>
      <c r="AU105" s="53"/>
    </row>
    <row r="106" spans="1:47" ht="15.75" customHeight="1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  <c r="AB106" s="53"/>
      <c r="AC106" s="53"/>
      <c r="AD106" s="53"/>
      <c r="AE106" s="53"/>
      <c r="AF106" s="53"/>
      <c r="AG106" s="53"/>
      <c r="AH106" s="53"/>
      <c r="AI106" s="53"/>
      <c r="AJ106" s="53"/>
      <c r="AK106" s="53"/>
      <c r="AL106" s="53"/>
      <c r="AM106" s="53"/>
      <c r="AN106" s="53"/>
      <c r="AO106" s="53"/>
      <c r="AP106" s="53"/>
      <c r="AQ106" s="53"/>
      <c r="AR106" s="53"/>
      <c r="AS106" s="53"/>
      <c r="AT106" s="53"/>
      <c r="AU106" s="53"/>
    </row>
    <row r="107" spans="1:47" ht="15.75" customHeight="1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  <c r="AB107" s="53"/>
      <c r="AC107" s="53"/>
      <c r="AD107" s="53"/>
      <c r="AE107" s="53"/>
      <c r="AF107" s="53"/>
      <c r="AG107" s="53"/>
      <c r="AH107" s="53"/>
      <c r="AI107" s="53"/>
      <c r="AJ107" s="53"/>
      <c r="AK107" s="53"/>
      <c r="AL107" s="53"/>
      <c r="AM107" s="53"/>
      <c r="AN107" s="53"/>
      <c r="AO107" s="53"/>
      <c r="AP107" s="53"/>
      <c r="AQ107" s="53"/>
      <c r="AR107" s="53"/>
      <c r="AS107" s="53"/>
      <c r="AT107" s="53"/>
      <c r="AU107" s="53"/>
    </row>
    <row r="108" spans="1:47" ht="15.75" customHeight="1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  <c r="AB108" s="53"/>
      <c r="AC108" s="53"/>
      <c r="AD108" s="53"/>
      <c r="AE108" s="53"/>
      <c r="AF108" s="53"/>
      <c r="AG108" s="53"/>
      <c r="AH108" s="53"/>
      <c r="AI108" s="53"/>
      <c r="AJ108" s="53"/>
      <c r="AK108" s="53"/>
      <c r="AL108" s="53"/>
      <c r="AM108" s="53"/>
      <c r="AN108" s="53"/>
      <c r="AO108" s="53"/>
      <c r="AP108" s="53"/>
      <c r="AQ108" s="53"/>
      <c r="AR108" s="53"/>
      <c r="AS108" s="53"/>
      <c r="AT108" s="53"/>
      <c r="AU108" s="53"/>
    </row>
    <row r="109" spans="1:47" ht="15.75" customHeight="1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  <c r="AB109" s="53"/>
      <c r="AC109" s="53"/>
      <c r="AD109" s="53"/>
      <c r="AE109" s="53"/>
      <c r="AF109" s="53"/>
      <c r="AG109" s="53"/>
      <c r="AH109" s="53"/>
      <c r="AI109" s="53"/>
      <c r="AJ109" s="53"/>
      <c r="AK109" s="53"/>
      <c r="AL109" s="53"/>
      <c r="AM109" s="53"/>
      <c r="AN109" s="53"/>
      <c r="AO109" s="53"/>
      <c r="AP109" s="53"/>
      <c r="AQ109" s="53"/>
      <c r="AR109" s="53"/>
      <c r="AS109" s="53"/>
      <c r="AT109" s="53"/>
      <c r="AU109" s="53"/>
    </row>
    <row r="110" spans="1:47" ht="15.75" customHeight="1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  <c r="AB110" s="53"/>
      <c r="AC110" s="53"/>
      <c r="AD110" s="53"/>
      <c r="AE110" s="53"/>
      <c r="AF110" s="53"/>
      <c r="AG110" s="53"/>
      <c r="AH110" s="53"/>
      <c r="AI110" s="53"/>
      <c r="AJ110" s="53"/>
      <c r="AK110" s="53"/>
      <c r="AL110" s="53"/>
      <c r="AM110" s="53"/>
      <c r="AN110" s="53"/>
      <c r="AO110" s="53"/>
      <c r="AP110" s="53"/>
      <c r="AQ110" s="53"/>
      <c r="AR110" s="53"/>
      <c r="AS110" s="53"/>
      <c r="AT110" s="53"/>
      <c r="AU110" s="53"/>
    </row>
    <row r="111" spans="1:47" ht="15.75" customHeight="1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  <c r="AB111" s="53"/>
      <c r="AC111" s="53"/>
      <c r="AD111" s="53"/>
      <c r="AE111" s="53"/>
      <c r="AF111" s="53"/>
      <c r="AG111" s="53"/>
      <c r="AH111" s="53"/>
      <c r="AI111" s="53"/>
      <c r="AJ111" s="53"/>
      <c r="AK111" s="53"/>
      <c r="AL111" s="53"/>
      <c r="AM111" s="53"/>
      <c r="AN111" s="53"/>
      <c r="AO111" s="53"/>
      <c r="AP111" s="53"/>
      <c r="AQ111" s="53"/>
      <c r="AR111" s="53"/>
      <c r="AS111" s="53"/>
      <c r="AT111" s="53"/>
      <c r="AU111" s="53"/>
    </row>
    <row r="112" spans="1:47" ht="15.75" customHeight="1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  <c r="AB112" s="53"/>
      <c r="AC112" s="53"/>
      <c r="AD112" s="53"/>
      <c r="AE112" s="53"/>
      <c r="AF112" s="53"/>
      <c r="AG112" s="53"/>
      <c r="AH112" s="53"/>
      <c r="AI112" s="53"/>
      <c r="AJ112" s="53"/>
      <c r="AK112" s="53"/>
      <c r="AL112" s="53"/>
      <c r="AM112" s="53"/>
      <c r="AN112" s="53"/>
      <c r="AO112" s="53"/>
      <c r="AP112" s="53"/>
      <c r="AQ112" s="53"/>
      <c r="AR112" s="53"/>
      <c r="AS112" s="53"/>
      <c r="AT112" s="53"/>
      <c r="AU112" s="53"/>
    </row>
    <row r="113" spans="1:47" ht="15.75" customHeight="1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  <c r="AG113" s="53"/>
      <c r="AH113" s="53"/>
      <c r="AI113" s="53"/>
      <c r="AJ113" s="53"/>
      <c r="AK113" s="53"/>
      <c r="AL113" s="53"/>
      <c r="AM113" s="53"/>
      <c r="AN113" s="53"/>
      <c r="AO113" s="53"/>
      <c r="AP113" s="53"/>
      <c r="AQ113" s="53"/>
      <c r="AR113" s="53"/>
      <c r="AS113" s="53"/>
      <c r="AT113" s="53"/>
      <c r="AU113" s="53"/>
    </row>
    <row r="114" spans="1:47" ht="15.75" customHeight="1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  <c r="AB114" s="53"/>
      <c r="AC114" s="53"/>
      <c r="AD114" s="53"/>
      <c r="AE114" s="53"/>
      <c r="AF114" s="53"/>
      <c r="AG114" s="53"/>
      <c r="AH114" s="53"/>
      <c r="AI114" s="53"/>
      <c r="AJ114" s="53"/>
      <c r="AK114" s="53"/>
      <c r="AL114" s="53"/>
      <c r="AM114" s="53"/>
      <c r="AN114" s="53"/>
      <c r="AO114" s="53"/>
      <c r="AP114" s="53"/>
      <c r="AQ114" s="53"/>
      <c r="AR114" s="53"/>
      <c r="AS114" s="53"/>
      <c r="AT114" s="53"/>
      <c r="AU114" s="53"/>
    </row>
    <row r="115" spans="1:47" ht="15.75" customHeight="1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3"/>
    </row>
    <row r="116" spans="1:47" ht="15.75" customHeight="1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  <c r="AB116" s="53"/>
      <c r="AC116" s="53"/>
      <c r="AD116" s="53"/>
      <c r="AE116" s="53"/>
      <c r="AF116" s="53"/>
      <c r="AG116" s="53"/>
      <c r="AH116" s="53"/>
      <c r="AI116" s="53"/>
      <c r="AJ116" s="53"/>
      <c r="AK116" s="53"/>
      <c r="AL116" s="53"/>
      <c r="AM116" s="53"/>
      <c r="AN116" s="53"/>
      <c r="AO116" s="53"/>
      <c r="AP116" s="53"/>
      <c r="AQ116" s="53"/>
      <c r="AR116" s="53"/>
      <c r="AS116" s="53"/>
      <c r="AT116" s="53"/>
      <c r="AU116" s="53"/>
    </row>
    <row r="117" spans="1:47" ht="15.75" customHeight="1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  <c r="AB117" s="53"/>
      <c r="AC117" s="53"/>
      <c r="AD117" s="53"/>
      <c r="AE117" s="53"/>
      <c r="AF117" s="53"/>
      <c r="AG117" s="53"/>
      <c r="AH117" s="53"/>
      <c r="AI117" s="53"/>
      <c r="AJ117" s="53"/>
      <c r="AK117" s="53"/>
      <c r="AL117" s="53"/>
      <c r="AM117" s="53"/>
      <c r="AN117" s="53"/>
      <c r="AO117" s="53"/>
      <c r="AP117" s="53"/>
      <c r="AQ117" s="53"/>
      <c r="AR117" s="53"/>
      <c r="AS117" s="53"/>
      <c r="AT117" s="53"/>
      <c r="AU117" s="53"/>
    </row>
    <row r="118" spans="1:47" ht="15.75" customHeight="1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  <c r="AA118" s="53"/>
      <c r="AB118" s="53"/>
      <c r="AC118" s="53"/>
      <c r="AD118" s="53"/>
      <c r="AE118" s="53"/>
      <c r="AF118" s="53"/>
      <c r="AG118" s="53"/>
      <c r="AH118" s="53"/>
      <c r="AI118" s="53"/>
      <c r="AJ118" s="53"/>
      <c r="AK118" s="53"/>
      <c r="AL118" s="53"/>
      <c r="AM118" s="53"/>
      <c r="AN118" s="53"/>
      <c r="AO118" s="53"/>
      <c r="AP118" s="53"/>
      <c r="AQ118" s="53"/>
      <c r="AR118" s="53"/>
      <c r="AS118" s="53"/>
      <c r="AT118" s="53"/>
      <c r="AU118" s="53"/>
    </row>
    <row r="119" spans="1:47" ht="15.75" customHeight="1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53"/>
      <c r="AC119" s="53"/>
      <c r="AD119" s="53"/>
      <c r="AE119" s="53"/>
      <c r="AF119" s="53"/>
      <c r="AG119" s="53"/>
      <c r="AH119" s="53"/>
      <c r="AI119" s="53"/>
      <c r="AJ119" s="53"/>
      <c r="AK119" s="53"/>
      <c r="AL119" s="53"/>
      <c r="AM119" s="53"/>
      <c r="AN119" s="53"/>
      <c r="AO119" s="53"/>
      <c r="AP119" s="53"/>
      <c r="AQ119" s="53"/>
      <c r="AR119" s="53"/>
      <c r="AS119" s="53"/>
      <c r="AT119" s="53"/>
      <c r="AU119" s="53"/>
    </row>
    <row r="120" spans="1:47" ht="15.75" customHeight="1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  <c r="AB120" s="53"/>
      <c r="AC120" s="53"/>
      <c r="AD120" s="53"/>
      <c r="AE120" s="53"/>
      <c r="AF120" s="53"/>
      <c r="AG120" s="53"/>
      <c r="AH120" s="53"/>
      <c r="AI120" s="53"/>
      <c r="AJ120" s="53"/>
      <c r="AK120" s="53"/>
      <c r="AL120" s="53"/>
      <c r="AM120" s="53"/>
      <c r="AN120" s="53"/>
      <c r="AO120" s="53"/>
      <c r="AP120" s="53"/>
      <c r="AQ120" s="53"/>
      <c r="AR120" s="53"/>
      <c r="AS120" s="53"/>
      <c r="AT120" s="53"/>
      <c r="AU120" s="53"/>
    </row>
    <row r="121" spans="1:47" ht="15.75" customHeight="1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  <c r="AB121" s="53"/>
      <c r="AC121" s="53"/>
      <c r="AD121" s="53"/>
      <c r="AE121" s="53"/>
      <c r="AF121" s="53"/>
      <c r="AG121" s="53"/>
      <c r="AH121" s="53"/>
      <c r="AI121" s="53"/>
      <c r="AJ121" s="53"/>
      <c r="AK121" s="53"/>
      <c r="AL121" s="53"/>
      <c r="AM121" s="53"/>
      <c r="AN121" s="53"/>
      <c r="AO121" s="53"/>
      <c r="AP121" s="53"/>
      <c r="AQ121" s="53"/>
      <c r="AR121" s="53"/>
      <c r="AS121" s="53"/>
      <c r="AT121" s="53"/>
      <c r="AU121" s="53"/>
    </row>
    <row r="122" spans="1:47" ht="15.75" customHeight="1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  <c r="AB122" s="53"/>
      <c r="AC122" s="53"/>
      <c r="AD122" s="53"/>
      <c r="AE122" s="53"/>
      <c r="AF122" s="53"/>
      <c r="AG122" s="53"/>
      <c r="AH122" s="53"/>
      <c r="AI122" s="53"/>
      <c r="AJ122" s="53"/>
      <c r="AK122" s="53"/>
      <c r="AL122" s="53"/>
      <c r="AM122" s="53"/>
      <c r="AN122" s="53"/>
      <c r="AO122" s="53"/>
      <c r="AP122" s="53"/>
      <c r="AQ122" s="53"/>
      <c r="AR122" s="53"/>
      <c r="AS122" s="53"/>
      <c r="AT122" s="53"/>
      <c r="AU122" s="53"/>
    </row>
    <row r="123" spans="1:47" ht="15.75" customHeight="1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  <c r="AB123" s="53"/>
      <c r="AC123" s="53"/>
      <c r="AD123" s="53"/>
      <c r="AE123" s="53"/>
      <c r="AF123" s="53"/>
      <c r="AG123" s="53"/>
      <c r="AH123" s="53"/>
      <c r="AI123" s="53"/>
      <c r="AJ123" s="53"/>
      <c r="AK123" s="53"/>
      <c r="AL123" s="53"/>
      <c r="AM123" s="53"/>
      <c r="AN123" s="53"/>
      <c r="AO123" s="53"/>
      <c r="AP123" s="53"/>
      <c r="AQ123" s="53"/>
      <c r="AR123" s="53"/>
      <c r="AS123" s="53"/>
      <c r="AT123" s="53"/>
      <c r="AU123" s="53"/>
    </row>
    <row r="124" spans="1:47" ht="15.75" customHeight="1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  <c r="AA124" s="53"/>
      <c r="AB124" s="53"/>
      <c r="AC124" s="53"/>
      <c r="AD124" s="53"/>
      <c r="AE124" s="53"/>
      <c r="AF124" s="53"/>
      <c r="AG124" s="53"/>
      <c r="AH124" s="53"/>
      <c r="AI124" s="53"/>
      <c r="AJ124" s="53"/>
      <c r="AK124" s="53"/>
      <c r="AL124" s="53"/>
      <c r="AM124" s="53"/>
      <c r="AN124" s="53"/>
      <c r="AO124" s="53"/>
      <c r="AP124" s="53"/>
      <c r="AQ124" s="53"/>
      <c r="AR124" s="53"/>
      <c r="AS124" s="53"/>
      <c r="AT124" s="53"/>
      <c r="AU124" s="53"/>
    </row>
    <row r="125" spans="1:47" ht="15.75" customHeight="1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  <c r="AA125" s="53"/>
      <c r="AB125" s="53"/>
      <c r="AC125" s="53"/>
      <c r="AD125" s="53"/>
      <c r="AE125" s="53"/>
      <c r="AF125" s="53"/>
      <c r="AG125" s="53"/>
      <c r="AH125" s="53"/>
      <c r="AI125" s="53"/>
      <c r="AJ125" s="53"/>
      <c r="AK125" s="53"/>
      <c r="AL125" s="53"/>
      <c r="AM125" s="53"/>
      <c r="AN125" s="53"/>
      <c r="AO125" s="53"/>
      <c r="AP125" s="53"/>
      <c r="AQ125" s="53"/>
      <c r="AR125" s="53"/>
      <c r="AS125" s="53"/>
      <c r="AT125" s="53"/>
      <c r="AU125" s="53"/>
    </row>
    <row r="126" spans="1:47" ht="15.75" customHeight="1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  <c r="AA126" s="53"/>
      <c r="AB126" s="53"/>
      <c r="AC126" s="53"/>
      <c r="AD126" s="53"/>
      <c r="AE126" s="53"/>
      <c r="AF126" s="53"/>
      <c r="AG126" s="53"/>
      <c r="AH126" s="53"/>
      <c r="AI126" s="53"/>
      <c r="AJ126" s="53"/>
      <c r="AK126" s="53"/>
      <c r="AL126" s="53"/>
      <c r="AM126" s="53"/>
      <c r="AN126" s="53"/>
      <c r="AO126" s="53"/>
      <c r="AP126" s="53"/>
      <c r="AQ126" s="53"/>
      <c r="AR126" s="53"/>
      <c r="AS126" s="53"/>
      <c r="AT126" s="53"/>
      <c r="AU126" s="53"/>
    </row>
    <row r="127" spans="1:47" ht="15.75" customHeight="1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  <c r="AB127" s="53"/>
      <c r="AC127" s="53"/>
      <c r="AD127" s="53"/>
      <c r="AE127" s="53"/>
      <c r="AF127" s="53"/>
      <c r="AG127" s="53"/>
      <c r="AH127" s="53"/>
      <c r="AI127" s="53"/>
      <c r="AJ127" s="53"/>
      <c r="AK127" s="53"/>
      <c r="AL127" s="53"/>
      <c r="AM127" s="53"/>
      <c r="AN127" s="53"/>
      <c r="AO127" s="53"/>
      <c r="AP127" s="53"/>
      <c r="AQ127" s="53"/>
      <c r="AR127" s="53"/>
      <c r="AS127" s="53"/>
      <c r="AT127" s="53"/>
      <c r="AU127" s="53"/>
    </row>
    <row r="128" spans="1:47" ht="15.75" customHeight="1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  <c r="AB128" s="53"/>
      <c r="AC128" s="53"/>
      <c r="AD128" s="53"/>
      <c r="AE128" s="53"/>
      <c r="AF128" s="53"/>
      <c r="AG128" s="53"/>
      <c r="AH128" s="53"/>
      <c r="AI128" s="53"/>
      <c r="AJ128" s="53"/>
      <c r="AK128" s="53"/>
      <c r="AL128" s="53"/>
      <c r="AM128" s="53"/>
      <c r="AN128" s="53"/>
      <c r="AO128" s="53"/>
      <c r="AP128" s="53"/>
      <c r="AQ128" s="53"/>
      <c r="AR128" s="53"/>
      <c r="AS128" s="53"/>
      <c r="AT128" s="53"/>
      <c r="AU128" s="53"/>
    </row>
    <row r="129" spans="1:47" ht="15.75" customHeight="1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  <c r="AB129" s="53"/>
      <c r="AC129" s="53"/>
      <c r="AD129" s="53"/>
      <c r="AE129" s="53"/>
      <c r="AF129" s="53"/>
      <c r="AG129" s="53"/>
      <c r="AH129" s="53"/>
      <c r="AI129" s="53"/>
      <c r="AJ129" s="53"/>
      <c r="AK129" s="53"/>
      <c r="AL129" s="53"/>
      <c r="AM129" s="53"/>
      <c r="AN129" s="53"/>
      <c r="AO129" s="53"/>
      <c r="AP129" s="53"/>
      <c r="AQ129" s="53"/>
      <c r="AR129" s="53"/>
      <c r="AS129" s="53"/>
      <c r="AT129" s="53"/>
      <c r="AU129" s="53"/>
    </row>
    <row r="130" spans="1:47" ht="15.75" customHeight="1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  <c r="AB130" s="53"/>
      <c r="AC130" s="53"/>
      <c r="AD130" s="53"/>
      <c r="AE130" s="53"/>
      <c r="AF130" s="53"/>
      <c r="AG130" s="53"/>
      <c r="AH130" s="53"/>
      <c r="AI130" s="53"/>
      <c r="AJ130" s="53"/>
      <c r="AK130" s="53"/>
      <c r="AL130" s="53"/>
      <c r="AM130" s="53"/>
      <c r="AN130" s="53"/>
      <c r="AO130" s="53"/>
      <c r="AP130" s="53"/>
      <c r="AQ130" s="53"/>
      <c r="AR130" s="53"/>
      <c r="AS130" s="53"/>
      <c r="AT130" s="53"/>
      <c r="AU130" s="53"/>
    </row>
    <row r="131" spans="1:47" ht="15.75" customHeight="1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  <c r="AB131" s="53"/>
      <c r="AC131" s="53"/>
      <c r="AD131" s="53"/>
      <c r="AE131" s="53"/>
      <c r="AF131" s="53"/>
      <c r="AG131" s="53"/>
      <c r="AH131" s="53"/>
      <c r="AI131" s="53"/>
      <c r="AJ131" s="53"/>
      <c r="AK131" s="53"/>
      <c r="AL131" s="53"/>
      <c r="AM131" s="53"/>
      <c r="AN131" s="53"/>
      <c r="AO131" s="53"/>
      <c r="AP131" s="53"/>
      <c r="AQ131" s="53"/>
      <c r="AR131" s="53"/>
      <c r="AS131" s="53"/>
      <c r="AT131" s="53"/>
      <c r="AU131" s="53"/>
    </row>
    <row r="132" spans="1:47" ht="15.75" customHeight="1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  <c r="AA132" s="53"/>
      <c r="AB132" s="53"/>
      <c r="AC132" s="53"/>
      <c r="AD132" s="53"/>
      <c r="AE132" s="53"/>
      <c r="AF132" s="53"/>
      <c r="AG132" s="53"/>
      <c r="AH132" s="53"/>
      <c r="AI132" s="53"/>
      <c r="AJ132" s="53"/>
      <c r="AK132" s="53"/>
      <c r="AL132" s="53"/>
      <c r="AM132" s="53"/>
      <c r="AN132" s="53"/>
      <c r="AO132" s="53"/>
      <c r="AP132" s="53"/>
      <c r="AQ132" s="53"/>
      <c r="AR132" s="53"/>
      <c r="AS132" s="53"/>
      <c r="AT132" s="53"/>
      <c r="AU132" s="53"/>
    </row>
    <row r="133" spans="1:47" ht="15.75" customHeight="1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  <c r="AB133" s="53"/>
      <c r="AC133" s="53"/>
      <c r="AD133" s="53"/>
      <c r="AE133" s="53"/>
      <c r="AF133" s="53"/>
      <c r="AG133" s="53"/>
      <c r="AH133" s="53"/>
      <c r="AI133" s="53"/>
      <c r="AJ133" s="53"/>
      <c r="AK133" s="53"/>
      <c r="AL133" s="53"/>
      <c r="AM133" s="53"/>
      <c r="AN133" s="53"/>
      <c r="AO133" s="53"/>
      <c r="AP133" s="53"/>
      <c r="AQ133" s="53"/>
      <c r="AR133" s="53"/>
      <c r="AS133" s="53"/>
      <c r="AT133" s="53"/>
      <c r="AU133" s="53"/>
    </row>
    <row r="134" spans="1:47" ht="15.75" customHeight="1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  <c r="AB134" s="53"/>
      <c r="AC134" s="53"/>
      <c r="AD134" s="53"/>
      <c r="AE134" s="53"/>
      <c r="AF134" s="53"/>
      <c r="AG134" s="53"/>
      <c r="AH134" s="53"/>
      <c r="AI134" s="53"/>
      <c r="AJ134" s="53"/>
      <c r="AK134" s="53"/>
      <c r="AL134" s="53"/>
      <c r="AM134" s="53"/>
      <c r="AN134" s="53"/>
      <c r="AO134" s="53"/>
      <c r="AP134" s="53"/>
      <c r="AQ134" s="53"/>
      <c r="AR134" s="53"/>
      <c r="AS134" s="53"/>
      <c r="AT134" s="53"/>
      <c r="AU134" s="53"/>
    </row>
    <row r="135" spans="1:47" ht="15.75" customHeight="1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  <c r="AA135" s="53"/>
      <c r="AB135" s="53"/>
      <c r="AC135" s="53"/>
      <c r="AD135" s="53"/>
      <c r="AE135" s="53"/>
      <c r="AF135" s="53"/>
      <c r="AG135" s="53"/>
      <c r="AH135" s="53"/>
      <c r="AI135" s="53"/>
      <c r="AJ135" s="53"/>
      <c r="AK135" s="53"/>
      <c r="AL135" s="53"/>
      <c r="AM135" s="53"/>
      <c r="AN135" s="53"/>
      <c r="AO135" s="53"/>
      <c r="AP135" s="53"/>
      <c r="AQ135" s="53"/>
      <c r="AR135" s="53"/>
      <c r="AS135" s="53"/>
      <c r="AT135" s="53"/>
      <c r="AU135" s="53"/>
    </row>
    <row r="136" spans="1:47" ht="15.75" customHeight="1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  <c r="AB136" s="53"/>
      <c r="AC136" s="53"/>
      <c r="AD136" s="53"/>
      <c r="AE136" s="53"/>
      <c r="AF136" s="53"/>
      <c r="AG136" s="53"/>
      <c r="AH136" s="53"/>
      <c r="AI136" s="53"/>
      <c r="AJ136" s="53"/>
      <c r="AK136" s="53"/>
      <c r="AL136" s="53"/>
      <c r="AM136" s="53"/>
      <c r="AN136" s="53"/>
      <c r="AO136" s="53"/>
      <c r="AP136" s="53"/>
      <c r="AQ136" s="53"/>
      <c r="AR136" s="53"/>
      <c r="AS136" s="53"/>
      <c r="AT136" s="53"/>
      <c r="AU136" s="53"/>
    </row>
    <row r="137" spans="1:47" ht="15.75" customHeight="1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  <c r="AB137" s="53"/>
      <c r="AC137" s="53"/>
      <c r="AD137" s="53"/>
      <c r="AE137" s="53"/>
      <c r="AF137" s="53"/>
      <c r="AG137" s="53"/>
      <c r="AH137" s="53"/>
      <c r="AI137" s="53"/>
      <c r="AJ137" s="53"/>
      <c r="AK137" s="53"/>
      <c r="AL137" s="53"/>
      <c r="AM137" s="53"/>
      <c r="AN137" s="53"/>
      <c r="AO137" s="53"/>
      <c r="AP137" s="53"/>
      <c r="AQ137" s="53"/>
      <c r="AR137" s="53"/>
      <c r="AS137" s="53"/>
      <c r="AT137" s="53"/>
      <c r="AU137" s="53"/>
    </row>
    <row r="138" spans="1:47" ht="15.75" customHeight="1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  <c r="AB138" s="53"/>
      <c r="AC138" s="53"/>
      <c r="AD138" s="53"/>
      <c r="AE138" s="53"/>
      <c r="AF138" s="53"/>
      <c r="AG138" s="53"/>
      <c r="AH138" s="53"/>
      <c r="AI138" s="53"/>
      <c r="AJ138" s="53"/>
      <c r="AK138" s="53"/>
      <c r="AL138" s="53"/>
      <c r="AM138" s="53"/>
      <c r="AN138" s="53"/>
      <c r="AO138" s="53"/>
      <c r="AP138" s="53"/>
      <c r="AQ138" s="53"/>
      <c r="AR138" s="53"/>
      <c r="AS138" s="53"/>
      <c r="AT138" s="53"/>
      <c r="AU138" s="53"/>
    </row>
    <row r="139" spans="1:47" ht="15.75" customHeight="1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  <c r="AA139" s="53"/>
      <c r="AB139" s="53"/>
      <c r="AC139" s="53"/>
      <c r="AD139" s="53"/>
      <c r="AE139" s="53"/>
      <c r="AF139" s="53"/>
      <c r="AG139" s="53"/>
      <c r="AH139" s="53"/>
      <c r="AI139" s="53"/>
      <c r="AJ139" s="53"/>
      <c r="AK139" s="53"/>
      <c r="AL139" s="53"/>
      <c r="AM139" s="53"/>
      <c r="AN139" s="53"/>
      <c r="AO139" s="53"/>
      <c r="AP139" s="53"/>
      <c r="AQ139" s="53"/>
      <c r="AR139" s="53"/>
      <c r="AS139" s="53"/>
      <c r="AT139" s="53"/>
      <c r="AU139" s="53"/>
    </row>
    <row r="140" spans="1:47" ht="15.75" customHeight="1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  <c r="AB140" s="53"/>
      <c r="AC140" s="53"/>
      <c r="AD140" s="53"/>
      <c r="AE140" s="53"/>
      <c r="AF140" s="53"/>
      <c r="AG140" s="53"/>
      <c r="AH140" s="53"/>
      <c r="AI140" s="53"/>
      <c r="AJ140" s="53"/>
      <c r="AK140" s="53"/>
      <c r="AL140" s="53"/>
      <c r="AM140" s="53"/>
      <c r="AN140" s="53"/>
      <c r="AO140" s="53"/>
      <c r="AP140" s="53"/>
      <c r="AQ140" s="53"/>
      <c r="AR140" s="53"/>
      <c r="AS140" s="53"/>
      <c r="AT140" s="53"/>
      <c r="AU140" s="53"/>
    </row>
    <row r="141" spans="1:47" ht="15.75" customHeight="1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  <c r="AA141" s="53"/>
      <c r="AB141" s="53"/>
      <c r="AC141" s="53"/>
      <c r="AD141" s="53"/>
      <c r="AE141" s="53"/>
      <c r="AF141" s="53"/>
      <c r="AG141" s="53"/>
      <c r="AH141" s="53"/>
      <c r="AI141" s="53"/>
      <c r="AJ141" s="53"/>
      <c r="AK141" s="53"/>
      <c r="AL141" s="53"/>
      <c r="AM141" s="53"/>
      <c r="AN141" s="53"/>
      <c r="AO141" s="53"/>
      <c r="AP141" s="53"/>
      <c r="AQ141" s="53"/>
      <c r="AR141" s="53"/>
      <c r="AS141" s="53"/>
      <c r="AT141" s="53"/>
      <c r="AU141" s="53"/>
    </row>
    <row r="142" spans="1:47" ht="15.75" customHeight="1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  <c r="AB142" s="53"/>
      <c r="AC142" s="53"/>
      <c r="AD142" s="53"/>
      <c r="AE142" s="53"/>
      <c r="AF142" s="53"/>
      <c r="AG142" s="53"/>
      <c r="AH142" s="53"/>
      <c r="AI142" s="53"/>
      <c r="AJ142" s="53"/>
      <c r="AK142" s="53"/>
      <c r="AL142" s="53"/>
      <c r="AM142" s="53"/>
      <c r="AN142" s="53"/>
      <c r="AO142" s="53"/>
      <c r="AP142" s="53"/>
      <c r="AQ142" s="53"/>
      <c r="AR142" s="53"/>
      <c r="AS142" s="53"/>
      <c r="AT142" s="53"/>
      <c r="AU142" s="53"/>
    </row>
    <row r="143" spans="1:47" ht="15.75" customHeight="1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  <c r="AA143" s="53"/>
      <c r="AB143" s="53"/>
      <c r="AC143" s="53"/>
      <c r="AD143" s="53"/>
      <c r="AE143" s="53"/>
      <c r="AF143" s="53"/>
      <c r="AG143" s="53"/>
      <c r="AH143" s="53"/>
      <c r="AI143" s="53"/>
      <c r="AJ143" s="53"/>
      <c r="AK143" s="53"/>
      <c r="AL143" s="53"/>
      <c r="AM143" s="53"/>
      <c r="AN143" s="53"/>
      <c r="AO143" s="53"/>
      <c r="AP143" s="53"/>
      <c r="AQ143" s="53"/>
      <c r="AR143" s="53"/>
      <c r="AS143" s="53"/>
      <c r="AT143" s="53"/>
      <c r="AU143" s="53"/>
    </row>
    <row r="144" spans="1:47" ht="15.75" customHeight="1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  <c r="AB144" s="53"/>
      <c r="AC144" s="53"/>
      <c r="AD144" s="53"/>
      <c r="AE144" s="53"/>
      <c r="AF144" s="53"/>
      <c r="AG144" s="53"/>
      <c r="AH144" s="53"/>
      <c r="AI144" s="53"/>
      <c r="AJ144" s="53"/>
      <c r="AK144" s="53"/>
      <c r="AL144" s="53"/>
      <c r="AM144" s="53"/>
      <c r="AN144" s="53"/>
      <c r="AO144" s="53"/>
      <c r="AP144" s="53"/>
      <c r="AQ144" s="53"/>
      <c r="AR144" s="53"/>
      <c r="AS144" s="53"/>
      <c r="AT144" s="53"/>
      <c r="AU144" s="53"/>
    </row>
    <row r="145" spans="1:47" ht="15.75" customHeight="1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  <c r="AB145" s="53"/>
      <c r="AC145" s="53"/>
      <c r="AD145" s="53"/>
      <c r="AE145" s="53"/>
      <c r="AF145" s="53"/>
      <c r="AG145" s="53"/>
      <c r="AH145" s="53"/>
      <c r="AI145" s="53"/>
      <c r="AJ145" s="53"/>
      <c r="AK145" s="53"/>
      <c r="AL145" s="53"/>
      <c r="AM145" s="53"/>
      <c r="AN145" s="53"/>
      <c r="AO145" s="53"/>
      <c r="AP145" s="53"/>
      <c r="AQ145" s="53"/>
      <c r="AR145" s="53"/>
      <c r="AS145" s="53"/>
      <c r="AT145" s="53"/>
      <c r="AU145" s="53"/>
    </row>
    <row r="146" spans="1:47" ht="15.75" customHeight="1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  <c r="AB146" s="53"/>
      <c r="AC146" s="53"/>
      <c r="AD146" s="53"/>
      <c r="AE146" s="53"/>
      <c r="AF146" s="53"/>
      <c r="AG146" s="53"/>
      <c r="AH146" s="53"/>
      <c r="AI146" s="53"/>
      <c r="AJ146" s="53"/>
      <c r="AK146" s="53"/>
      <c r="AL146" s="53"/>
      <c r="AM146" s="53"/>
      <c r="AN146" s="53"/>
      <c r="AO146" s="53"/>
      <c r="AP146" s="53"/>
      <c r="AQ146" s="53"/>
      <c r="AR146" s="53"/>
      <c r="AS146" s="53"/>
      <c r="AT146" s="53"/>
      <c r="AU146" s="53"/>
    </row>
    <row r="147" spans="1:47" ht="15.75" customHeight="1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  <c r="AA147" s="53"/>
      <c r="AB147" s="53"/>
      <c r="AC147" s="53"/>
      <c r="AD147" s="53"/>
      <c r="AE147" s="53"/>
      <c r="AF147" s="53"/>
      <c r="AG147" s="53"/>
      <c r="AH147" s="53"/>
      <c r="AI147" s="53"/>
      <c r="AJ147" s="53"/>
      <c r="AK147" s="53"/>
      <c r="AL147" s="53"/>
      <c r="AM147" s="53"/>
      <c r="AN147" s="53"/>
      <c r="AO147" s="53"/>
      <c r="AP147" s="53"/>
      <c r="AQ147" s="53"/>
      <c r="AR147" s="53"/>
      <c r="AS147" s="53"/>
      <c r="AT147" s="53"/>
      <c r="AU147" s="53"/>
    </row>
    <row r="148" spans="1:47" ht="15.75" customHeight="1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  <c r="AA148" s="53"/>
      <c r="AB148" s="53"/>
      <c r="AC148" s="53"/>
      <c r="AD148" s="53"/>
      <c r="AE148" s="53"/>
      <c r="AF148" s="53"/>
      <c r="AG148" s="53"/>
      <c r="AH148" s="53"/>
      <c r="AI148" s="53"/>
      <c r="AJ148" s="53"/>
      <c r="AK148" s="53"/>
      <c r="AL148" s="53"/>
      <c r="AM148" s="53"/>
      <c r="AN148" s="53"/>
      <c r="AO148" s="53"/>
      <c r="AP148" s="53"/>
      <c r="AQ148" s="53"/>
      <c r="AR148" s="53"/>
      <c r="AS148" s="53"/>
      <c r="AT148" s="53"/>
      <c r="AU148" s="53"/>
    </row>
    <row r="149" spans="1:47" ht="15.75" customHeight="1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  <c r="AA149" s="53"/>
      <c r="AB149" s="53"/>
      <c r="AC149" s="53"/>
      <c r="AD149" s="53"/>
      <c r="AE149" s="53"/>
      <c r="AF149" s="53"/>
      <c r="AG149" s="53"/>
      <c r="AH149" s="53"/>
      <c r="AI149" s="53"/>
      <c r="AJ149" s="53"/>
      <c r="AK149" s="53"/>
      <c r="AL149" s="53"/>
      <c r="AM149" s="53"/>
      <c r="AN149" s="53"/>
      <c r="AO149" s="53"/>
      <c r="AP149" s="53"/>
      <c r="AQ149" s="53"/>
      <c r="AR149" s="53"/>
      <c r="AS149" s="53"/>
      <c r="AT149" s="53"/>
      <c r="AU149" s="53"/>
    </row>
    <row r="150" spans="1:47" ht="15.75" customHeight="1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  <c r="AA150" s="53"/>
      <c r="AB150" s="53"/>
      <c r="AC150" s="53"/>
      <c r="AD150" s="53"/>
      <c r="AE150" s="53"/>
      <c r="AF150" s="53"/>
      <c r="AG150" s="53"/>
      <c r="AH150" s="53"/>
      <c r="AI150" s="53"/>
      <c r="AJ150" s="53"/>
      <c r="AK150" s="53"/>
      <c r="AL150" s="53"/>
      <c r="AM150" s="53"/>
      <c r="AN150" s="53"/>
      <c r="AO150" s="53"/>
      <c r="AP150" s="53"/>
      <c r="AQ150" s="53"/>
      <c r="AR150" s="53"/>
      <c r="AS150" s="53"/>
      <c r="AT150" s="53"/>
      <c r="AU150" s="53"/>
    </row>
    <row r="151" spans="1:47" ht="15.75" customHeight="1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  <c r="AA151" s="53"/>
      <c r="AB151" s="53"/>
      <c r="AC151" s="53"/>
      <c r="AD151" s="53"/>
      <c r="AE151" s="53"/>
      <c r="AF151" s="53"/>
      <c r="AG151" s="53"/>
      <c r="AH151" s="53"/>
      <c r="AI151" s="53"/>
      <c r="AJ151" s="53"/>
      <c r="AK151" s="53"/>
      <c r="AL151" s="53"/>
      <c r="AM151" s="53"/>
      <c r="AN151" s="53"/>
      <c r="AO151" s="53"/>
      <c r="AP151" s="53"/>
      <c r="AQ151" s="53"/>
      <c r="AR151" s="53"/>
      <c r="AS151" s="53"/>
      <c r="AT151" s="53"/>
      <c r="AU151" s="53"/>
    </row>
    <row r="152" spans="1:47" ht="15.75" customHeight="1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  <c r="AB152" s="53"/>
      <c r="AC152" s="53"/>
      <c r="AD152" s="53"/>
      <c r="AE152" s="53"/>
      <c r="AF152" s="53"/>
      <c r="AG152" s="53"/>
      <c r="AH152" s="53"/>
      <c r="AI152" s="53"/>
      <c r="AJ152" s="53"/>
      <c r="AK152" s="53"/>
      <c r="AL152" s="53"/>
      <c r="AM152" s="53"/>
      <c r="AN152" s="53"/>
      <c r="AO152" s="53"/>
      <c r="AP152" s="53"/>
      <c r="AQ152" s="53"/>
      <c r="AR152" s="53"/>
      <c r="AS152" s="53"/>
      <c r="AT152" s="53"/>
      <c r="AU152" s="53"/>
    </row>
    <row r="153" spans="1:47" ht="15.75" customHeight="1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  <c r="AA153" s="53"/>
      <c r="AB153" s="53"/>
      <c r="AC153" s="53"/>
      <c r="AD153" s="53"/>
      <c r="AE153" s="53"/>
      <c r="AF153" s="53"/>
      <c r="AG153" s="53"/>
      <c r="AH153" s="53"/>
      <c r="AI153" s="53"/>
      <c r="AJ153" s="53"/>
      <c r="AK153" s="53"/>
      <c r="AL153" s="53"/>
      <c r="AM153" s="53"/>
      <c r="AN153" s="53"/>
      <c r="AO153" s="53"/>
      <c r="AP153" s="53"/>
      <c r="AQ153" s="53"/>
      <c r="AR153" s="53"/>
      <c r="AS153" s="53"/>
      <c r="AT153" s="53"/>
      <c r="AU153" s="53"/>
    </row>
    <row r="154" spans="1:47" ht="15.75" customHeight="1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  <c r="AA154" s="53"/>
      <c r="AB154" s="53"/>
      <c r="AC154" s="53"/>
      <c r="AD154" s="53"/>
      <c r="AE154" s="53"/>
      <c r="AF154" s="53"/>
      <c r="AG154" s="53"/>
      <c r="AH154" s="53"/>
      <c r="AI154" s="53"/>
      <c r="AJ154" s="53"/>
      <c r="AK154" s="53"/>
      <c r="AL154" s="53"/>
      <c r="AM154" s="53"/>
      <c r="AN154" s="53"/>
      <c r="AO154" s="53"/>
      <c r="AP154" s="53"/>
      <c r="AQ154" s="53"/>
      <c r="AR154" s="53"/>
      <c r="AS154" s="53"/>
      <c r="AT154" s="53"/>
      <c r="AU154" s="53"/>
    </row>
    <row r="155" spans="1:47" ht="15.75" customHeight="1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  <c r="AA155" s="53"/>
      <c r="AB155" s="53"/>
      <c r="AC155" s="53"/>
      <c r="AD155" s="53"/>
      <c r="AE155" s="53"/>
      <c r="AF155" s="53"/>
      <c r="AG155" s="53"/>
      <c r="AH155" s="53"/>
      <c r="AI155" s="53"/>
      <c r="AJ155" s="53"/>
      <c r="AK155" s="53"/>
      <c r="AL155" s="53"/>
      <c r="AM155" s="53"/>
      <c r="AN155" s="53"/>
      <c r="AO155" s="53"/>
      <c r="AP155" s="53"/>
      <c r="AQ155" s="53"/>
      <c r="AR155" s="53"/>
      <c r="AS155" s="53"/>
      <c r="AT155" s="53"/>
      <c r="AU155" s="53"/>
    </row>
    <row r="156" spans="1:47" ht="15.75" customHeight="1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  <c r="AA156" s="53"/>
      <c r="AB156" s="53"/>
      <c r="AC156" s="53"/>
      <c r="AD156" s="53"/>
      <c r="AE156" s="53"/>
      <c r="AF156" s="53"/>
      <c r="AG156" s="53"/>
      <c r="AH156" s="53"/>
      <c r="AI156" s="53"/>
      <c r="AJ156" s="53"/>
      <c r="AK156" s="53"/>
      <c r="AL156" s="53"/>
      <c r="AM156" s="53"/>
      <c r="AN156" s="53"/>
      <c r="AO156" s="53"/>
      <c r="AP156" s="53"/>
      <c r="AQ156" s="53"/>
      <c r="AR156" s="53"/>
      <c r="AS156" s="53"/>
      <c r="AT156" s="53"/>
      <c r="AU156" s="53"/>
    </row>
    <row r="157" spans="1:47" ht="15.75" customHeight="1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  <c r="AA157" s="53"/>
      <c r="AB157" s="53"/>
      <c r="AC157" s="53"/>
      <c r="AD157" s="53"/>
      <c r="AE157" s="53"/>
      <c r="AF157" s="53"/>
      <c r="AG157" s="53"/>
      <c r="AH157" s="53"/>
      <c r="AI157" s="53"/>
      <c r="AJ157" s="53"/>
      <c r="AK157" s="53"/>
      <c r="AL157" s="53"/>
      <c r="AM157" s="53"/>
      <c r="AN157" s="53"/>
      <c r="AO157" s="53"/>
      <c r="AP157" s="53"/>
      <c r="AQ157" s="53"/>
      <c r="AR157" s="53"/>
      <c r="AS157" s="53"/>
      <c r="AT157" s="53"/>
      <c r="AU157" s="53"/>
    </row>
    <row r="158" spans="1:47" ht="15.75" customHeight="1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  <c r="AA158" s="53"/>
      <c r="AB158" s="53"/>
      <c r="AC158" s="53"/>
      <c r="AD158" s="53"/>
      <c r="AE158" s="53"/>
      <c r="AF158" s="53"/>
      <c r="AG158" s="53"/>
      <c r="AH158" s="53"/>
      <c r="AI158" s="53"/>
      <c r="AJ158" s="53"/>
      <c r="AK158" s="53"/>
      <c r="AL158" s="53"/>
      <c r="AM158" s="53"/>
      <c r="AN158" s="53"/>
      <c r="AO158" s="53"/>
      <c r="AP158" s="53"/>
      <c r="AQ158" s="53"/>
      <c r="AR158" s="53"/>
      <c r="AS158" s="53"/>
      <c r="AT158" s="53"/>
      <c r="AU158" s="53"/>
    </row>
    <row r="159" spans="1:47" ht="15.75" customHeight="1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  <c r="AA159" s="53"/>
      <c r="AB159" s="53"/>
      <c r="AC159" s="53"/>
      <c r="AD159" s="53"/>
      <c r="AE159" s="53"/>
      <c r="AF159" s="53"/>
      <c r="AG159" s="53"/>
      <c r="AH159" s="53"/>
      <c r="AI159" s="53"/>
      <c r="AJ159" s="53"/>
      <c r="AK159" s="53"/>
      <c r="AL159" s="53"/>
      <c r="AM159" s="53"/>
      <c r="AN159" s="53"/>
      <c r="AO159" s="53"/>
      <c r="AP159" s="53"/>
      <c r="AQ159" s="53"/>
      <c r="AR159" s="53"/>
      <c r="AS159" s="53"/>
      <c r="AT159" s="53"/>
      <c r="AU159" s="53"/>
    </row>
    <row r="160" spans="1:47" ht="15.75" customHeight="1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  <c r="AA160" s="53"/>
      <c r="AB160" s="53"/>
      <c r="AC160" s="53"/>
      <c r="AD160" s="53"/>
      <c r="AE160" s="53"/>
      <c r="AF160" s="53"/>
      <c r="AG160" s="53"/>
      <c r="AH160" s="53"/>
      <c r="AI160" s="53"/>
      <c r="AJ160" s="53"/>
      <c r="AK160" s="53"/>
      <c r="AL160" s="53"/>
      <c r="AM160" s="53"/>
      <c r="AN160" s="53"/>
      <c r="AO160" s="53"/>
      <c r="AP160" s="53"/>
      <c r="AQ160" s="53"/>
      <c r="AR160" s="53"/>
      <c r="AS160" s="53"/>
      <c r="AT160" s="53"/>
      <c r="AU160" s="53"/>
    </row>
    <row r="161" spans="1:47" ht="15.75" customHeight="1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  <c r="AA161" s="53"/>
      <c r="AB161" s="53"/>
      <c r="AC161" s="53"/>
      <c r="AD161" s="53"/>
      <c r="AE161" s="53"/>
      <c r="AF161" s="53"/>
      <c r="AG161" s="53"/>
      <c r="AH161" s="53"/>
      <c r="AI161" s="53"/>
      <c r="AJ161" s="53"/>
      <c r="AK161" s="53"/>
      <c r="AL161" s="53"/>
      <c r="AM161" s="53"/>
      <c r="AN161" s="53"/>
      <c r="AO161" s="53"/>
      <c r="AP161" s="53"/>
      <c r="AQ161" s="53"/>
      <c r="AR161" s="53"/>
      <c r="AS161" s="53"/>
      <c r="AT161" s="53"/>
      <c r="AU161" s="53"/>
    </row>
    <row r="162" spans="1:47" ht="15.75" customHeight="1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  <c r="AA162" s="53"/>
      <c r="AB162" s="53"/>
      <c r="AC162" s="53"/>
      <c r="AD162" s="53"/>
      <c r="AE162" s="53"/>
      <c r="AF162" s="53"/>
      <c r="AG162" s="53"/>
      <c r="AH162" s="53"/>
      <c r="AI162" s="53"/>
      <c r="AJ162" s="53"/>
      <c r="AK162" s="53"/>
      <c r="AL162" s="53"/>
      <c r="AM162" s="53"/>
      <c r="AN162" s="53"/>
      <c r="AO162" s="53"/>
      <c r="AP162" s="53"/>
      <c r="AQ162" s="53"/>
      <c r="AR162" s="53"/>
      <c r="AS162" s="53"/>
      <c r="AT162" s="53"/>
      <c r="AU162" s="53"/>
    </row>
    <row r="163" spans="1:47" ht="15.75" customHeight="1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  <c r="AB163" s="53"/>
      <c r="AC163" s="53"/>
      <c r="AD163" s="53"/>
      <c r="AE163" s="53"/>
      <c r="AF163" s="53"/>
      <c r="AG163" s="53"/>
      <c r="AH163" s="53"/>
      <c r="AI163" s="53"/>
      <c r="AJ163" s="53"/>
      <c r="AK163" s="53"/>
      <c r="AL163" s="53"/>
      <c r="AM163" s="53"/>
      <c r="AN163" s="53"/>
      <c r="AO163" s="53"/>
      <c r="AP163" s="53"/>
      <c r="AQ163" s="53"/>
      <c r="AR163" s="53"/>
      <c r="AS163" s="53"/>
      <c r="AT163" s="53"/>
      <c r="AU163" s="53"/>
    </row>
    <row r="164" spans="1:47" ht="15.75" customHeight="1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  <c r="AB164" s="53"/>
      <c r="AC164" s="53"/>
      <c r="AD164" s="53"/>
      <c r="AE164" s="53"/>
      <c r="AF164" s="53"/>
      <c r="AG164" s="53"/>
      <c r="AH164" s="53"/>
      <c r="AI164" s="53"/>
      <c r="AJ164" s="53"/>
      <c r="AK164" s="53"/>
      <c r="AL164" s="53"/>
      <c r="AM164" s="53"/>
      <c r="AN164" s="53"/>
      <c r="AO164" s="53"/>
      <c r="AP164" s="53"/>
      <c r="AQ164" s="53"/>
      <c r="AR164" s="53"/>
      <c r="AS164" s="53"/>
      <c r="AT164" s="53"/>
      <c r="AU164" s="53"/>
    </row>
    <row r="165" spans="1:47" ht="15.75" customHeight="1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  <c r="AB165" s="53"/>
      <c r="AC165" s="53"/>
      <c r="AD165" s="53"/>
      <c r="AE165" s="53"/>
      <c r="AF165" s="53"/>
      <c r="AG165" s="53"/>
      <c r="AH165" s="53"/>
      <c r="AI165" s="53"/>
      <c r="AJ165" s="53"/>
      <c r="AK165" s="53"/>
      <c r="AL165" s="53"/>
      <c r="AM165" s="53"/>
      <c r="AN165" s="53"/>
      <c r="AO165" s="53"/>
      <c r="AP165" s="53"/>
      <c r="AQ165" s="53"/>
      <c r="AR165" s="53"/>
      <c r="AS165" s="53"/>
      <c r="AT165" s="53"/>
      <c r="AU165" s="53"/>
    </row>
    <row r="166" spans="1:47" ht="15.75" customHeight="1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  <c r="AA166" s="53"/>
      <c r="AB166" s="53"/>
      <c r="AC166" s="53"/>
      <c r="AD166" s="53"/>
      <c r="AE166" s="53"/>
      <c r="AF166" s="53"/>
      <c r="AG166" s="53"/>
      <c r="AH166" s="53"/>
      <c r="AI166" s="53"/>
      <c r="AJ166" s="53"/>
      <c r="AK166" s="53"/>
      <c r="AL166" s="53"/>
      <c r="AM166" s="53"/>
      <c r="AN166" s="53"/>
      <c r="AO166" s="53"/>
      <c r="AP166" s="53"/>
      <c r="AQ166" s="53"/>
      <c r="AR166" s="53"/>
      <c r="AS166" s="53"/>
      <c r="AT166" s="53"/>
      <c r="AU166" s="53"/>
    </row>
    <row r="167" spans="1:47" ht="15.75" customHeight="1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  <c r="AB167" s="53"/>
      <c r="AC167" s="53"/>
      <c r="AD167" s="53"/>
      <c r="AE167" s="53"/>
      <c r="AF167" s="53"/>
      <c r="AG167" s="53"/>
      <c r="AH167" s="53"/>
      <c r="AI167" s="53"/>
      <c r="AJ167" s="53"/>
      <c r="AK167" s="53"/>
      <c r="AL167" s="53"/>
      <c r="AM167" s="53"/>
      <c r="AN167" s="53"/>
      <c r="AO167" s="53"/>
      <c r="AP167" s="53"/>
      <c r="AQ167" s="53"/>
      <c r="AR167" s="53"/>
      <c r="AS167" s="53"/>
      <c r="AT167" s="53"/>
      <c r="AU167" s="53"/>
    </row>
    <row r="168" spans="1:47" ht="15.75" customHeight="1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  <c r="AA168" s="53"/>
      <c r="AB168" s="53"/>
      <c r="AC168" s="53"/>
      <c r="AD168" s="53"/>
      <c r="AE168" s="53"/>
      <c r="AF168" s="53"/>
      <c r="AG168" s="53"/>
      <c r="AH168" s="53"/>
      <c r="AI168" s="53"/>
      <c r="AJ168" s="53"/>
      <c r="AK168" s="53"/>
      <c r="AL168" s="53"/>
      <c r="AM168" s="53"/>
      <c r="AN168" s="53"/>
      <c r="AO168" s="53"/>
      <c r="AP168" s="53"/>
      <c r="AQ168" s="53"/>
      <c r="AR168" s="53"/>
      <c r="AS168" s="53"/>
      <c r="AT168" s="53"/>
      <c r="AU168" s="53"/>
    </row>
    <row r="169" spans="1:47" ht="15.75" customHeight="1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  <c r="AB169" s="53"/>
      <c r="AC169" s="53"/>
      <c r="AD169" s="53"/>
      <c r="AE169" s="53"/>
      <c r="AF169" s="53"/>
      <c r="AG169" s="53"/>
      <c r="AH169" s="53"/>
      <c r="AI169" s="53"/>
      <c r="AJ169" s="53"/>
      <c r="AK169" s="53"/>
      <c r="AL169" s="53"/>
      <c r="AM169" s="53"/>
      <c r="AN169" s="53"/>
      <c r="AO169" s="53"/>
      <c r="AP169" s="53"/>
      <c r="AQ169" s="53"/>
      <c r="AR169" s="53"/>
      <c r="AS169" s="53"/>
      <c r="AT169" s="53"/>
      <c r="AU169" s="53"/>
    </row>
    <row r="170" spans="1:47" ht="15.75" customHeight="1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  <c r="AA170" s="53"/>
      <c r="AB170" s="53"/>
      <c r="AC170" s="53"/>
      <c r="AD170" s="53"/>
      <c r="AE170" s="53"/>
      <c r="AF170" s="53"/>
      <c r="AG170" s="53"/>
      <c r="AH170" s="53"/>
      <c r="AI170" s="53"/>
      <c r="AJ170" s="53"/>
      <c r="AK170" s="53"/>
      <c r="AL170" s="53"/>
      <c r="AM170" s="53"/>
      <c r="AN170" s="53"/>
      <c r="AO170" s="53"/>
      <c r="AP170" s="53"/>
      <c r="AQ170" s="53"/>
      <c r="AR170" s="53"/>
      <c r="AS170" s="53"/>
      <c r="AT170" s="53"/>
      <c r="AU170" s="53"/>
    </row>
    <row r="171" spans="1:47" ht="15.75" customHeight="1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  <c r="AB171" s="53"/>
      <c r="AC171" s="53"/>
      <c r="AD171" s="53"/>
      <c r="AE171" s="53"/>
      <c r="AF171" s="53"/>
      <c r="AG171" s="53"/>
      <c r="AH171" s="53"/>
      <c r="AI171" s="53"/>
      <c r="AJ171" s="53"/>
      <c r="AK171" s="53"/>
      <c r="AL171" s="53"/>
      <c r="AM171" s="53"/>
      <c r="AN171" s="53"/>
      <c r="AO171" s="53"/>
      <c r="AP171" s="53"/>
      <c r="AQ171" s="53"/>
      <c r="AR171" s="53"/>
      <c r="AS171" s="53"/>
      <c r="AT171" s="53"/>
      <c r="AU171" s="53"/>
    </row>
    <row r="172" spans="1:47" ht="15.75" customHeight="1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  <c r="AA172" s="53"/>
      <c r="AB172" s="53"/>
      <c r="AC172" s="53"/>
      <c r="AD172" s="53"/>
      <c r="AE172" s="53"/>
      <c r="AF172" s="53"/>
      <c r="AG172" s="53"/>
      <c r="AH172" s="53"/>
      <c r="AI172" s="53"/>
      <c r="AJ172" s="53"/>
      <c r="AK172" s="53"/>
      <c r="AL172" s="53"/>
      <c r="AM172" s="53"/>
      <c r="AN172" s="53"/>
      <c r="AO172" s="53"/>
      <c r="AP172" s="53"/>
      <c r="AQ172" s="53"/>
      <c r="AR172" s="53"/>
      <c r="AS172" s="53"/>
      <c r="AT172" s="53"/>
      <c r="AU172" s="53"/>
    </row>
    <row r="173" spans="1:47" ht="15.75" customHeight="1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  <c r="AA173" s="53"/>
      <c r="AB173" s="53"/>
      <c r="AC173" s="53"/>
      <c r="AD173" s="53"/>
      <c r="AE173" s="53"/>
      <c r="AF173" s="53"/>
      <c r="AG173" s="53"/>
      <c r="AH173" s="53"/>
      <c r="AI173" s="53"/>
      <c r="AJ173" s="53"/>
      <c r="AK173" s="53"/>
      <c r="AL173" s="53"/>
      <c r="AM173" s="53"/>
      <c r="AN173" s="53"/>
      <c r="AO173" s="53"/>
      <c r="AP173" s="53"/>
      <c r="AQ173" s="53"/>
      <c r="AR173" s="53"/>
      <c r="AS173" s="53"/>
      <c r="AT173" s="53"/>
      <c r="AU173" s="53"/>
    </row>
    <row r="174" spans="1:47" ht="15.75" customHeight="1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  <c r="AA174" s="53"/>
      <c r="AB174" s="53"/>
      <c r="AC174" s="53"/>
      <c r="AD174" s="53"/>
      <c r="AE174" s="53"/>
      <c r="AF174" s="53"/>
      <c r="AG174" s="53"/>
      <c r="AH174" s="53"/>
      <c r="AI174" s="53"/>
      <c r="AJ174" s="53"/>
      <c r="AK174" s="53"/>
      <c r="AL174" s="53"/>
      <c r="AM174" s="53"/>
      <c r="AN174" s="53"/>
      <c r="AO174" s="53"/>
      <c r="AP174" s="53"/>
      <c r="AQ174" s="53"/>
      <c r="AR174" s="53"/>
      <c r="AS174" s="53"/>
      <c r="AT174" s="53"/>
      <c r="AU174" s="53"/>
    </row>
    <row r="175" spans="1:47" ht="15.75" customHeight="1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  <c r="AA175" s="53"/>
      <c r="AB175" s="53"/>
      <c r="AC175" s="53"/>
      <c r="AD175" s="53"/>
      <c r="AE175" s="53"/>
      <c r="AF175" s="53"/>
      <c r="AG175" s="53"/>
      <c r="AH175" s="53"/>
      <c r="AI175" s="53"/>
      <c r="AJ175" s="53"/>
      <c r="AK175" s="53"/>
      <c r="AL175" s="53"/>
      <c r="AM175" s="53"/>
      <c r="AN175" s="53"/>
      <c r="AO175" s="53"/>
      <c r="AP175" s="53"/>
      <c r="AQ175" s="53"/>
      <c r="AR175" s="53"/>
      <c r="AS175" s="53"/>
      <c r="AT175" s="53"/>
      <c r="AU175" s="53"/>
    </row>
    <row r="176" spans="1:47" ht="15.75" customHeight="1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  <c r="AB176" s="53"/>
      <c r="AC176" s="53"/>
      <c r="AD176" s="53"/>
      <c r="AE176" s="53"/>
      <c r="AF176" s="53"/>
      <c r="AG176" s="53"/>
      <c r="AH176" s="53"/>
      <c r="AI176" s="53"/>
      <c r="AJ176" s="53"/>
      <c r="AK176" s="53"/>
      <c r="AL176" s="53"/>
      <c r="AM176" s="53"/>
      <c r="AN176" s="53"/>
      <c r="AO176" s="53"/>
      <c r="AP176" s="53"/>
      <c r="AQ176" s="53"/>
      <c r="AR176" s="53"/>
      <c r="AS176" s="53"/>
      <c r="AT176" s="53"/>
      <c r="AU176" s="53"/>
    </row>
    <row r="177" spans="1:47" ht="15.75" customHeight="1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  <c r="AB177" s="53"/>
      <c r="AC177" s="53"/>
      <c r="AD177" s="53"/>
      <c r="AE177" s="53"/>
      <c r="AF177" s="53"/>
      <c r="AG177" s="53"/>
      <c r="AH177" s="53"/>
      <c r="AI177" s="53"/>
      <c r="AJ177" s="53"/>
      <c r="AK177" s="53"/>
      <c r="AL177" s="53"/>
      <c r="AM177" s="53"/>
      <c r="AN177" s="53"/>
      <c r="AO177" s="53"/>
      <c r="AP177" s="53"/>
      <c r="AQ177" s="53"/>
      <c r="AR177" s="53"/>
      <c r="AS177" s="53"/>
      <c r="AT177" s="53"/>
      <c r="AU177" s="53"/>
    </row>
    <row r="178" spans="1:47" ht="15.75" customHeight="1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  <c r="AA178" s="53"/>
      <c r="AB178" s="53"/>
      <c r="AC178" s="53"/>
      <c r="AD178" s="53"/>
      <c r="AE178" s="53"/>
      <c r="AF178" s="53"/>
      <c r="AG178" s="53"/>
      <c r="AH178" s="53"/>
      <c r="AI178" s="53"/>
      <c r="AJ178" s="53"/>
      <c r="AK178" s="53"/>
      <c r="AL178" s="53"/>
      <c r="AM178" s="53"/>
      <c r="AN178" s="53"/>
      <c r="AO178" s="53"/>
      <c r="AP178" s="53"/>
      <c r="AQ178" s="53"/>
      <c r="AR178" s="53"/>
      <c r="AS178" s="53"/>
      <c r="AT178" s="53"/>
      <c r="AU178" s="53"/>
    </row>
    <row r="179" spans="1:47" ht="15.75" customHeight="1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  <c r="AA179" s="53"/>
      <c r="AB179" s="53"/>
      <c r="AC179" s="53"/>
      <c r="AD179" s="53"/>
      <c r="AE179" s="53"/>
      <c r="AF179" s="53"/>
      <c r="AG179" s="53"/>
      <c r="AH179" s="53"/>
      <c r="AI179" s="53"/>
      <c r="AJ179" s="53"/>
      <c r="AK179" s="53"/>
      <c r="AL179" s="53"/>
      <c r="AM179" s="53"/>
      <c r="AN179" s="53"/>
      <c r="AO179" s="53"/>
      <c r="AP179" s="53"/>
      <c r="AQ179" s="53"/>
      <c r="AR179" s="53"/>
      <c r="AS179" s="53"/>
      <c r="AT179" s="53"/>
      <c r="AU179" s="53"/>
    </row>
    <row r="180" spans="1:47" ht="15.75" customHeight="1">
      <c r="A180" s="53"/>
      <c r="B180" s="53"/>
      <c r="C180" s="53"/>
      <c r="D180" s="53"/>
      <c r="E180" s="53"/>
      <c r="F180" s="53"/>
      <c r="G180" s="53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  <c r="AA180" s="53"/>
      <c r="AB180" s="53"/>
      <c r="AC180" s="53"/>
      <c r="AD180" s="53"/>
      <c r="AE180" s="53"/>
      <c r="AF180" s="53"/>
      <c r="AG180" s="53"/>
      <c r="AH180" s="53"/>
      <c r="AI180" s="53"/>
      <c r="AJ180" s="53"/>
      <c r="AK180" s="53"/>
      <c r="AL180" s="53"/>
      <c r="AM180" s="53"/>
      <c r="AN180" s="53"/>
      <c r="AO180" s="53"/>
      <c r="AP180" s="53"/>
      <c r="AQ180" s="53"/>
      <c r="AR180" s="53"/>
      <c r="AS180" s="53"/>
      <c r="AT180" s="53"/>
      <c r="AU180" s="53"/>
    </row>
    <row r="181" spans="1:47" ht="15.75" customHeight="1">
      <c r="A181" s="53"/>
      <c r="B181" s="53"/>
      <c r="C181" s="53"/>
      <c r="D181" s="53"/>
      <c r="E181" s="53"/>
      <c r="F181" s="53"/>
      <c r="G181" s="53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  <c r="AA181" s="53"/>
      <c r="AB181" s="53"/>
      <c r="AC181" s="53"/>
      <c r="AD181" s="53"/>
      <c r="AE181" s="53"/>
      <c r="AF181" s="53"/>
      <c r="AG181" s="53"/>
      <c r="AH181" s="53"/>
      <c r="AI181" s="53"/>
      <c r="AJ181" s="53"/>
      <c r="AK181" s="53"/>
      <c r="AL181" s="53"/>
      <c r="AM181" s="53"/>
      <c r="AN181" s="53"/>
      <c r="AO181" s="53"/>
      <c r="AP181" s="53"/>
      <c r="AQ181" s="53"/>
      <c r="AR181" s="53"/>
      <c r="AS181" s="53"/>
      <c r="AT181" s="53"/>
      <c r="AU181" s="53"/>
    </row>
    <row r="182" spans="1:47" ht="15.75" customHeight="1">
      <c r="A182" s="53"/>
      <c r="B182" s="53"/>
      <c r="C182" s="53"/>
      <c r="D182" s="53"/>
      <c r="E182" s="53"/>
      <c r="F182" s="53"/>
      <c r="G182" s="53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  <c r="AA182" s="53"/>
      <c r="AB182" s="53"/>
      <c r="AC182" s="53"/>
      <c r="AD182" s="53"/>
      <c r="AE182" s="53"/>
      <c r="AF182" s="53"/>
      <c r="AG182" s="53"/>
      <c r="AH182" s="53"/>
      <c r="AI182" s="53"/>
      <c r="AJ182" s="53"/>
      <c r="AK182" s="53"/>
      <c r="AL182" s="53"/>
      <c r="AM182" s="53"/>
      <c r="AN182" s="53"/>
      <c r="AO182" s="53"/>
      <c r="AP182" s="53"/>
      <c r="AQ182" s="53"/>
      <c r="AR182" s="53"/>
      <c r="AS182" s="53"/>
      <c r="AT182" s="53"/>
      <c r="AU182" s="53"/>
    </row>
    <row r="183" spans="1:47" ht="15.75" customHeight="1">
      <c r="A183" s="53"/>
      <c r="B183" s="53"/>
      <c r="C183" s="53"/>
      <c r="D183" s="53"/>
      <c r="E183" s="53"/>
      <c r="F183" s="53"/>
      <c r="G183" s="53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  <c r="AA183" s="53"/>
      <c r="AB183" s="53"/>
      <c r="AC183" s="53"/>
      <c r="AD183" s="53"/>
      <c r="AE183" s="53"/>
      <c r="AF183" s="53"/>
      <c r="AG183" s="53"/>
      <c r="AH183" s="53"/>
      <c r="AI183" s="53"/>
      <c r="AJ183" s="53"/>
      <c r="AK183" s="53"/>
      <c r="AL183" s="53"/>
      <c r="AM183" s="53"/>
      <c r="AN183" s="53"/>
      <c r="AO183" s="53"/>
      <c r="AP183" s="53"/>
      <c r="AQ183" s="53"/>
      <c r="AR183" s="53"/>
      <c r="AS183" s="53"/>
      <c r="AT183" s="53"/>
      <c r="AU183" s="53"/>
    </row>
    <row r="184" spans="1:47" ht="15.75" customHeight="1">
      <c r="A184" s="53"/>
      <c r="B184" s="53"/>
      <c r="C184" s="53"/>
      <c r="D184" s="53"/>
      <c r="E184" s="53"/>
      <c r="F184" s="53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  <c r="AA184" s="53"/>
      <c r="AB184" s="53"/>
      <c r="AC184" s="53"/>
      <c r="AD184" s="53"/>
      <c r="AE184" s="53"/>
      <c r="AF184" s="53"/>
      <c r="AG184" s="53"/>
      <c r="AH184" s="53"/>
      <c r="AI184" s="53"/>
      <c r="AJ184" s="53"/>
      <c r="AK184" s="53"/>
      <c r="AL184" s="53"/>
      <c r="AM184" s="53"/>
      <c r="AN184" s="53"/>
      <c r="AO184" s="53"/>
      <c r="AP184" s="53"/>
      <c r="AQ184" s="53"/>
      <c r="AR184" s="53"/>
      <c r="AS184" s="53"/>
      <c r="AT184" s="53"/>
      <c r="AU184" s="53"/>
    </row>
    <row r="185" spans="1:47" ht="15.75" customHeight="1">
      <c r="A185" s="53"/>
      <c r="B185" s="53"/>
      <c r="C185" s="53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  <c r="AB185" s="53"/>
      <c r="AC185" s="53"/>
      <c r="AD185" s="53"/>
      <c r="AE185" s="53"/>
      <c r="AF185" s="53"/>
      <c r="AG185" s="53"/>
      <c r="AH185" s="53"/>
      <c r="AI185" s="53"/>
      <c r="AJ185" s="53"/>
      <c r="AK185" s="53"/>
      <c r="AL185" s="53"/>
      <c r="AM185" s="53"/>
      <c r="AN185" s="53"/>
      <c r="AO185" s="53"/>
      <c r="AP185" s="53"/>
      <c r="AQ185" s="53"/>
      <c r="AR185" s="53"/>
      <c r="AS185" s="53"/>
      <c r="AT185" s="53"/>
      <c r="AU185" s="53"/>
    </row>
    <row r="186" spans="1:47" ht="15.75" customHeight="1">
      <c r="A186" s="53"/>
      <c r="B186" s="53"/>
      <c r="C186" s="53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53"/>
      <c r="AB186" s="53"/>
      <c r="AC186" s="53"/>
      <c r="AD186" s="53"/>
      <c r="AE186" s="53"/>
      <c r="AF186" s="53"/>
      <c r="AG186" s="53"/>
      <c r="AH186" s="53"/>
      <c r="AI186" s="53"/>
      <c r="AJ186" s="53"/>
      <c r="AK186" s="53"/>
      <c r="AL186" s="53"/>
      <c r="AM186" s="53"/>
      <c r="AN186" s="53"/>
      <c r="AO186" s="53"/>
      <c r="AP186" s="53"/>
      <c r="AQ186" s="53"/>
      <c r="AR186" s="53"/>
      <c r="AS186" s="53"/>
      <c r="AT186" s="53"/>
      <c r="AU186" s="53"/>
    </row>
    <row r="187" spans="1:47" ht="15.75" customHeight="1">
      <c r="A187" s="53"/>
      <c r="B187" s="53"/>
      <c r="C187" s="53"/>
      <c r="D187" s="53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  <c r="AA187" s="53"/>
      <c r="AB187" s="53"/>
      <c r="AC187" s="53"/>
      <c r="AD187" s="53"/>
      <c r="AE187" s="53"/>
      <c r="AF187" s="53"/>
      <c r="AG187" s="53"/>
      <c r="AH187" s="53"/>
      <c r="AI187" s="53"/>
      <c r="AJ187" s="53"/>
      <c r="AK187" s="53"/>
      <c r="AL187" s="53"/>
      <c r="AM187" s="53"/>
      <c r="AN187" s="53"/>
      <c r="AO187" s="53"/>
      <c r="AP187" s="53"/>
      <c r="AQ187" s="53"/>
      <c r="AR187" s="53"/>
      <c r="AS187" s="53"/>
      <c r="AT187" s="53"/>
      <c r="AU187" s="53"/>
    </row>
    <row r="188" spans="1:47" ht="15.75" customHeight="1">
      <c r="A188" s="53"/>
      <c r="B188" s="53"/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  <c r="AB188" s="53"/>
      <c r="AC188" s="53"/>
      <c r="AD188" s="53"/>
      <c r="AE188" s="53"/>
      <c r="AF188" s="53"/>
      <c r="AG188" s="53"/>
      <c r="AH188" s="53"/>
      <c r="AI188" s="53"/>
      <c r="AJ188" s="53"/>
      <c r="AK188" s="53"/>
      <c r="AL188" s="53"/>
      <c r="AM188" s="53"/>
      <c r="AN188" s="53"/>
      <c r="AO188" s="53"/>
      <c r="AP188" s="53"/>
      <c r="AQ188" s="53"/>
      <c r="AR188" s="53"/>
      <c r="AS188" s="53"/>
      <c r="AT188" s="53"/>
      <c r="AU188" s="53"/>
    </row>
    <row r="189" spans="1:47" ht="15.75" customHeight="1">
      <c r="A189" s="53"/>
      <c r="B189" s="53"/>
      <c r="C189" s="53"/>
      <c r="D189" s="53"/>
      <c r="E189" s="53"/>
      <c r="F189" s="53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  <c r="AA189" s="53"/>
      <c r="AB189" s="53"/>
      <c r="AC189" s="53"/>
      <c r="AD189" s="53"/>
      <c r="AE189" s="53"/>
      <c r="AF189" s="53"/>
      <c r="AG189" s="53"/>
      <c r="AH189" s="53"/>
      <c r="AI189" s="53"/>
      <c r="AJ189" s="53"/>
      <c r="AK189" s="53"/>
      <c r="AL189" s="53"/>
      <c r="AM189" s="53"/>
      <c r="AN189" s="53"/>
      <c r="AO189" s="53"/>
      <c r="AP189" s="53"/>
      <c r="AQ189" s="53"/>
      <c r="AR189" s="53"/>
      <c r="AS189" s="53"/>
      <c r="AT189" s="53"/>
      <c r="AU189" s="53"/>
    </row>
    <row r="190" spans="1:47" ht="15.75" customHeight="1">
      <c r="A190" s="53"/>
      <c r="B190" s="53"/>
      <c r="C190" s="53"/>
      <c r="D190" s="53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  <c r="AA190" s="53"/>
      <c r="AB190" s="53"/>
      <c r="AC190" s="53"/>
      <c r="AD190" s="53"/>
      <c r="AE190" s="53"/>
      <c r="AF190" s="53"/>
      <c r="AG190" s="53"/>
      <c r="AH190" s="53"/>
      <c r="AI190" s="53"/>
      <c r="AJ190" s="53"/>
      <c r="AK190" s="53"/>
      <c r="AL190" s="53"/>
      <c r="AM190" s="53"/>
      <c r="AN190" s="53"/>
      <c r="AO190" s="53"/>
      <c r="AP190" s="53"/>
      <c r="AQ190" s="53"/>
      <c r="AR190" s="53"/>
      <c r="AS190" s="53"/>
      <c r="AT190" s="53"/>
      <c r="AU190" s="53"/>
    </row>
    <row r="191" spans="1:47" ht="15.75" customHeight="1">
      <c r="A191" s="53"/>
      <c r="B191" s="53"/>
      <c r="C191" s="53"/>
      <c r="D191" s="53"/>
      <c r="E191" s="53"/>
      <c r="F191" s="53"/>
      <c r="G191" s="53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  <c r="AA191" s="53"/>
      <c r="AB191" s="53"/>
      <c r="AC191" s="53"/>
      <c r="AD191" s="53"/>
      <c r="AE191" s="53"/>
      <c r="AF191" s="53"/>
      <c r="AG191" s="53"/>
      <c r="AH191" s="53"/>
      <c r="AI191" s="53"/>
      <c r="AJ191" s="53"/>
      <c r="AK191" s="53"/>
      <c r="AL191" s="53"/>
      <c r="AM191" s="53"/>
      <c r="AN191" s="53"/>
      <c r="AO191" s="53"/>
      <c r="AP191" s="53"/>
      <c r="AQ191" s="53"/>
      <c r="AR191" s="53"/>
      <c r="AS191" s="53"/>
      <c r="AT191" s="53"/>
      <c r="AU191" s="53"/>
    </row>
    <row r="192" spans="1:47" ht="15.75" customHeight="1">
      <c r="A192" s="53"/>
      <c r="B192" s="53"/>
      <c r="C192" s="53"/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  <c r="AA192" s="53"/>
      <c r="AB192" s="53"/>
      <c r="AC192" s="53"/>
      <c r="AD192" s="53"/>
      <c r="AE192" s="53"/>
      <c r="AF192" s="53"/>
      <c r="AG192" s="53"/>
      <c r="AH192" s="53"/>
      <c r="AI192" s="53"/>
      <c r="AJ192" s="53"/>
      <c r="AK192" s="53"/>
      <c r="AL192" s="53"/>
      <c r="AM192" s="53"/>
      <c r="AN192" s="53"/>
      <c r="AO192" s="53"/>
      <c r="AP192" s="53"/>
      <c r="AQ192" s="53"/>
      <c r="AR192" s="53"/>
      <c r="AS192" s="53"/>
      <c r="AT192" s="53"/>
      <c r="AU192" s="53"/>
    </row>
    <row r="193" spans="1:47" ht="15.75" customHeight="1">
      <c r="A193" s="53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  <c r="AB193" s="53"/>
      <c r="AC193" s="53"/>
      <c r="AD193" s="53"/>
      <c r="AE193" s="53"/>
      <c r="AF193" s="53"/>
      <c r="AG193" s="53"/>
      <c r="AH193" s="53"/>
      <c r="AI193" s="53"/>
      <c r="AJ193" s="53"/>
      <c r="AK193" s="53"/>
      <c r="AL193" s="53"/>
      <c r="AM193" s="53"/>
      <c r="AN193" s="53"/>
      <c r="AO193" s="53"/>
      <c r="AP193" s="53"/>
      <c r="AQ193" s="53"/>
      <c r="AR193" s="53"/>
      <c r="AS193" s="53"/>
      <c r="AT193" s="53"/>
      <c r="AU193" s="53"/>
    </row>
    <row r="194" spans="1:47" ht="15.75" customHeight="1">
      <c r="A194" s="53"/>
      <c r="B194" s="53"/>
      <c r="C194" s="53"/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  <c r="AB194" s="53"/>
      <c r="AC194" s="53"/>
      <c r="AD194" s="53"/>
      <c r="AE194" s="53"/>
      <c r="AF194" s="53"/>
      <c r="AG194" s="53"/>
      <c r="AH194" s="53"/>
      <c r="AI194" s="53"/>
      <c r="AJ194" s="53"/>
      <c r="AK194" s="53"/>
      <c r="AL194" s="53"/>
      <c r="AM194" s="53"/>
      <c r="AN194" s="53"/>
      <c r="AO194" s="53"/>
      <c r="AP194" s="53"/>
      <c r="AQ194" s="53"/>
      <c r="AR194" s="53"/>
      <c r="AS194" s="53"/>
      <c r="AT194" s="53"/>
      <c r="AU194" s="53"/>
    </row>
    <row r="195" spans="1:47" ht="15.75" customHeight="1">
      <c r="A195" s="53"/>
      <c r="B195" s="53"/>
      <c r="C195" s="53"/>
      <c r="D195" s="53"/>
      <c r="E195" s="53"/>
      <c r="F195" s="53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  <c r="AA195" s="53"/>
      <c r="AB195" s="53"/>
      <c r="AC195" s="53"/>
      <c r="AD195" s="53"/>
      <c r="AE195" s="53"/>
      <c r="AF195" s="53"/>
      <c r="AG195" s="53"/>
      <c r="AH195" s="53"/>
      <c r="AI195" s="53"/>
      <c r="AJ195" s="53"/>
      <c r="AK195" s="53"/>
      <c r="AL195" s="53"/>
      <c r="AM195" s="53"/>
      <c r="AN195" s="53"/>
      <c r="AO195" s="53"/>
      <c r="AP195" s="53"/>
      <c r="AQ195" s="53"/>
      <c r="AR195" s="53"/>
      <c r="AS195" s="53"/>
      <c r="AT195" s="53"/>
      <c r="AU195" s="53"/>
    </row>
    <row r="196" spans="1:47" ht="15.75" customHeight="1">
      <c r="A196" s="53"/>
      <c r="B196" s="53"/>
      <c r="C196" s="53"/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  <c r="AB196" s="53"/>
      <c r="AC196" s="53"/>
      <c r="AD196" s="53"/>
      <c r="AE196" s="53"/>
      <c r="AF196" s="53"/>
      <c r="AG196" s="53"/>
      <c r="AH196" s="53"/>
      <c r="AI196" s="53"/>
      <c r="AJ196" s="53"/>
      <c r="AK196" s="53"/>
      <c r="AL196" s="53"/>
      <c r="AM196" s="53"/>
      <c r="AN196" s="53"/>
      <c r="AO196" s="53"/>
      <c r="AP196" s="53"/>
      <c r="AQ196" s="53"/>
      <c r="AR196" s="53"/>
      <c r="AS196" s="53"/>
      <c r="AT196" s="53"/>
      <c r="AU196" s="53"/>
    </row>
    <row r="197" spans="1:47" ht="15.75" customHeight="1">
      <c r="A197" s="53"/>
      <c r="B197" s="53"/>
      <c r="C197" s="53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  <c r="AB197" s="53"/>
      <c r="AC197" s="53"/>
      <c r="AD197" s="53"/>
      <c r="AE197" s="53"/>
      <c r="AF197" s="53"/>
      <c r="AG197" s="53"/>
      <c r="AH197" s="53"/>
      <c r="AI197" s="53"/>
      <c r="AJ197" s="53"/>
      <c r="AK197" s="53"/>
      <c r="AL197" s="53"/>
      <c r="AM197" s="53"/>
      <c r="AN197" s="53"/>
      <c r="AO197" s="53"/>
      <c r="AP197" s="53"/>
      <c r="AQ197" s="53"/>
      <c r="AR197" s="53"/>
      <c r="AS197" s="53"/>
      <c r="AT197" s="53"/>
      <c r="AU197" s="53"/>
    </row>
    <row r="198" spans="1:47" ht="15.75" customHeight="1">
      <c r="A198" s="53"/>
      <c r="B198" s="53"/>
      <c r="C198" s="53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  <c r="AB198" s="53"/>
      <c r="AC198" s="53"/>
      <c r="AD198" s="53"/>
      <c r="AE198" s="53"/>
      <c r="AF198" s="53"/>
      <c r="AG198" s="53"/>
      <c r="AH198" s="53"/>
      <c r="AI198" s="53"/>
      <c r="AJ198" s="53"/>
      <c r="AK198" s="53"/>
      <c r="AL198" s="53"/>
      <c r="AM198" s="53"/>
      <c r="AN198" s="53"/>
      <c r="AO198" s="53"/>
      <c r="AP198" s="53"/>
      <c r="AQ198" s="53"/>
      <c r="AR198" s="53"/>
      <c r="AS198" s="53"/>
      <c r="AT198" s="53"/>
      <c r="AU198" s="53"/>
    </row>
    <row r="199" spans="1:47" ht="15.75" customHeight="1">
      <c r="A199" s="53"/>
      <c r="B199" s="53"/>
      <c r="C199" s="53"/>
      <c r="D199" s="53"/>
      <c r="E199" s="53"/>
      <c r="F199" s="53"/>
      <c r="G199" s="53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  <c r="AA199" s="53"/>
      <c r="AB199" s="53"/>
      <c r="AC199" s="53"/>
      <c r="AD199" s="53"/>
      <c r="AE199" s="53"/>
      <c r="AF199" s="53"/>
      <c r="AG199" s="53"/>
      <c r="AH199" s="53"/>
      <c r="AI199" s="53"/>
      <c r="AJ199" s="53"/>
      <c r="AK199" s="53"/>
      <c r="AL199" s="53"/>
      <c r="AM199" s="53"/>
      <c r="AN199" s="53"/>
      <c r="AO199" s="53"/>
      <c r="AP199" s="53"/>
      <c r="AQ199" s="53"/>
      <c r="AR199" s="53"/>
      <c r="AS199" s="53"/>
      <c r="AT199" s="53"/>
      <c r="AU199" s="53"/>
    </row>
    <row r="200" spans="1:47" ht="15.75" customHeight="1">
      <c r="A200" s="53"/>
      <c r="B200" s="53"/>
      <c r="C200" s="53"/>
      <c r="D200" s="53"/>
      <c r="E200" s="53"/>
      <c r="F200" s="53"/>
      <c r="G200" s="53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  <c r="AA200" s="53"/>
      <c r="AB200" s="53"/>
      <c r="AC200" s="53"/>
      <c r="AD200" s="53"/>
      <c r="AE200" s="53"/>
      <c r="AF200" s="53"/>
      <c r="AG200" s="53"/>
      <c r="AH200" s="53"/>
      <c r="AI200" s="53"/>
      <c r="AJ200" s="53"/>
      <c r="AK200" s="53"/>
      <c r="AL200" s="53"/>
      <c r="AM200" s="53"/>
      <c r="AN200" s="53"/>
      <c r="AO200" s="53"/>
      <c r="AP200" s="53"/>
      <c r="AQ200" s="53"/>
      <c r="AR200" s="53"/>
      <c r="AS200" s="53"/>
      <c r="AT200" s="53"/>
      <c r="AU200" s="53"/>
    </row>
    <row r="201" spans="1:47" ht="15.75" customHeight="1">
      <c r="A201" s="53"/>
      <c r="B201" s="53"/>
      <c r="C201" s="53"/>
      <c r="D201" s="53"/>
      <c r="E201" s="53"/>
      <c r="F201" s="53"/>
      <c r="G201" s="53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  <c r="AA201" s="53"/>
      <c r="AB201" s="53"/>
      <c r="AC201" s="53"/>
      <c r="AD201" s="53"/>
      <c r="AE201" s="53"/>
      <c r="AF201" s="53"/>
      <c r="AG201" s="53"/>
      <c r="AH201" s="53"/>
      <c r="AI201" s="53"/>
      <c r="AJ201" s="53"/>
      <c r="AK201" s="53"/>
      <c r="AL201" s="53"/>
      <c r="AM201" s="53"/>
      <c r="AN201" s="53"/>
      <c r="AO201" s="53"/>
      <c r="AP201" s="53"/>
      <c r="AQ201" s="53"/>
      <c r="AR201" s="53"/>
      <c r="AS201" s="53"/>
      <c r="AT201" s="53"/>
      <c r="AU201" s="53"/>
    </row>
    <row r="202" spans="1:47" ht="15.75" customHeight="1">
      <c r="A202" s="53"/>
      <c r="B202" s="53"/>
      <c r="C202" s="53"/>
      <c r="D202" s="53"/>
      <c r="E202" s="53"/>
      <c r="F202" s="53"/>
      <c r="G202" s="53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  <c r="AA202" s="53"/>
      <c r="AB202" s="53"/>
      <c r="AC202" s="53"/>
      <c r="AD202" s="53"/>
      <c r="AE202" s="53"/>
      <c r="AF202" s="53"/>
      <c r="AG202" s="53"/>
      <c r="AH202" s="53"/>
      <c r="AI202" s="53"/>
      <c r="AJ202" s="53"/>
      <c r="AK202" s="53"/>
      <c r="AL202" s="53"/>
      <c r="AM202" s="53"/>
      <c r="AN202" s="53"/>
      <c r="AO202" s="53"/>
      <c r="AP202" s="53"/>
      <c r="AQ202" s="53"/>
      <c r="AR202" s="53"/>
      <c r="AS202" s="53"/>
      <c r="AT202" s="53"/>
      <c r="AU202" s="53"/>
    </row>
    <row r="203" spans="1:47" ht="15.75" customHeight="1">
      <c r="A203" s="53"/>
      <c r="B203" s="53"/>
      <c r="C203" s="53"/>
      <c r="D203" s="53"/>
      <c r="E203" s="53"/>
      <c r="F203" s="53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  <c r="AA203" s="53"/>
      <c r="AB203" s="53"/>
      <c r="AC203" s="53"/>
      <c r="AD203" s="53"/>
      <c r="AE203" s="53"/>
      <c r="AF203" s="53"/>
      <c r="AG203" s="53"/>
      <c r="AH203" s="53"/>
      <c r="AI203" s="53"/>
      <c r="AJ203" s="53"/>
      <c r="AK203" s="53"/>
      <c r="AL203" s="53"/>
      <c r="AM203" s="53"/>
      <c r="AN203" s="53"/>
      <c r="AO203" s="53"/>
      <c r="AP203" s="53"/>
      <c r="AQ203" s="53"/>
      <c r="AR203" s="53"/>
      <c r="AS203" s="53"/>
      <c r="AT203" s="53"/>
      <c r="AU203" s="53"/>
    </row>
    <row r="204" spans="1:47" ht="15.75" customHeight="1">
      <c r="A204" s="53"/>
      <c r="B204" s="53"/>
      <c r="C204" s="53"/>
      <c r="D204" s="53"/>
      <c r="E204" s="53"/>
      <c r="F204" s="53"/>
      <c r="G204" s="53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  <c r="AA204" s="53"/>
      <c r="AB204" s="53"/>
      <c r="AC204" s="53"/>
      <c r="AD204" s="53"/>
      <c r="AE204" s="53"/>
      <c r="AF204" s="53"/>
      <c r="AG204" s="53"/>
      <c r="AH204" s="53"/>
      <c r="AI204" s="53"/>
      <c r="AJ204" s="53"/>
      <c r="AK204" s="53"/>
      <c r="AL204" s="53"/>
      <c r="AM204" s="53"/>
      <c r="AN204" s="53"/>
      <c r="AO204" s="53"/>
      <c r="AP204" s="53"/>
      <c r="AQ204" s="53"/>
      <c r="AR204" s="53"/>
      <c r="AS204" s="53"/>
      <c r="AT204" s="53"/>
      <c r="AU204" s="53"/>
    </row>
    <row r="205" spans="1:47" ht="15.75" customHeight="1">
      <c r="A205" s="53"/>
      <c r="B205" s="53"/>
      <c r="C205" s="53"/>
      <c r="D205" s="53"/>
      <c r="E205" s="53"/>
      <c r="F205" s="53"/>
      <c r="G205" s="53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  <c r="AA205" s="53"/>
      <c r="AB205" s="53"/>
      <c r="AC205" s="53"/>
      <c r="AD205" s="53"/>
      <c r="AE205" s="53"/>
      <c r="AF205" s="53"/>
      <c r="AG205" s="53"/>
      <c r="AH205" s="53"/>
      <c r="AI205" s="53"/>
      <c r="AJ205" s="53"/>
      <c r="AK205" s="53"/>
      <c r="AL205" s="53"/>
      <c r="AM205" s="53"/>
      <c r="AN205" s="53"/>
      <c r="AO205" s="53"/>
      <c r="AP205" s="53"/>
      <c r="AQ205" s="53"/>
      <c r="AR205" s="53"/>
      <c r="AS205" s="53"/>
      <c r="AT205" s="53"/>
      <c r="AU205" s="53"/>
    </row>
    <row r="206" spans="1:47" ht="15.75" customHeight="1">
      <c r="A206" s="53"/>
      <c r="B206" s="53"/>
      <c r="C206" s="53"/>
      <c r="D206" s="53"/>
      <c r="E206" s="53"/>
      <c r="F206" s="53"/>
      <c r="G206" s="53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  <c r="AA206" s="53"/>
      <c r="AB206" s="53"/>
      <c r="AC206" s="53"/>
      <c r="AD206" s="53"/>
      <c r="AE206" s="53"/>
      <c r="AF206" s="53"/>
      <c r="AG206" s="53"/>
      <c r="AH206" s="53"/>
      <c r="AI206" s="53"/>
      <c r="AJ206" s="53"/>
      <c r="AK206" s="53"/>
      <c r="AL206" s="53"/>
      <c r="AM206" s="53"/>
      <c r="AN206" s="53"/>
      <c r="AO206" s="53"/>
      <c r="AP206" s="53"/>
      <c r="AQ206" s="53"/>
      <c r="AR206" s="53"/>
      <c r="AS206" s="53"/>
      <c r="AT206" s="53"/>
      <c r="AU206" s="53"/>
    </row>
    <row r="207" spans="1:47" ht="15.75" customHeight="1">
      <c r="A207" s="53"/>
      <c r="B207" s="53"/>
      <c r="C207" s="53"/>
      <c r="D207" s="53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  <c r="AA207" s="53"/>
      <c r="AB207" s="53"/>
      <c r="AC207" s="53"/>
      <c r="AD207" s="53"/>
      <c r="AE207" s="53"/>
      <c r="AF207" s="53"/>
      <c r="AG207" s="53"/>
      <c r="AH207" s="53"/>
      <c r="AI207" s="53"/>
      <c r="AJ207" s="53"/>
      <c r="AK207" s="53"/>
      <c r="AL207" s="53"/>
      <c r="AM207" s="53"/>
      <c r="AN207" s="53"/>
      <c r="AO207" s="53"/>
      <c r="AP207" s="53"/>
      <c r="AQ207" s="53"/>
      <c r="AR207" s="53"/>
      <c r="AS207" s="53"/>
      <c r="AT207" s="53"/>
      <c r="AU207" s="53"/>
    </row>
    <row r="208" spans="1:47" ht="15.75" customHeight="1">
      <c r="A208" s="53"/>
      <c r="B208" s="53"/>
      <c r="C208" s="53"/>
      <c r="D208" s="53"/>
      <c r="E208" s="53"/>
      <c r="F208" s="53"/>
      <c r="G208" s="53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  <c r="AA208" s="53"/>
      <c r="AB208" s="53"/>
      <c r="AC208" s="53"/>
      <c r="AD208" s="53"/>
      <c r="AE208" s="53"/>
      <c r="AF208" s="53"/>
      <c r="AG208" s="53"/>
      <c r="AH208" s="53"/>
      <c r="AI208" s="53"/>
      <c r="AJ208" s="53"/>
      <c r="AK208" s="53"/>
      <c r="AL208" s="53"/>
      <c r="AM208" s="53"/>
      <c r="AN208" s="53"/>
      <c r="AO208" s="53"/>
      <c r="AP208" s="53"/>
      <c r="AQ208" s="53"/>
      <c r="AR208" s="53"/>
      <c r="AS208" s="53"/>
      <c r="AT208" s="53"/>
      <c r="AU208" s="53"/>
    </row>
    <row r="209" spans="1:47" ht="15.75" customHeight="1">
      <c r="A209" s="53"/>
      <c r="B209" s="53"/>
      <c r="C209" s="53"/>
      <c r="D209" s="53"/>
      <c r="E209" s="53"/>
      <c r="F209" s="53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  <c r="AA209" s="53"/>
      <c r="AB209" s="53"/>
      <c r="AC209" s="53"/>
      <c r="AD209" s="53"/>
      <c r="AE209" s="53"/>
      <c r="AF209" s="53"/>
      <c r="AG209" s="53"/>
      <c r="AH209" s="53"/>
      <c r="AI209" s="53"/>
      <c r="AJ209" s="53"/>
      <c r="AK209" s="53"/>
      <c r="AL209" s="53"/>
      <c r="AM209" s="53"/>
      <c r="AN209" s="53"/>
      <c r="AO209" s="53"/>
      <c r="AP209" s="53"/>
      <c r="AQ209" s="53"/>
      <c r="AR209" s="53"/>
      <c r="AS209" s="53"/>
      <c r="AT209" s="53"/>
      <c r="AU209" s="53"/>
    </row>
    <row r="210" spans="1:47" ht="15.75" customHeight="1">
      <c r="A210" s="53"/>
      <c r="B210" s="53"/>
      <c r="C210" s="53"/>
      <c r="D210" s="53"/>
      <c r="E210" s="53"/>
      <c r="F210" s="53"/>
      <c r="G210" s="53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  <c r="AA210" s="53"/>
      <c r="AB210" s="53"/>
      <c r="AC210" s="53"/>
      <c r="AD210" s="53"/>
      <c r="AE210" s="53"/>
      <c r="AF210" s="53"/>
      <c r="AG210" s="53"/>
      <c r="AH210" s="53"/>
      <c r="AI210" s="53"/>
      <c r="AJ210" s="53"/>
      <c r="AK210" s="53"/>
      <c r="AL210" s="53"/>
      <c r="AM210" s="53"/>
      <c r="AN210" s="53"/>
      <c r="AO210" s="53"/>
      <c r="AP210" s="53"/>
      <c r="AQ210" s="53"/>
      <c r="AR210" s="53"/>
      <c r="AS210" s="53"/>
      <c r="AT210" s="53"/>
      <c r="AU210" s="53"/>
    </row>
    <row r="211" spans="1:47" ht="15.75" customHeight="1">
      <c r="A211" s="53"/>
      <c r="B211" s="53"/>
      <c r="C211" s="53"/>
      <c r="D211" s="53"/>
      <c r="E211" s="53"/>
      <c r="F211" s="53"/>
      <c r="G211" s="53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  <c r="AA211" s="53"/>
      <c r="AB211" s="53"/>
      <c r="AC211" s="53"/>
      <c r="AD211" s="53"/>
      <c r="AE211" s="53"/>
      <c r="AF211" s="53"/>
      <c r="AG211" s="53"/>
      <c r="AH211" s="53"/>
      <c r="AI211" s="53"/>
      <c r="AJ211" s="53"/>
      <c r="AK211" s="53"/>
      <c r="AL211" s="53"/>
      <c r="AM211" s="53"/>
      <c r="AN211" s="53"/>
      <c r="AO211" s="53"/>
      <c r="AP211" s="53"/>
      <c r="AQ211" s="53"/>
      <c r="AR211" s="53"/>
      <c r="AS211" s="53"/>
      <c r="AT211" s="53"/>
      <c r="AU211" s="53"/>
    </row>
    <row r="212" spans="1:47" ht="15.75" customHeight="1">
      <c r="A212" s="53"/>
      <c r="B212" s="53"/>
      <c r="C212" s="53"/>
      <c r="D212" s="53"/>
      <c r="E212" s="53"/>
      <c r="F212" s="53"/>
      <c r="G212" s="53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  <c r="AA212" s="53"/>
      <c r="AB212" s="53"/>
      <c r="AC212" s="53"/>
      <c r="AD212" s="53"/>
      <c r="AE212" s="53"/>
      <c r="AF212" s="53"/>
      <c r="AG212" s="53"/>
      <c r="AH212" s="53"/>
      <c r="AI212" s="53"/>
      <c r="AJ212" s="53"/>
      <c r="AK212" s="53"/>
      <c r="AL212" s="53"/>
      <c r="AM212" s="53"/>
      <c r="AN212" s="53"/>
      <c r="AO212" s="53"/>
      <c r="AP212" s="53"/>
      <c r="AQ212" s="53"/>
      <c r="AR212" s="53"/>
      <c r="AS212" s="53"/>
      <c r="AT212" s="53"/>
      <c r="AU212" s="53"/>
    </row>
    <row r="213" spans="1:47" ht="15.75" customHeight="1">
      <c r="A213" s="53"/>
      <c r="B213" s="53"/>
      <c r="C213" s="53"/>
      <c r="D213" s="53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  <c r="AB213" s="53"/>
      <c r="AC213" s="53"/>
      <c r="AD213" s="53"/>
      <c r="AE213" s="53"/>
      <c r="AF213" s="53"/>
      <c r="AG213" s="53"/>
      <c r="AH213" s="53"/>
      <c r="AI213" s="53"/>
      <c r="AJ213" s="53"/>
      <c r="AK213" s="53"/>
      <c r="AL213" s="53"/>
      <c r="AM213" s="53"/>
      <c r="AN213" s="53"/>
      <c r="AO213" s="53"/>
      <c r="AP213" s="53"/>
      <c r="AQ213" s="53"/>
      <c r="AR213" s="53"/>
      <c r="AS213" s="53"/>
      <c r="AT213" s="53"/>
      <c r="AU213" s="53"/>
    </row>
    <row r="214" spans="1:47" ht="15.75" customHeight="1">
      <c r="A214" s="53"/>
      <c r="B214" s="53"/>
      <c r="C214" s="53"/>
      <c r="D214" s="53"/>
      <c r="E214" s="53"/>
      <c r="F214" s="53"/>
      <c r="G214" s="53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53"/>
      <c r="AB214" s="53"/>
      <c r="AC214" s="53"/>
      <c r="AD214" s="53"/>
      <c r="AE214" s="53"/>
      <c r="AF214" s="53"/>
      <c r="AG214" s="53"/>
      <c r="AH214" s="53"/>
      <c r="AI214" s="53"/>
      <c r="AJ214" s="53"/>
      <c r="AK214" s="53"/>
      <c r="AL214" s="53"/>
      <c r="AM214" s="53"/>
      <c r="AN214" s="53"/>
      <c r="AO214" s="53"/>
      <c r="AP214" s="53"/>
      <c r="AQ214" s="53"/>
      <c r="AR214" s="53"/>
      <c r="AS214" s="53"/>
      <c r="AT214" s="53"/>
      <c r="AU214" s="53"/>
    </row>
    <row r="215" spans="1:47" ht="15.75" customHeight="1">
      <c r="A215" s="53"/>
      <c r="B215" s="53"/>
      <c r="C215" s="53"/>
      <c r="D215" s="53"/>
      <c r="E215" s="53"/>
      <c r="F215" s="53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53"/>
      <c r="AB215" s="53"/>
      <c r="AC215" s="53"/>
      <c r="AD215" s="53"/>
      <c r="AE215" s="53"/>
      <c r="AF215" s="53"/>
      <c r="AG215" s="53"/>
      <c r="AH215" s="53"/>
      <c r="AI215" s="53"/>
      <c r="AJ215" s="53"/>
      <c r="AK215" s="53"/>
      <c r="AL215" s="53"/>
      <c r="AM215" s="53"/>
      <c r="AN215" s="53"/>
      <c r="AO215" s="53"/>
      <c r="AP215" s="53"/>
      <c r="AQ215" s="53"/>
      <c r="AR215" s="53"/>
      <c r="AS215" s="53"/>
      <c r="AT215" s="53"/>
      <c r="AU215" s="53"/>
    </row>
    <row r="216" spans="1:47" ht="15.75" customHeight="1">
      <c r="A216" s="53"/>
      <c r="B216" s="53"/>
      <c r="C216" s="53"/>
      <c r="D216" s="53"/>
      <c r="E216" s="53"/>
      <c r="F216" s="53"/>
      <c r="G216" s="53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  <c r="AA216" s="53"/>
      <c r="AB216" s="53"/>
      <c r="AC216" s="53"/>
      <c r="AD216" s="53"/>
      <c r="AE216" s="53"/>
      <c r="AF216" s="53"/>
      <c r="AG216" s="53"/>
      <c r="AH216" s="53"/>
      <c r="AI216" s="53"/>
      <c r="AJ216" s="53"/>
      <c r="AK216" s="53"/>
      <c r="AL216" s="53"/>
      <c r="AM216" s="53"/>
      <c r="AN216" s="53"/>
      <c r="AO216" s="53"/>
      <c r="AP216" s="53"/>
      <c r="AQ216" s="53"/>
      <c r="AR216" s="53"/>
      <c r="AS216" s="53"/>
      <c r="AT216" s="53"/>
      <c r="AU216" s="53"/>
    </row>
    <row r="217" spans="1:47" ht="15.75" customHeight="1">
      <c r="A217" s="53"/>
      <c r="B217" s="53"/>
      <c r="C217" s="53"/>
      <c r="D217" s="53"/>
      <c r="E217" s="53"/>
      <c r="F217" s="53"/>
      <c r="G217" s="53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  <c r="AA217" s="53"/>
      <c r="AB217" s="53"/>
      <c r="AC217" s="53"/>
      <c r="AD217" s="53"/>
      <c r="AE217" s="53"/>
      <c r="AF217" s="53"/>
      <c r="AG217" s="53"/>
      <c r="AH217" s="53"/>
      <c r="AI217" s="53"/>
      <c r="AJ217" s="53"/>
      <c r="AK217" s="53"/>
      <c r="AL217" s="53"/>
      <c r="AM217" s="53"/>
      <c r="AN217" s="53"/>
      <c r="AO217" s="53"/>
      <c r="AP217" s="53"/>
      <c r="AQ217" s="53"/>
      <c r="AR217" s="53"/>
      <c r="AS217" s="53"/>
      <c r="AT217" s="53"/>
      <c r="AU217" s="53"/>
    </row>
    <row r="218" spans="1:47" ht="15.75" customHeight="1">
      <c r="A218" s="53"/>
      <c r="B218" s="53"/>
      <c r="C218" s="53"/>
      <c r="D218" s="53"/>
      <c r="E218" s="53"/>
      <c r="F218" s="53"/>
      <c r="G218" s="53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  <c r="AA218" s="53"/>
      <c r="AB218" s="53"/>
      <c r="AC218" s="53"/>
      <c r="AD218" s="53"/>
      <c r="AE218" s="53"/>
      <c r="AF218" s="53"/>
      <c r="AG218" s="53"/>
      <c r="AH218" s="53"/>
      <c r="AI218" s="53"/>
      <c r="AJ218" s="53"/>
      <c r="AK218" s="53"/>
      <c r="AL218" s="53"/>
      <c r="AM218" s="53"/>
      <c r="AN218" s="53"/>
      <c r="AO218" s="53"/>
      <c r="AP218" s="53"/>
      <c r="AQ218" s="53"/>
      <c r="AR218" s="53"/>
      <c r="AS218" s="53"/>
      <c r="AT218" s="53"/>
      <c r="AU218" s="53"/>
    </row>
    <row r="219" spans="1:47" ht="15.75" customHeight="1">
      <c r="A219" s="53"/>
      <c r="B219" s="53"/>
      <c r="C219" s="53"/>
      <c r="D219" s="53"/>
      <c r="E219" s="53"/>
      <c r="F219" s="53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  <c r="AA219" s="53"/>
      <c r="AB219" s="53"/>
      <c r="AC219" s="53"/>
      <c r="AD219" s="53"/>
      <c r="AE219" s="53"/>
      <c r="AF219" s="53"/>
      <c r="AG219" s="53"/>
      <c r="AH219" s="53"/>
      <c r="AI219" s="53"/>
      <c r="AJ219" s="53"/>
      <c r="AK219" s="53"/>
      <c r="AL219" s="53"/>
      <c r="AM219" s="53"/>
      <c r="AN219" s="53"/>
      <c r="AO219" s="53"/>
      <c r="AP219" s="53"/>
      <c r="AQ219" s="53"/>
      <c r="AR219" s="53"/>
      <c r="AS219" s="53"/>
      <c r="AT219" s="53"/>
      <c r="AU219" s="53"/>
    </row>
    <row r="220" spans="1:47" ht="15.75" customHeight="1">
      <c r="A220" s="53"/>
      <c r="B220" s="53"/>
      <c r="C220" s="53"/>
      <c r="D220" s="53"/>
      <c r="E220" s="53"/>
      <c r="F220" s="53"/>
      <c r="G220" s="53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  <c r="AA220" s="53"/>
      <c r="AB220" s="53"/>
      <c r="AC220" s="53"/>
      <c r="AD220" s="53"/>
      <c r="AE220" s="53"/>
      <c r="AF220" s="53"/>
      <c r="AG220" s="53"/>
      <c r="AH220" s="53"/>
      <c r="AI220" s="53"/>
      <c r="AJ220" s="53"/>
      <c r="AK220" s="53"/>
      <c r="AL220" s="53"/>
      <c r="AM220" s="53"/>
      <c r="AN220" s="53"/>
      <c r="AO220" s="53"/>
      <c r="AP220" s="53"/>
      <c r="AQ220" s="53"/>
      <c r="AR220" s="53"/>
      <c r="AS220" s="53"/>
      <c r="AT220" s="53"/>
      <c r="AU220" s="53"/>
    </row>
    <row r="221" spans="1:47" ht="15.75" customHeight="1">
      <c r="A221" s="53"/>
      <c r="B221" s="53"/>
      <c r="C221" s="53"/>
      <c r="D221" s="53"/>
      <c r="E221" s="53"/>
      <c r="F221" s="53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  <c r="AA221" s="53"/>
      <c r="AB221" s="53"/>
      <c r="AC221" s="53"/>
      <c r="AD221" s="53"/>
      <c r="AE221" s="53"/>
      <c r="AF221" s="53"/>
      <c r="AG221" s="53"/>
      <c r="AH221" s="53"/>
      <c r="AI221" s="53"/>
      <c r="AJ221" s="53"/>
      <c r="AK221" s="53"/>
      <c r="AL221" s="53"/>
      <c r="AM221" s="53"/>
      <c r="AN221" s="53"/>
      <c r="AO221" s="53"/>
      <c r="AP221" s="53"/>
      <c r="AQ221" s="53"/>
      <c r="AR221" s="53"/>
      <c r="AS221" s="53"/>
      <c r="AT221" s="53"/>
      <c r="AU221" s="53"/>
    </row>
    <row r="222" spans="1:47" ht="15.75" customHeight="1">
      <c r="A222" s="53"/>
      <c r="B222" s="53"/>
      <c r="C222" s="53"/>
      <c r="D222" s="53"/>
      <c r="E222" s="53"/>
      <c r="F222" s="53"/>
      <c r="G222" s="53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  <c r="AA222" s="53"/>
      <c r="AB222" s="53"/>
      <c r="AC222" s="53"/>
      <c r="AD222" s="53"/>
      <c r="AE222" s="53"/>
      <c r="AF222" s="53"/>
      <c r="AG222" s="53"/>
      <c r="AH222" s="53"/>
      <c r="AI222" s="53"/>
      <c r="AJ222" s="53"/>
      <c r="AK222" s="53"/>
      <c r="AL222" s="53"/>
      <c r="AM222" s="53"/>
      <c r="AN222" s="53"/>
      <c r="AO222" s="53"/>
      <c r="AP222" s="53"/>
      <c r="AQ222" s="53"/>
      <c r="AR222" s="53"/>
      <c r="AS222" s="53"/>
      <c r="AT222" s="53"/>
      <c r="AU222" s="53"/>
    </row>
    <row r="223" spans="1:47" ht="15.75" customHeight="1">
      <c r="A223" s="53"/>
      <c r="B223" s="53"/>
      <c r="C223" s="53"/>
      <c r="D223" s="53"/>
      <c r="E223" s="53"/>
      <c r="F223" s="53"/>
      <c r="G223" s="53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  <c r="AB223" s="53"/>
      <c r="AC223" s="53"/>
      <c r="AD223" s="53"/>
      <c r="AE223" s="53"/>
      <c r="AF223" s="53"/>
      <c r="AG223" s="53"/>
      <c r="AH223" s="53"/>
      <c r="AI223" s="53"/>
      <c r="AJ223" s="53"/>
      <c r="AK223" s="53"/>
      <c r="AL223" s="53"/>
      <c r="AM223" s="53"/>
      <c r="AN223" s="53"/>
      <c r="AO223" s="53"/>
      <c r="AP223" s="53"/>
      <c r="AQ223" s="53"/>
      <c r="AR223" s="53"/>
      <c r="AS223" s="53"/>
      <c r="AT223" s="53"/>
      <c r="AU223" s="53"/>
    </row>
    <row r="224" spans="1:47" ht="15.75" customHeight="1">
      <c r="A224" s="53"/>
      <c r="B224" s="53"/>
      <c r="C224" s="53"/>
      <c r="D224" s="53"/>
      <c r="E224" s="53"/>
      <c r="F224" s="53"/>
      <c r="G224" s="53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/>
      <c r="AB224" s="53"/>
      <c r="AC224" s="53"/>
      <c r="AD224" s="53"/>
      <c r="AE224" s="53"/>
      <c r="AF224" s="53"/>
      <c r="AG224" s="53"/>
      <c r="AH224" s="53"/>
      <c r="AI224" s="53"/>
      <c r="AJ224" s="53"/>
      <c r="AK224" s="53"/>
      <c r="AL224" s="53"/>
      <c r="AM224" s="53"/>
      <c r="AN224" s="53"/>
      <c r="AO224" s="53"/>
      <c r="AP224" s="53"/>
      <c r="AQ224" s="53"/>
      <c r="AR224" s="53"/>
      <c r="AS224" s="53"/>
      <c r="AT224" s="53"/>
      <c r="AU224" s="53"/>
    </row>
    <row r="225" spans="1:47" ht="15.75" customHeight="1">
      <c r="A225" s="53"/>
      <c r="B225" s="53"/>
      <c r="C225" s="53"/>
      <c r="D225" s="53"/>
      <c r="E225" s="53"/>
      <c r="F225" s="53"/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  <c r="AB225" s="53"/>
      <c r="AC225" s="53"/>
      <c r="AD225" s="53"/>
      <c r="AE225" s="53"/>
      <c r="AF225" s="53"/>
      <c r="AG225" s="53"/>
      <c r="AH225" s="53"/>
      <c r="AI225" s="53"/>
      <c r="AJ225" s="53"/>
      <c r="AK225" s="53"/>
      <c r="AL225" s="53"/>
      <c r="AM225" s="53"/>
      <c r="AN225" s="53"/>
      <c r="AO225" s="53"/>
      <c r="AP225" s="53"/>
      <c r="AQ225" s="53"/>
      <c r="AR225" s="53"/>
      <c r="AS225" s="53"/>
      <c r="AT225" s="53"/>
      <c r="AU225" s="53"/>
    </row>
    <row r="226" spans="1:47" ht="15.75" customHeight="1">
      <c r="A226" s="53"/>
      <c r="B226" s="53"/>
      <c r="C226" s="53"/>
      <c r="D226" s="53"/>
      <c r="E226" s="53"/>
      <c r="F226" s="53"/>
      <c r="G226" s="53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  <c r="AA226" s="53"/>
      <c r="AB226" s="53"/>
      <c r="AC226" s="53"/>
      <c r="AD226" s="53"/>
      <c r="AE226" s="53"/>
      <c r="AF226" s="53"/>
      <c r="AG226" s="53"/>
      <c r="AH226" s="53"/>
      <c r="AI226" s="53"/>
      <c r="AJ226" s="53"/>
      <c r="AK226" s="53"/>
      <c r="AL226" s="53"/>
      <c r="AM226" s="53"/>
      <c r="AN226" s="53"/>
      <c r="AO226" s="53"/>
      <c r="AP226" s="53"/>
      <c r="AQ226" s="53"/>
      <c r="AR226" s="53"/>
      <c r="AS226" s="53"/>
      <c r="AT226" s="53"/>
      <c r="AU226" s="53"/>
    </row>
    <row r="227" spans="1:47" ht="15.75" customHeight="1">
      <c r="A227" s="53"/>
      <c r="B227" s="53"/>
      <c r="C227" s="53"/>
      <c r="D227" s="53"/>
      <c r="E227" s="53"/>
      <c r="F227" s="53"/>
      <c r="G227" s="53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  <c r="AB227" s="53"/>
      <c r="AC227" s="53"/>
      <c r="AD227" s="53"/>
      <c r="AE227" s="53"/>
      <c r="AF227" s="53"/>
      <c r="AG227" s="53"/>
      <c r="AH227" s="53"/>
      <c r="AI227" s="53"/>
      <c r="AJ227" s="53"/>
      <c r="AK227" s="53"/>
      <c r="AL227" s="53"/>
      <c r="AM227" s="53"/>
      <c r="AN227" s="53"/>
      <c r="AO227" s="53"/>
      <c r="AP227" s="53"/>
      <c r="AQ227" s="53"/>
      <c r="AR227" s="53"/>
      <c r="AS227" s="53"/>
      <c r="AT227" s="53"/>
      <c r="AU227" s="53"/>
    </row>
    <row r="228" spans="1:47" ht="15.75" customHeight="1">
      <c r="A228" s="53"/>
      <c r="B228" s="53"/>
      <c r="C228" s="53"/>
      <c r="D228" s="53"/>
      <c r="E228" s="53"/>
      <c r="F228" s="53"/>
      <c r="G228" s="53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  <c r="AA228" s="53"/>
      <c r="AB228" s="53"/>
      <c r="AC228" s="53"/>
      <c r="AD228" s="53"/>
      <c r="AE228" s="53"/>
      <c r="AF228" s="53"/>
      <c r="AG228" s="53"/>
      <c r="AH228" s="53"/>
      <c r="AI228" s="53"/>
      <c r="AJ228" s="53"/>
      <c r="AK228" s="53"/>
      <c r="AL228" s="53"/>
      <c r="AM228" s="53"/>
      <c r="AN228" s="53"/>
      <c r="AO228" s="53"/>
      <c r="AP228" s="53"/>
      <c r="AQ228" s="53"/>
      <c r="AR228" s="53"/>
      <c r="AS228" s="53"/>
      <c r="AT228" s="53"/>
      <c r="AU228" s="53"/>
    </row>
    <row r="229" spans="1:47" ht="15.75" customHeight="1">
      <c r="A229" s="53"/>
      <c r="B229" s="53"/>
      <c r="C229" s="53"/>
      <c r="D229" s="53"/>
      <c r="E229" s="53"/>
      <c r="F229" s="53"/>
      <c r="G229" s="53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  <c r="AB229" s="53"/>
      <c r="AC229" s="53"/>
      <c r="AD229" s="53"/>
      <c r="AE229" s="53"/>
      <c r="AF229" s="53"/>
      <c r="AG229" s="53"/>
      <c r="AH229" s="53"/>
      <c r="AI229" s="53"/>
      <c r="AJ229" s="53"/>
      <c r="AK229" s="53"/>
      <c r="AL229" s="53"/>
      <c r="AM229" s="53"/>
      <c r="AN229" s="53"/>
      <c r="AO229" s="53"/>
      <c r="AP229" s="53"/>
      <c r="AQ229" s="53"/>
      <c r="AR229" s="53"/>
      <c r="AS229" s="53"/>
      <c r="AT229" s="53"/>
      <c r="AU229" s="53"/>
    </row>
    <row r="230" spans="1:47" ht="15.75" customHeight="1">
      <c r="A230" s="53"/>
      <c r="B230" s="53"/>
      <c r="C230" s="53"/>
      <c r="D230" s="53"/>
      <c r="E230" s="53"/>
      <c r="F230" s="53"/>
      <c r="G230" s="53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  <c r="AA230" s="53"/>
      <c r="AB230" s="53"/>
      <c r="AC230" s="53"/>
      <c r="AD230" s="53"/>
      <c r="AE230" s="53"/>
      <c r="AF230" s="53"/>
      <c r="AG230" s="53"/>
      <c r="AH230" s="53"/>
      <c r="AI230" s="53"/>
      <c r="AJ230" s="53"/>
      <c r="AK230" s="53"/>
      <c r="AL230" s="53"/>
      <c r="AM230" s="53"/>
      <c r="AN230" s="53"/>
      <c r="AO230" s="53"/>
      <c r="AP230" s="53"/>
      <c r="AQ230" s="53"/>
      <c r="AR230" s="53"/>
      <c r="AS230" s="53"/>
      <c r="AT230" s="53"/>
      <c r="AU230" s="53"/>
    </row>
    <row r="231" spans="1:47" ht="15.75" customHeight="1">
      <c r="A231" s="53"/>
      <c r="B231" s="53"/>
      <c r="C231" s="53"/>
      <c r="D231" s="53"/>
      <c r="E231" s="53"/>
      <c r="F231" s="53"/>
      <c r="G231" s="53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  <c r="AA231" s="53"/>
      <c r="AB231" s="53"/>
      <c r="AC231" s="53"/>
      <c r="AD231" s="53"/>
      <c r="AE231" s="53"/>
      <c r="AF231" s="53"/>
      <c r="AG231" s="53"/>
      <c r="AH231" s="53"/>
      <c r="AI231" s="53"/>
      <c r="AJ231" s="53"/>
      <c r="AK231" s="53"/>
      <c r="AL231" s="53"/>
      <c r="AM231" s="53"/>
      <c r="AN231" s="53"/>
      <c r="AO231" s="53"/>
      <c r="AP231" s="53"/>
      <c r="AQ231" s="53"/>
      <c r="AR231" s="53"/>
      <c r="AS231" s="53"/>
      <c r="AT231" s="53"/>
      <c r="AU231" s="53"/>
    </row>
    <row r="232" spans="1:47" ht="15.75" customHeight="1">
      <c r="A232" s="53"/>
      <c r="B232" s="53"/>
      <c r="C232" s="53"/>
      <c r="D232" s="53"/>
      <c r="E232" s="53"/>
      <c r="F232" s="53"/>
      <c r="G232" s="53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  <c r="AB232" s="53"/>
      <c r="AC232" s="53"/>
      <c r="AD232" s="53"/>
      <c r="AE232" s="53"/>
      <c r="AF232" s="53"/>
      <c r="AG232" s="53"/>
      <c r="AH232" s="53"/>
      <c r="AI232" s="53"/>
      <c r="AJ232" s="53"/>
      <c r="AK232" s="53"/>
      <c r="AL232" s="53"/>
      <c r="AM232" s="53"/>
      <c r="AN232" s="53"/>
      <c r="AO232" s="53"/>
      <c r="AP232" s="53"/>
      <c r="AQ232" s="53"/>
      <c r="AR232" s="53"/>
      <c r="AS232" s="53"/>
      <c r="AT232" s="53"/>
      <c r="AU232" s="53"/>
    </row>
    <row r="233" spans="1:47" ht="15.75" customHeight="1">
      <c r="A233" s="53"/>
      <c r="B233" s="53"/>
      <c r="C233" s="53"/>
      <c r="D233" s="53"/>
      <c r="E233" s="53"/>
      <c r="F233" s="53"/>
      <c r="G233" s="53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  <c r="AB233" s="53"/>
      <c r="AC233" s="53"/>
      <c r="AD233" s="53"/>
      <c r="AE233" s="53"/>
      <c r="AF233" s="53"/>
      <c r="AG233" s="53"/>
      <c r="AH233" s="53"/>
      <c r="AI233" s="53"/>
      <c r="AJ233" s="53"/>
      <c r="AK233" s="53"/>
      <c r="AL233" s="53"/>
      <c r="AM233" s="53"/>
      <c r="AN233" s="53"/>
      <c r="AO233" s="53"/>
      <c r="AP233" s="53"/>
      <c r="AQ233" s="53"/>
      <c r="AR233" s="53"/>
      <c r="AS233" s="53"/>
      <c r="AT233" s="53"/>
      <c r="AU233" s="53"/>
    </row>
    <row r="234" spans="1:47" ht="15.75" customHeight="1">
      <c r="A234" s="53"/>
      <c r="B234" s="53"/>
      <c r="C234" s="53"/>
      <c r="D234" s="53"/>
      <c r="E234" s="53"/>
      <c r="F234" s="53"/>
      <c r="G234" s="53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53"/>
      <c r="AB234" s="53"/>
      <c r="AC234" s="53"/>
      <c r="AD234" s="53"/>
      <c r="AE234" s="53"/>
      <c r="AF234" s="53"/>
      <c r="AG234" s="53"/>
      <c r="AH234" s="53"/>
      <c r="AI234" s="53"/>
      <c r="AJ234" s="53"/>
      <c r="AK234" s="53"/>
      <c r="AL234" s="53"/>
      <c r="AM234" s="53"/>
      <c r="AN234" s="53"/>
      <c r="AO234" s="53"/>
      <c r="AP234" s="53"/>
      <c r="AQ234" s="53"/>
      <c r="AR234" s="53"/>
      <c r="AS234" s="53"/>
      <c r="AT234" s="53"/>
      <c r="AU234" s="53"/>
    </row>
    <row r="235" spans="1:47" ht="15.75" customHeight="1">
      <c r="A235" s="53"/>
      <c r="B235" s="53"/>
      <c r="C235" s="53"/>
      <c r="D235" s="53"/>
      <c r="E235" s="53"/>
      <c r="F235" s="53"/>
      <c r="G235" s="53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  <c r="AB235" s="53"/>
      <c r="AC235" s="53"/>
      <c r="AD235" s="53"/>
      <c r="AE235" s="53"/>
      <c r="AF235" s="53"/>
      <c r="AG235" s="53"/>
      <c r="AH235" s="53"/>
      <c r="AI235" s="53"/>
      <c r="AJ235" s="53"/>
      <c r="AK235" s="53"/>
      <c r="AL235" s="53"/>
      <c r="AM235" s="53"/>
      <c r="AN235" s="53"/>
      <c r="AO235" s="53"/>
      <c r="AP235" s="53"/>
      <c r="AQ235" s="53"/>
      <c r="AR235" s="53"/>
      <c r="AS235" s="53"/>
      <c r="AT235" s="53"/>
      <c r="AU235" s="53"/>
    </row>
    <row r="236" spans="1:47" ht="15.75" customHeight="1">
      <c r="A236" s="53"/>
      <c r="B236" s="53"/>
      <c r="C236" s="53"/>
      <c r="D236" s="53"/>
      <c r="E236" s="53"/>
      <c r="F236" s="53"/>
      <c r="G236" s="53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  <c r="AB236" s="53"/>
      <c r="AC236" s="53"/>
      <c r="AD236" s="53"/>
      <c r="AE236" s="53"/>
      <c r="AF236" s="53"/>
      <c r="AG236" s="53"/>
      <c r="AH236" s="53"/>
      <c r="AI236" s="53"/>
      <c r="AJ236" s="53"/>
      <c r="AK236" s="53"/>
      <c r="AL236" s="53"/>
      <c r="AM236" s="53"/>
      <c r="AN236" s="53"/>
      <c r="AO236" s="53"/>
      <c r="AP236" s="53"/>
      <c r="AQ236" s="53"/>
      <c r="AR236" s="53"/>
      <c r="AS236" s="53"/>
      <c r="AT236" s="53"/>
      <c r="AU236" s="53"/>
    </row>
    <row r="237" spans="1:47" ht="15.75" customHeight="1">
      <c r="A237" s="53"/>
      <c r="B237" s="53"/>
      <c r="C237" s="53"/>
      <c r="D237" s="53"/>
      <c r="E237" s="53"/>
      <c r="F237" s="53"/>
      <c r="G237" s="53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  <c r="AA237" s="53"/>
      <c r="AB237" s="53"/>
      <c r="AC237" s="53"/>
      <c r="AD237" s="53"/>
      <c r="AE237" s="53"/>
      <c r="AF237" s="53"/>
      <c r="AG237" s="53"/>
      <c r="AH237" s="53"/>
      <c r="AI237" s="53"/>
      <c r="AJ237" s="53"/>
      <c r="AK237" s="53"/>
      <c r="AL237" s="53"/>
      <c r="AM237" s="53"/>
      <c r="AN237" s="53"/>
      <c r="AO237" s="53"/>
      <c r="AP237" s="53"/>
      <c r="AQ237" s="53"/>
      <c r="AR237" s="53"/>
      <c r="AS237" s="53"/>
      <c r="AT237" s="53"/>
      <c r="AU237" s="53"/>
    </row>
    <row r="238" spans="1:47" ht="15.75" customHeight="1">
      <c r="A238" s="53"/>
      <c r="B238" s="53"/>
      <c r="C238" s="53"/>
      <c r="D238" s="53"/>
      <c r="E238" s="53"/>
      <c r="F238" s="53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  <c r="AB238" s="53"/>
      <c r="AC238" s="53"/>
      <c r="AD238" s="53"/>
      <c r="AE238" s="53"/>
      <c r="AF238" s="53"/>
      <c r="AG238" s="53"/>
      <c r="AH238" s="53"/>
      <c r="AI238" s="53"/>
      <c r="AJ238" s="53"/>
      <c r="AK238" s="53"/>
      <c r="AL238" s="53"/>
      <c r="AM238" s="53"/>
      <c r="AN238" s="53"/>
      <c r="AO238" s="53"/>
      <c r="AP238" s="53"/>
      <c r="AQ238" s="53"/>
      <c r="AR238" s="53"/>
      <c r="AS238" s="53"/>
      <c r="AT238" s="53"/>
      <c r="AU238" s="53"/>
    </row>
    <row r="239" spans="1:47" ht="15.75" customHeight="1">
      <c r="A239" s="53"/>
      <c r="B239" s="53"/>
      <c r="C239" s="53"/>
      <c r="D239" s="53"/>
      <c r="E239" s="53"/>
      <c r="F239" s="53"/>
      <c r="G239" s="53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  <c r="AB239" s="53"/>
      <c r="AC239" s="53"/>
      <c r="AD239" s="53"/>
      <c r="AE239" s="53"/>
      <c r="AF239" s="53"/>
      <c r="AG239" s="53"/>
      <c r="AH239" s="53"/>
      <c r="AI239" s="53"/>
      <c r="AJ239" s="53"/>
      <c r="AK239" s="53"/>
      <c r="AL239" s="53"/>
      <c r="AM239" s="53"/>
      <c r="AN239" s="53"/>
      <c r="AO239" s="53"/>
      <c r="AP239" s="53"/>
      <c r="AQ239" s="53"/>
      <c r="AR239" s="53"/>
      <c r="AS239" s="53"/>
      <c r="AT239" s="53"/>
      <c r="AU239" s="53"/>
    </row>
    <row r="240" spans="1:47" ht="15.75" customHeight="1">
      <c r="A240" s="53"/>
      <c r="B240" s="53"/>
      <c r="C240" s="53"/>
      <c r="D240" s="53"/>
      <c r="E240" s="53"/>
      <c r="F240" s="53"/>
      <c r="G240" s="53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  <c r="AB240" s="53"/>
      <c r="AC240" s="53"/>
      <c r="AD240" s="53"/>
      <c r="AE240" s="53"/>
      <c r="AF240" s="53"/>
      <c r="AG240" s="53"/>
      <c r="AH240" s="53"/>
      <c r="AI240" s="53"/>
      <c r="AJ240" s="53"/>
      <c r="AK240" s="53"/>
      <c r="AL240" s="53"/>
      <c r="AM240" s="53"/>
      <c r="AN240" s="53"/>
      <c r="AO240" s="53"/>
      <c r="AP240" s="53"/>
      <c r="AQ240" s="53"/>
      <c r="AR240" s="53"/>
      <c r="AS240" s="53"/>
      <c r="AT240" s="53"/>
      <c r="AU240" s="53"/>
    </row>
    <row r="241" spans="1:47" ht="15.75" customHeight="1">
      <c r="A241" s="53"/>
      <c r="B241" s="53"/>
      <c r="C241" s="53"/>
      <c r="D241" s="53"/>
      <c r="E241" s="53"/>
      <c r="F241" s="53"/>
      <c r="G241" s="53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  <c r="AA241" s="53"/>
      <c r="AB241" s="53"/>
      <c r="AC241" s="53"/>
      <c r="AD241" s="53"/>
      <c r="AE241" s="53"/>
      <c r="AF241" s="53"/>
      <c r="AG241" s="53"/>
      <c r="AH241" s="53"/>
      <c r="AI241" s="53"/>
      <c r="AJ241" s="53"/>
      <c r="AK241" s="53"/>
      <c r="AL241" s="53"/>
      <c r="AM241" s="53"/>
      <c r="AN241" s="53"/>
      <c r="AO241" s="53"/>
      <c r="AP241" s="53"/>
      <c r="AQ241" s="53"/>
      <c r="AR241" s="53"/>
      <c r="AS241" s="53"/>
      <c r="AT241" s="53"/>
      <c r="AU241" s="53"/>
    </row>
    <row r="242" spans="1:47" ht="15.75" customHeight="1">
      <c r="A242" s="53"/>
      <c r="B242" s="53"/>
      <c r="C242" s="53"/>
      <c r="D242" s="53"/>
      <c r="E242" s="53"/>
      <c r="F242" s="53"/>
      <c r="G242" s="53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  <c r="AB242" s="53"/>
      <c r="AC242" s="53"/>
      <c r="AD242" s="53"/>
      <c r="AE242" s="53"/>
      <c r="AF242" s="53"/>
      <c r="AG242" s="53"/>
      <c r="AH242" s="53"/>
      <c r="AI242" s="53"/>
      <c r="AJ242" s="53"/>
      <c r="AK242" s="53"/>
      <c r="AL242" s="53"/>
      <c r="AM242" s="53"/>
      <c r="AN242" s="53"/>
      <c r="AO242" s="53"/>
      <c r="AP242" s="53"/>
      <c r="AQ242" s="53"/>
      <c r="AR242" s="53"/>
      <c r="AS242" s="53"/>
      <c r="AT242" s="53"/>
      <c r="AU242" s="53"/>
    </row>
    <row r="243" spans="1:47" ht="15.75" customHeight="1">
      <c r="A243" s="53"/>
      <c r="B243" s="53"/>
      <c r="C243" s="53"/>
      <c r="D243" s="53"/>
      <c r="E243" s="53"/>
      <c r="F243" s="53"/>
      <c r="G243" s="53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  <c r="AA243" s="53"/>
      <c r="AB243" s="53"/>
      <c r="AC243" s="53"/>
      <c r="AD243" s="53"/>
      <c r="AE243" s="53"/>
      <c r="AF243" s="53"/>
      <c r="AG243" s="53"/>
      <c r="AH243" s="53"/>
      <c r="AI243" s="53"/>
      <c r="AJ243" s="53"/>
      <c r="AK243" s="53"/>
      <c r="AL243" s="53"/>
      <c r="AM243" s="53"/>
      <c r="AN243" s="53"/>
      <c r="AO243" s="53"/>
      <c r="AP243" s="53"/>
      <c r="AQ243" s="53"/>
      <c r="AR243" s="53"/>
      <c r="AS243" s="53"/>
      <c r="AT243" s="53"/>
      <c r="AU243" s="53"/>
    </row>
    <row r="244" spans="1:47" ht="15.75" customHeight="1">
      <c r="A244" s="53"/>
      <c r="B244" s="53"/>
      <c r="C244" s="53"/>
      <c r="D244" s="53"/>
      <c r="E244" s="53"/>
      <c r="F244" s="53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  <c r="AB244" s="53"/>
      <c r="AC244" s="53"/>
      <c r="AD244" s="53"/>
      <c r="AE244" s="53"/>
      <c r="AF244" s="53"/>
      <c r="AG244" s="53"/>
      <c r="AH244" s="53"/>
      <c r="AI244" s="53"/>
      <c r="AJ244" s="53"/>
      <c r="AK244" s="53"/>
      <c r="AL244" s="53"/>
      <c r="AM244" s="53"/>
      <c r="AN244" s="53"/>
      <c r="AO244" s="53"/>
      <c r="AP244" s="53"/>
      <c r="AQ244" s="53"/>
      <c r="AR244" s="53"/>
      <c r="AS244" s="53"/>
      <c r="AT244" s="53"/>
      <c r="AU244" s="53"/>
    </row>
    <row r="245" spans="1:47" ht="15.75" customHeight="1">
      <c r="A245" s="53"/>
      <c r="B245" s="53"/>
      <c r="C245" s="53"/>
      <c r="D245" s="53"/>
      <c r="E245" s="53"/>
      <c r="F245" s="53"/>
      <c r="G245" s="53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  <c r="AB245" s="53"/>
      <c r="AC245" s="53"/>
      <c r="AD245" s="53"/>
      <c r="AE245" s="53"/>
      <c r="AF245" s="53"/>
      <c r="AG245" s="53"/>
      <c r="AH245" s="53"/>
      <c r="AI245" s="53"/>
      <c r="AJ245" s="53"/>
      <c r="AK245" s="53"/>
      <c r="AL245" s="53"/>
      <c r="AM245" s="53"/>
      <c r="AN245" s="53"/>
      <c r="AO245" s="53"/>
      <c r="AP245" s="53"/>
      <c r="AQ245" s="53"/>
      <c r="AR245" s="53"/>
      <c r="AS245" s="53"/>
      <c r="AT245" s="53"/>
      <c r="AU245" s="53"/>
    </row>
    <row r="246" spans="1:47" ht="15.75" customHeight="1">
      <c r="A246" s="53"/>
      <c r="B246" s="53"/>
      <c r="C246" s="53"/>
      <c r="D246" s="53"/>
      <c r="E246" s="53"/>
      <c r="F246" s="53"/>
      <c r="G246" s="53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  <c r="AB246" s="53"/>
      <c r="AC246" s="53"/>
      <c r="AD246" s="53"/>
      <c r="AE246" s="53"/>
      <c r="AF246" s="53"/>
      <c r="AG246" s="53"/>
      <c r="AH246" s="53"/>
      <c r="AI246" s="53"/>
      <c r="AJ246" s="53"/>
      <c r="AK246" s="53"/>
      <c r="AL246" s="53"/>
      <c r="AM246" s="53"/>
      <c r="AN246" s="53"/>
      <c r="AO246" s="53"/>
      <c r="AP246" s="53"/>
      <c r="AQ246" s="53"/>
      <c r="AR246" s="53"/>
      <c r="AS246" s="53"/>
      <c r="AT246" s="53"/>
      <c r="AU246" s="53"/>
    </row>
    <row r="247" spans="1:47" ht="15.75" customHeight="1">
      <c r="A247" s="53"/>
      <c r="B247" s="53"/>
      <c r="C247" s="53"/>
      <c r="D247" s="53"/>
      <c r="E247" s="53"/>
      <c r="F247" s="53"/>
      <c r="G247" s="53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  <c r="AA247" s="53"/>
      <c r="AB247" s="53"/>
      <c r="AC247" s="53"/>
      <c r="AD247" s="53"/>
      <c r="AE247" s="53"/>
      <c r="AF247" s="53"/>
      <c r="AG247" s="53"/>
      <c r="AH247" s="53"/>
      <c r="AI247" s="53"/>
      <c r="AJ247" s="53"/>
      <c r="AK247" s="53"/>
      <c r="AL247" s="53"/>
      <c r="AM247" s="53"/>
      <c r="AN247" s="53"/>
      <c r="AO247" s="53"/>
      <c r="AP247" s="53"/>
      <c r="AQ247" s="53"/>
      <c r="AR247" s="53"/>
      <c r="AS247" s="53"/>
      <c r="AT247" s="53"/>
      <c r="AU247" s="53"/>
    </row>
    <row r="248" spans="1:47" ht="15.75" customHeight="1">
      <c r="A248" s="53"/>
      <c r="B248" s="53"/>
      <c r="C248" s="53"/>
      <c r="D248" s="53"/>
      <c r="E248" s="53"/>
      <c r="F248" s="53"/>
      <c r="G248" s="53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  <c r="AB248" s="53"/>
      <c r="AC248" s="53"/>
      <c r="AD248" s="53"/>
      <c r="AE248" s="53"/>
      <c r="AF248" s="53"/>
      <c r="AG248" s="53"/>
      <c r="AH248" s="53"/>
      <c r="AI248" s="53"/>
      <c r="AJ248" s="53"/>
      <c r="AK248" s="53"/>
      <c r="AL248" s="53"/>
      <c r="AM248" s="53"/>
      <c r="AN248" s="53"/>
      <c r="AO248" s="53"/>
      <c r="AP248" s="53"/>
      <c r="AQ248" s="53"/>
      <c r="AR248" s="53"/>
      <c r="AS248" s="53"/>
      <c r="AT248" s="53"/>
      <c r="AU248" s="53"/>
    </row>
    <row r="249" spans="1:47" ht="15.75" customHeight="1">
      <c r="A249" s="53"/>
      <c r="B249" s="53"/>
      <c r="C249" s="53"/>
      <c r="D249" s="53"/>
      <c r="E249" s="53"/>
      <c r="F249" s="53"/>
      <c r="G249" s="53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  <c r="AB249" s="53"/>
      <c r="AC249" s="53"/>
      <c r="AD249" s="53"/>
      <c r="AE249" s="53"/>
      <c r="AF249" s="53"/>
      <c r="AG249" s="53"/>
      <c r="AH249" s="53"/>
      <c r="AI249" s="53"/>
      <c r="AJ249" s="53"/>
      <c r="AK249" s="53"/>
      <c r="AL249" s="53"/>
      <c r="AM249" s="53"/>
      <c r="AN249" s="53"/>
      <c r="AO249" s="53"/>
      <c r="AP249" s="53"/>
      <c r="AQ249" s="53"/>
      <c r="AR249" s="53"/>
      <c r="AS249" s="53"/>
      <c r="AT249" s="53"/>
      <c r="AU249" s="53"/>
    </row>
    <row r="250" spans="1:47" ht="15.75" customHeight="1">
      <c r="A250" s="53"/>
      <c r="B250" s="53"/>
      <c r="C250" s="53"/>
      <c r="D250" s="53"/>
      <c r="E250" s="53"/>
      <c r="F250" s="53"/>
      <c r="G250" s="53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  <c r="AB250" s="53"/>
      <c r="AC250" s="53"/>
      <c r="AD250" s="53"/>
      <c r="AE250" s="53"/>
      <c r="AF250" s="53"/>
      <c r="AG250" s="53"/>
      <c r="AH250" s="53"/>
      <c r="AI250" s="53"/>
      <c r="AJ250" s="53"/>
      <c r="AK250" s="53"/>
      <c r="AL250" s="53"/>
      <c r="AM250" s="53"/>
      <c r="AN250" s="53"/>
      <c r="AO250" s="53"/>
      <c r="AP250" s="53"/>
      <c r="AQ250" s="53"/>
      <c r="AR250" s="53"/>
      <c r="AS250" s="53"/>
      <c r="AT250" s="53"/>
      <c r="AU250" s="53"/>
    </row>
    <row r="251" spans="1:47" ht="15.75" customHeight="1">
      <c r="A251" s="53"/>
      <c r="B251" s="53"/>
      <c r="C251" s="53"/>
      <c r="D251" s="53"/>
      <c r="E251" s="53"/>
      <c r="F251" s="53"/>
      <c r="G251" s="53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  <c r="AB251" s="53"/>
      <c r="AC251" s="53"/>
      <c r="AD251" s="53"/>
      <c r="AE251" s="53"/>
      <c r="AF251" s="53"/>
      <c r="AG251" s="53"/>
      <c r="AH251" s="53"/>
      <c r="AI251" s="53"/>
      <c r="AJ251" s="53"/>
      <c r="AK251" s="53"/>
      <c r="AL251" s="53"/>
      <c r="AM251" s="53"/>
      <c r="AN251" s="53"/>
      <c r="AO251" s="53"/>
      <c r="AP251" s="53"/>
      <c r="AQ251" s="53"/>
      <c r="AR251" s="53"/>
      <c r="AS251" s="53"/>
      <c r="AT251" s="53"/>
      <c r="AU251" s="53"/>
    </row>
    <row r="252" spans="1:47" ht="15.75" customHeight="1">
      <c r="A252" s="53"/>
      <c r="B252" s="53"/>
      <c r="C252" s="53"/>
      <c r="D252" s="53"/>
      <c r="E252" s="53"/>
      <c r="F252" s="53"/>
      <c r="G252" s="53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  <c r="AB252" s="53"/>
      <c r="AC252" s="53"/>
      <c r="AD252" s="53"/>
      <c r="AE252" s="53"/>
      <c r="AF252" s="53"/>
      <c r="AG252" s="53"/>
      <c r="AH252" s="53"/>
      <c r="AI252" s="53"/>
      <c r="AJ252" s="53"/>
      <c r="AK252" s="53"/>
      <c r="AL252" s="53"/>
      <c r="AM252" s="53"/>
      <c r="AN252" s="53"/>
      <c r="AO252" s="53"/>
      <c r="AP252" s="53"/>
      <c r="AQ252" s="53"/>
      <c r="AR252" s="53"/>
      <c r="AS252" s="53"/>
      <c r="AT252" s="53"/>
      <c r="AU252" s="53"/>
    </row>
    <row r="253" spans="1:47" ht="15.75" customHeight="1">
      <c r="A253" s="53"/>
      <c r="B253" s="53"/>
      <c r="C253" s="53"/>
      <c r="D253" s="53"/>
      <c r="E253" s="53"/>
      <c r="F253" s="53"/>
      <c r="G253" s="53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  <c r="AB253" s="53"/>
      <c r="AC253" s="53"/>
      <c r="AD253" s="53"/>
      <c r="AE253" s="53"/>
      <c r="AF253" s="53"/>
      <c r="AG253" s="53"/>
      <c r="AH253" s="53"/>
      <c r="AI253" s="53"/>
      <c r="AJ253" s="53"/>
      <c r="AK253" s="53"/>
      <c r="AL253" s="53"/>
      <c r="AM253" s="53"/>
      <c r="AN253" s="53"/>
      <c r="AO253" s="53"/>
      <c r="AP253" s="53"/>
      <c r="AQ253" s="53"/>
      <c r="AR253" s="53"/>
      <c r="AS253" s="53"/>
      <c r="AT253" s="53"/>
      <c r="AU253" s="53"/>
    </row>
    <row r="254" spans="1:47" ht="15.75" customHeight="1">
      <c r="A254" s="53"/>
      <c r="B254" s="53"/>
      <c r="C254" s="53"/>
      <c r="D254" s="53"/>
      <c r="E254" s="53"/>
      <c r="F254" s="53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  <c r="AB254" s="53"/>
      <c r="AC254" s="53"/>
      <c r="AD254" s="53"/>
      <c r="AE254" s="53"/>
      <c r="AF254" s="53"/>
      <c r="AG254" s="53"/>
      <c r="AH254" s="53"/>
      <c r="AI254" s="53"/>
      <c r="AJ254" s="53"/>
      <c r="AK254" s="53"/>
      <c r="AL254" s="53"/>
      <c r="AM254" s="53"/>
      <c r="AN254" s="53"/>
      <c r="AO254" s="53"/>
      <c r="AP254" s="53"/>
      <c r="AQ254" s="53"/>
      <c r="AR254" s="53"/>
      <c r="AS254" s="53"/>
      <c r="AT254" s="53"/>
      <c r="AU254" s="53"/>
    </row>
    <row r="255" spans="1:47" ht="15.75" customHeight="1">
      <c r="A255" s="53"/>
      <c r="B255" s="53"/>
      <c r="C255" s="53"/>
      <c r="D255" s="53"/>
      <c r="E255" s="53"/>
      <c r="F255" s="53"/>
      <c r="G255" s="53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  <c r="AB255" s="53"/>
      <c r="AC255" s="53"/>
      <c r="AD255" s="53"/>
      <c r="AE255" s="53"/>
      <c r="AF255" s="53"/>
      <c r="AG255" s="53"/>
      <c r="AH255" s="53"/>
      <c r="AI255" s="53"/>
      <c r="AJ255" s="53"/>
      <c r="AK255" s="53"/>
      <c r="AL255" s="53"/>
      <c r="AM255" s="53"/>
      <c r="AN255" s="53"/>
      <c r="AO255" s="53"/>
      <c r="AP255" s="53"/>
      <c r="AQ255" s="53"/>
      <c r="AR255" s="53"/>
      <c r="AS255" s="53"/>
      <c r="AT255" s="53"/>
      <c r="AU255" s="53"/>
    </row>
    <row r="256" spans="1:47" ht="15.75" customHeight="1">
      <c r="A256" s="53"/>
      <c r="B256" s="53"/>
      <c r="C256" s="53"/>
      <c r="D256" s="53"/>
      <c r="E256" s="53"/>
      <c r="F256" s="53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  <c r="AB256" s="53"/>
      <c r="AC256" s="53"/>
      <c r="AD256" s="53"/>
      <c r="AE256" s="53"/>
      <c r="AF256" s="53"/>
      <c r="AG256" s="53"/>
      <c r="AH256" s="53"/>
      <c r="AI256" s="53"/>
      <c r="AJ256" s="53"/>
      <c r="AK256" s="53"/>
      <c r="AL256" s="53"/>
      <c r="AM256" s="53"/>
      <c r="AN256" s="53"/>
      <c r="AO256" s="53"/>
      <c r="AP256" s="53"/>
      <c r="AQ256" s="53"/>
      <c r="AR256" s="53"/>
      <c r="AS256" s="53"/>
      <c r="AT256" s="53"/>
      <c r="AU256" s="53"/>
    </row>
    <row r="257" spans="1:47" ht="15.75" customHeight="1">
      <c r="A257" s="53"/>
      <c r="B257" s="53"/>
      <c r="C257" s="53"/>
      <c r="D257" s="53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  <c r="AB257" s="53"/>
      <c r="AC257" s="53"/>
      <c r="AD257" s="53"/>
      <c r="AE257" s="53"/>
      <c r="AF257" s="53"/>
      <c r="AG257" s="53"/>
      <c r="AH257" s="53"/>
      <c r="AI257" s="53"/>
      <c r="AJ257" s="53"/>
      <c r="AK257" s="53"/>
      <c r="AL257" s="53"/>
      <c r="AM257" s="53"/>
      <c r="AN257" s="53"/>
      <c r="AO257" s="53"/>
      <c r="AP257" s="53"/>
      <c r="AQ257" s="53"/>
      <c r="AR257" s="53"/>
      <c r="AS257" s="53"/>
      <c r="AT257" s="53"/>
      <c r="AU257" s="53"/>
    </row>
    <row r="258" spans="1:47" ht="15.75" customHeight="1">
      <c r="A258" s="53"/>
      <c r="B258" s="53"/>
      <c r="C258" s="53"/>
      <c r="D258" s="53"/>
      <c r="E258" s="53"/>
      <c r="F258" s="53"/>
      <c r="G258" s="53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  <c r="AB258" s="53"/>
      <c r="AC258" s="53"/>
      <c r="AD258" s="53"/>
      <c r="AE258" s="53"/>
      <c r="AF258" s="53"/>
      <c r="AG258" s="53"/>
      <c r="AH258" s="53"/>
      <c r="AI258" s="53"/>
      <c r="AJ258" s="53"/>
      <c r="AK258" s="53"/>
      <c r="AL258" s="53"/>
      <c r="AM258" s="53"/>
      <c r="AN258" s="53"/>
      <c r="AO258" s="53"/>
      <c r="AP258" s="53"/>
      <c r="AQ258" s="53"/>
      <c r="AR258" s="53"/>
      <c r="AS258" s="53"/>
      <c r="AT258" s="53"/>
      <c r="AU258" s="53"/>
    </row>
    <row r="259" spans="1:47" ht="15.75" customHeight="1">
      <c r="A259" s="53"/>
      <c r="B259" s="53"/>
      <c r="C259" s="53"/>
      <c r="D259" s="53"/>
      <c r="E259" s="53"/>
      <c r="F259" s="53"/>
      <c r="G259" s="53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  <c r="AB259" s="53"/>
      <c r="AC259" s="53"/>
      <c r="AD259" s="53"/>
      <c r="AE259" s="53"/>
      <c r="AF259" s="53"/>
      <c r="AG259" s="53"/>
      <c r="AH259" s="53"/>
      <c r="AI259" s="53"/>
      <c r="AJ259" s="53"/>
      <c r="AK259" s="53"/>
      <c r="AL259" s="53"/>
      <c r="AM259" s="53"/>
      <c r="AN259" s="53"/>
      <c r="AO259" s="53"/>
      <c r="AP259" s="53"/>
      <c r="AQ259" s="53"/>
      <c r="AR259" s="53"/>
      <c r="AS259" s="53"/>
      <c r="AT259" s="53"/>
      <c r="AU259" s="53"/>
    </row>
    <row r="260" spans="1:47" ht="15.75" customHeight="1">
      <c r="A260" s="53"/>
      <c r="B260" s="53"/>
      <c r="C260" s="53"/>
      <c r="D260" s="53"/>
      <c r="E260" s="53"/>
      <c r="F260" s="53"/>
      <c r="G260" s="53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  <c r="AB260" s="53"/>
      <c r="AC260" s="53"/>
      <c r="AD260" s="53"/>
      <c r="AE260" s="53"/>
      <c r="AF260" s="53"/>
      <c r="AG260" s="53"/>
      <c r="AH260" s="53"/>
      <c r="AI260" s="53"/>
      <c r="AJ260" s="53"/>
      <c r="AK260" s="53"/>
      <c r="AL260" s="53"/>
      <c r="AM260" s="53"/>
      <c r="AN260" s="53"/>
      <c r="AO260" s="53"/>
      <c r="AP260" s="53"/>
      <c r="AQ260" s="53"/>
      <c r="AR260" s="53"/>
      <c r="AS260" s="53"/>
      <c r="AT260" s="53"/>
      <c r="AU260" s="53"/>
    </row>
    <row r="261" spans="1:47" ht="15.75" customHeight="1">
      <c r="A261" s="53"/>
      <c r="B261" s="53"/>
      <c r="C261" s="53"/>
      <c r="D261" s="53"/>
      <c r="E261" s="53"/>
      <c r="F261" s="53"/>
      <c r="G261" s="53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  <c r="AB261" s="53"/>
      <c r="AC261" s="53"/>
      <c r="AD261" s="53"/>
      <c r="AE261" s="53"/>
      <c r="AF261" s="53"/>
      <c r="AG261" s="53"/>
      <c r="AH261" s="53"/>
      <c r="AI261" s="53"/>
      <c r="AJ261" s="53"/>
      <c r="AK261" s="53"/>
      <c r="AL261" s="53"/>
      <c r="AM261" s="53"/>
      <c r="AN261" s="53"/>
      <c r="AO261" s="53"/>
      <c r="AP261" s="53"/>
      <c r="AQ261" s="53"/>
      <c r="AR261" s="53"/>
      <c r="AS261" s="53"/>
      <c r="AT261" s="53"/>
      <c r="AU261" s="53"/>
    </row>
    <row r="262" spans="1:47" ht="15.75" customHeight="1">
      <c r="A262" s="53"/>
      <c r="B262" s="53"/>
      <c r="C262" s="53"/>
      <c r="D262" s="53"/>
      <c r="E262" s="53"/>
      <c r="F262" s="53"/>
      <c r="G262" s="53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  <c r="AB262" s="53"/>
      <c r="AC262" s="53"/>
      <c r="AD262" s="53"/>
      <c r="AE262" s="53"/>
      <c r="AF262" s="53"/>
      <c r="AG262" s="53"/>
      <c r="AH262" s="53"/>
      <c r="AI262" s="53"/>
      <c r="AJ262" s="53"/>
      <c r="AK262" s="53"/>
      <c r="AL262" s="53"/>
      <c r="AM262" s="53"/>
      <c r="AN262" s="53"/>
      <c r="AO262" s="53"/>
      <c r="AP262" s="53"/>
      <c r="AQ262" s="53"/>
      <c r="AR262" s="53"/>
      <c r="AS262" s="53"/>
      <c r="AT262" s="53"/>
      <c r="AU262" s="53"/>
    </row>
    <row r="263" spans="1:47" ht="15.75" customHeight="1">
      <c r="A263" s="53"/>
      <c r="B263" s="53"/>
      <c r="C263" s="53"/>
      <c r="D263" s="53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  <c r="AB263" s="53"/>
      <c r="AC263" s="53"/>
      <c r="AD263" s="53"/>
      <c r="AE263" s="53"/>
      <c r="AF263" s="53"/>
      <c r="AG263" s="53"/>
      <c r="AH263" s="53"/>
      <c r="AI263" s="53"/>
      <c r="AJ263" s="53"/>
      <c r="AK263" s="53"/>
      <c r="AL263" s="53"/>
      <c r="AM263" s="53"/>
      <c r="AN263" s="53"/>
      <c r="AO263" s="53"/>
      <c r="AP263" s="53"/>
      <c r="AQ263" s="53"/>
      <c r="AR263" s="53"/>
      <c r="AS263" s="53"/>
      <c r="AT263" s="53"/>
      <c r="AU263" s="53"/>
    </row>
    <row r="264" spans="1:47" ht="15.75" customHeight="1">
      <c r="A264" s="53"/>
      <c r="B264" s="53"/>
      <c r="C264" s="53"/>
      <c r="D264" s="53"/>
      <c r="E264" s="53"/>
      <c r="F264" s="53"/>
      <c r="G264" s="53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  <c r="AB264" s="53"/>
      <c r="AC264" s="53"/>
      <c r="AD264" s="53"/>
      <c r="AE264" s="53"/>
      <c r="AF264" s="53"/>
      <c r="AG264" s="53"/>
      <c r="AH264" s="53"/>
      <c r="AI264" s="53"/>
      <c r="AJ264" s="53"/>
      <c r="AK264" s="53"/>
      <c r="AL264" s="53"/>
      <c r="AM264" s="53"/>
      <c r="AN264" s="53"/>
      <c r="AO264" s="53"/>
      <c r="AP264" s="53"/>
      <c r="AQ264" s="53"/>
      <c r="AR264" s="53"/>
      <c r="AS264" s="53"/>
      <c r="AT264" s="53"/>
      <c r="AU264" s="53"/>
    </row>
    <row r="265" spans="1:47" ht="15.75" customHeight="1">
      <c r="A265" s="53"/>
      <c r="B265" s="53"/>
      <c r="C265" s="53"/>
      <c r="D265" s="53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  <c r="AB265" s="53"/>
      <c r="AC265" s="53"/>
      <c r="AD265" s="53"/>
      <c r="AE265" s="53"/>
      <c r="AF265" s="53"/>
      <c r="AG265" s="53"/>
      <c r="AH265" s="53"/>
      <c r="AI265" s="53"/>
      <c r="AJ265" s="53"/>
      <c r="AK265" s="53"/>
      <c r="AL265" s="53"/>
      <c r="AM265" s="53"/>
      <c r="AN265" s="53"/>
      <c r="AO265" s="53"/>
      <c r="AP265" s="53"/>
      <c r="AQ265" s="53"/>
      <c r="AR265" s="53"/>
      <c r="AS265" s="53"/>
      <c r="AT265" s="53"/>
      <c r="AU265" s="53"/>
    </row>
    <row r="266" spans="1:47" ht="15.75" customHeight="1">
      <c r="A266" s="53"/>
      <c r="B266" s="53"/>
      <c r="C266" s="53"/>
      <c r="D266" s="53"/>
      <c r="E266" s="53"/>
      <c r="F266" s="53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  <c r="AB266" s="53"/>
      <c r="AC266" s="53"/>
      <c r="AD266" s="53"/>
      <c r="AE266" s="53"/>
      <c r="AF266" s="53"/>
      <c r="AG266" s="53"/>
      <c r="AH266" s="53"/>
      <c r="AI266" s="53"/>
      <c r="AJ266" s="53"/>
      <c r="AK266" s="53"/>
      <c r="AL266" s="53"/>
      <c r="AM266" s="53"/>
      <c r="AN266" s="53"/>
      <c r="AO266" s="53"/>
      <c r="AP266" s="53"/>
      <c r="AQ266" s="53"/>
      <c r="AR266" s="53"/>
      <c r="AS266" s="53"/>
      <c r="AT266" s="53"/>
      <c r="AU266" s="53"/>
    </row>
    <row r="267" spans="1:47" ht="15.75" customHeight="1">
      <c r="A267" s="53"/>
      <c r="B267" s="53"/>
      <c r="C267" s="53"/>
      <c r="D267" s="53"/>
      <c r="E267" s="53"/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  <c r="AB267" s="53"/>
      <c r="AC267" s="53"/>
      <c r="AD267" s="53"/>
      <c r="AE267" s="53"/>
      <c r="AF267" s="53"/>
      <c r="AG267" s="53"/>
      <c r="AH267" s="53"/>
      <c r="AI267" s="53"/>
      <c r="AJ267" s="53"/>
      <c r="AK267" s="53"/>
      <c r="AL267" s="53"/>
      <c r="AM267" s="53"/>
      <c r="AN267" s="53"/>
      <c r="AO267" s="53"/>
      <c r="AP267" s="53"/>
      <c r="AQ267" s="53"/>
      <c r="AR267" s="53"/>
      <c r="AS267" s="53"/>
      <c r="AT267" s="53"/>
      <c r="AU267" s="53"/>
    </row>
    <row r="268" spans="1:47" ht="15.75" customHeight="1">
      <c r="A268" s="53"/>
      <c r="B268" s="53"/>
      <c r="C268" s="53"/>
      <c r="D268" s="53"/>
      <c r="E268" s="53"/>
      <c r="F268" s="53"/>
      <c r="G268" s="53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  <c r="AA268" s="53"/>
      <c r="AB268" s="53"/>
      <c r="AC268" s="53"/>
      <c r="AD268" s="53"/>
      <c r="AE268" s="53"/>
      <c r="AF268" s="53"/>
      <c r="AG268" s="53"/>
      <c r="AH268" s="53"/>
      <c r="AI268" s="53"/>
      <c r="AJ268" s="53"/>
      <c r="AK268" s="53"/>
      <c r="AL268" s="53"/>
      <c r="AM268" s="53"/>
      <c r="AN268" s="53"/>
      <c r="AO268" s="53"/>
      <c r="AP268" s="53"/>
      <c r="AQ268" s="53"/>
      <c r="AR268" s="53"/>
      <c r="AS268" s="53"/>
      <c r="AT268" s="53"/>
      <c r="AU268" s="53"/>
    </row>
    <row r="269" spans="1:47" ht="15.75" customHeight="1">
      <c r="A269" s="53"/>
      <c r="B269" s="53"/>
      <c r="C269" s="53"/>
      <c r="D269" s="53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  <c r="AB269" s="53"/>
      <c r="AC269" s="53"/>
      <c r="AD269" s="53"/>
      <c r="AE269" s="53"/>
      <c r="AF269" s="53"/>
      <c r="AG269" s="53"/>
      <c r="AH269" s="53"/>
      <c r="AI269" s="53"/>
      <c r="AJ269" s="53"/>
      <c r="AK269" s="53"/>
      <c r="AL269" s="53"/>
      <c r="AM269" s="53"/>
      <c r="AN269" s="53"/>
      <c r="AO269" s="53"/>
      <c r="AP269" s="53"/>
      <c r="AQ269" s="53"/>
      <c r="AR269" s="53"/>
      <c r="AS269" s="53"/>
      <c r="AT269" s="53"/>
      <c r="AU269" s="53"/>
    </row>
    <row r="270" spans="1:47" ht="15.75" customHeight="1">
      <c r="A270" s="53"/>
      <c r="B270" s="53"/>
      <c r="C270" s="53"/>
      <c r="D270" s="53"/>
      <c r="E270" s="53"/>
      <c r="F270" s="53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  <c r="AB270" s="53"/>
      <c r="AC270" s="53"/>
      <c r="AD270" s="53"/>
      <c r="AE270" s="53"/>
      <c r="AF270" s="53"/>
      <c r="AG270" s="53"/>
      <c r="AH270" s="53"/>
      <c r="AI270" s="53"/>
      <c r="AJ270" s="53"/>
      <c r="AK270" s="53"/>
      <c r="AL270" s="53"/>
      <c r="AM270" s="53"/>
      <c r="AN270" s="53"/>
      <c r="AO270" s="53"/>
      <c r="AP270" s="53"/>
      <c r="AQ270" s="53"/>
      <c r="AR270" s="53"/>
      <c r="AS270" s="53"/>
      <c r="AT270" s="53"/>
      <c r="AU270" s="53"/>
    </row>
    <row r="271" spans="1:47" ht="15.75" customHeight="1">
      <c r="A271" s="53"/>
      <c r="B271" s="53"/>
      <c r="C271" s="53"/>
      <c r="D271" s="53"/>
      <c r="E271" s="53"/>
      <c r="F271" s="53"/>
      <c r="G271" s="53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  <c r="AB271" s="53"/>
      <c r="AC271" s="53"/>
      <c r="AD271" s="53"/>
      <c r="AE271" s="53"/>
      <c r="AF271" s="53"/>
      <c r="AG271" s="53"/>
      <c r="AH271" s="53"/>
      <c r="AI271" s="53"/>
      <c r="AJ271" s="53"/>
      <c r="AK271" s="53"/>
      <c r="AL271" s="53"/>
      <c r="AM271" s="53"/>
      <c r="AN271" s="53"/>
      <c r="AO271" s="53"/>
      <c r="AP271" s="53"/>
      <c r="AQ271" s="53"/>
      <c r="AR271" s="53"/>
      <c r="AS271" s="53"/>
      <c r="AT271" s="53"/>
      <c r="AU271" s="53"/>
    </row>
    <row r="272" spans="1:47" ht="15.75" customHeight="1">
      <c r="A272" s="53"/>
      <c r="B272" s="53"/>
      <c r="C272" s="53"/>
      <c r="D272" s="53"/>
      <c r="E272" s="53"/>
      <c r="F272" s="53"/>
      <c r="G272" s="53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  <c r="AB272" s="53"/>
      <c r="AC272" s="53"/>
      <c r="AD272" s="53"/>
      <c r="AE272" s="53"/>
      <c r="AF272" s="53"/>
      <c r="AG272" s="53"/>
      <c r="AH272" s="53"/>
      <c r="AI272" s="53"/>
      <c r="AJ272" s="53"/>
      <c r="AK272" s="53"/>
      <c r="AL272" s="53"/>
      <c r="AM272" s="53"/>
      <c r="AN272" s="53"/>
      <c r="AO272" s="53"/>
      <c r="AP272" s="53"/>
      <c r="AQ272" s="53"/>
      <c r="AR272" s="53"/>
      <c r="AS272" s="53"/>
      <c r="AT272" s="53"/>
      <c r="AU272" s="53"/>
    </row>
    <row r="273" spans="1:47" ht="15.75" customHeight="1">
      <c r="A273" s="53"/>
      <c r="B273" s="53"/>
      <c r="C273" s="53"/>
      <c r="D273" s="53"/>
      <c r="E273" s="53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  <c r="AB273" s="53"/>
      <c r="AC273" s="53"/>
      <c r="AD273" s="53"/>
      <c r="AE273" s="53"/>
      <c r="AF273" s="53"/>
      <c r="AG273" s="53"/>
      <c r="AH273" s="53"/>
      <c r="AI273" s="53"/>
      <c r="AJ273" s="53"/>
      <c r="AK273" s="53"/>
      <c r="AL273" s="53"/>
      <c r="AM273" s="53"/>
      <c r="AN273" s="53"/>
      <c r="AO273" s="53"/>
      <c r="AP273" s="53"/>
      <c r="AQ273" s="53"/>
      <c r="AR273" s="53"/>
      <c r="AS273" s="53"/>
      <c r="AT273" s="53"/>
      <c r="AU273" s="53"/>
    </row>
    <row r="274" spans="1:47" ht="15.75" customHeight="1">
      <c r="A274" s="53"/>
      <c r="B274" s="53"/>
      <c r="C274" s="53"/>
      <c r="D274" s="53"/>
      <c r="E274" s="53"/>
      <c r="F274" s="53"/>
      <c r="G274" s="53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  <c r="AA274" s="53"/>
      <c r="AB274" s="53"/>
      <c r="AC274" s="53"/>
      <c r="AD274" s="53"/>
      <c r="AE274" s="53"/>
      <c r="AF274" s="53"/>
      <c r="AG274" s="53"/>
      <c r="AH274" s="53"/>
      <c r="AI274" s="53"/>
      <c r="AJ274" s="53"/>
      <c r="AK274" s="53"/>
      <c r="AL274" s="53"/>
      <c r="AM274" s="53"/>
      <c r="AN274" s="53"/>
      <c r="AO274" s="53"/>
      <c r="AP274" s="53"/>
      <c r="AQ274" s="53"/>
      <c r="AR274" s="53"/>
      <c r="AS274" s="53"/>
      <c r="AT274" s="53"/>
      <c r="AU274" s="53"/>
    </row>
    <row r="275" spans="1:47" ht="15.75" customHeight="1">
      <c r="A275" s="53"/>
      <c r="B275" s="53"/>
      <c r="C275" s="53"/>
      <c r="D275" s="53"/>
      <c r="E275" s="53"/>
      <c r="F275" s="53"/>
      <c r="G275" s="53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  <c r="AA275" s="53"/>
      <c r="AB275" s="53"/>
      <c r="AC275" s="53"/>
      <c r="AD275" s="53"/>
      <c r="AE275" s="53"/>
      <c r="AF275" s="53"/>
      <c r="AG275" s="53"/>
      <c r="AH275" s="53"/>
      <c r="AI275" s="53"/>
      <c r="AJ275" s="53"/>
      <c r="AK275" s="53"/>
      <c r="AL275" s="53"/>
      <c r="AM275" s="53"/>
      <c r="AN275" s="53"/>
      <c r="AO275" s="53"/>
      <c r="AP275" s="53"/>
      <c r="AQ275" s="53"/>
      <c r="AR275" s="53"/>
      <c r="AS275" s="53"/>
      <c r="AT275" s="53"/>
      <c r="AU275" s="53"/>
    </row>
    <row r="276" spans="1:47" ht="15.75" customHeight="1">
      <c r="A276" s="53"/>
      <c r="B276" s="53"/>
      <c r="C276" s="53"/>
      <c r="D276" s="53"/>
      <c r="E276" s="53"/>
      <c r="F276" s="53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  <c r="AA276" s="53"/>
      <c r="AB276" s="53"/>
      <c r="AC276" s="53"/>
      <c r="AD276" s="53"/>
      <c r="AE276" s="53"/>
      <c r="AF276" s="53"/>
      <c r="AG276" s="53"/>
      <c r="AH276" s="53"/>
      <c r="AI276" s="53"/>
      <c r="AJ276" s="53"/>
      <c r="AK276" s="53"/>
      <c r="AL276" s="53"/>
      <c r="AM276" s="53"/>
      <c r="AN276" s="53"/>
      <c r="AO276" s="53"/>
      <c r="AP276" s="53"/>
      <c r="AQ276" s="53"/>
      <c r="AR276" s="53"/>
      <c r="AS276" s="53"/>
      <c r="AT276" s="53"/>
      <c r="AU276" s="53"/>
    </row>
    <row r="277" spans="1:47" ht="15.75" customHeight="1">
      <c r="A277" s="53"/>
      <c r="B277" s="53"/>
      <c r="C277" s="53"/>
      <c r="D277" s="53"/>
      <c r="E277" s="53"/>
      <c r="F277" s="53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  <c r="AA277" s="53"/>
      <c r="AB277" s="53"/>
      <c r="AC277" s="53"/>
      <c r="AD277" s="53"/>
      <c r="AE277" s="53"/>
      <c r="AF277" s="53"/>
      <c r="AG277" s="53"/>
      <c r="AH277" s="53"/>
      <c r="AI277" s="53"/>
      <c r="AJ277" s="53"/>
      <c r="AK277" s="53"/>
      <c r="AL277" s="53"/>
      <c r="AM277" s="53"/>
      <c r="AN277" s="53"/>
      <c r="AO277" s="53"/>
      <c r="AP277" s="53"/>
      <c r="AQ277" s="53"/>
      <c r="AR277" s="53"/>
      <c r="AS277" s="53"/>
      <c r="AT277" s="53"/>
      <c r="AU277" s="53"/>
    </row>
    <row r="278" spans="1:47" ht="15.75" customHeight="1">
      <c r="A278" s="53"/>
      <c r="B278" s="53"/>
      <c r="C278" s="53"/>
      <c r="D278" s="53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  <c r="AA278" s="53"/>
      <c r="AB278" s="53"/>
      <c r="AC278" s="53"/>
      <c r="AD278" s="53"/>
      <c r="AE278" s="53"/>
      <c r="AF278" s="53"/>
      <c r="AG278" s="53"/>
      <c r="AH278" s="53"/>
      <c r="AI278" s="53"/>
      <c r="AJ278" s="53"/>
      <c r="AK278" s="53"/>
      <c r="AL278" s="53"/>
      <c r="AM278" s="53"/>
      <c r="AN278" s="53"/>
      <c r="AO278" s="53"/>
      <c r="AP278" s="53"/>
      <c r="AQ278" s="53"/>
      <c r="AR278" s="53"/>
      <c r="AS278" s="53"/>
      <c r="AT278" s="53"/>
      <c r="AU278" s="53"/>
    </row>
    <row r="279" spans="1:47" ht="15.75" customHeight="1">
      <c r="A279" s="53"/>
      <c r="B279" s="53"/>
      <c r="C279" s="53"/>
      <c r="D279" s="53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  <c r="AB279" s="53"/>
      <c r="AC279" s="53"/>
      <c r="AD279" s="53"/>
      <c r="AE279" s="53"/>
      <c r="AF279" s="53"/>
      <c r="AG279" s="53"/>
      <c r="AH279" s="53"/>
      <c r="AI279" s="53"/>
      <c r="AJ279" s="53"/>
      <c r="AK279" s="53"/>
      <c r="AL279" s="53"/>
      <c r="AM279" s="53"/>
      <c r="AN279" s="53"/>
      <c r="AO279" s="53"/>
      <c r="AP279" s="53"/>
      <c r="AQ279" s="53"/>
      <c r="AR279" s="53"/>
      <c r="AS279" s="53"/>
      <c r="AT279" s="53"/>
      <c r="AU279" s="53"/>
    </row>
    <row r="280" spans="1:47" ht="15.75" customHeight="1">
      <c r="A280" s="53"/>
      <c r="B280" s="53"/>
      <c r="C280" s="53"/>
      <c r="D280" s="53"/>
      <c r="E280" s="53"/>
      <c r="F280" s="53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  <c r="AA280" s="53"/>
      <c r="AB280" s="53"/>
      <c r="AC280" s="53"/>
      <c r="AD280" s="53"/>
      <c r="AE280" s="53"/>
      <c r="AF280" s="53"/>
      <c r="AG280" s="53"/>
      <c r="AH280" s="53"/>
      <c r="AI280" s="53"/>
      <c r="AJ280" s="53"/>
      <c r="AK280" s="53"/>
      <c r="AL280" s="53"/>
      <c r="AM280" s="53"/>
      <c r="AN280" s="53"/>
      <c r="AO280" s="53"/>
      <c r="AP280" s="53"/>
      <c r="AQ280" s="53"/>
      <c r="AR280" s="53"/>
      <c r="AS280" s="53"/>
      <c r="AT280" s="53"/>
      <c r="AU280" s="53"/>
    </row>
    <row r="281" spans="1:47" ht="15.75" customHeight="1">
      <c r="A281" s="53"/>
      <c r="B281" s="53"/>
      <c r="C281" s="53"/>
      <c r="D281" s="53"/>
      <c r="E281" s="53"/>
      <c r="F281" s="53"/>
      <c r="G281" s="53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  <c r="AA281" s="53"/>
      <c r="AB281" s="53"/>
      <c r="AC281" s="53"/>
      <c r="AD281" s="53"/>
      <c r="AE281" s="53"/>
      <c r="AF281" s="53"/>
      <c r="AG281" s="53"/>
      <c r="AH281" s="53"/>
      <c r="AI281" s="53"/>
      <c r="AJ281" s="53"/>
      <c r="AK281" s="53"/>
      <c r="AL281" s="53"/>
      <c r="AM281" s="53"/>
      <c r="AN281" s="53"/>
      <c r="AO281" s="53"/>
      <c r="AP281" s="53"/>
      <c r="AQ281" s="53"/>
      <c r="AR281" s="53"/>
      <c r="AS281" s="53"/>
      <c r="AT281" s="53"/>
      <c r="AU281" s="53"/>
    </row>
    <row r="282" spans="1:47" ht="15.75" customHeight="1">
      <c r="A282" s="53"/>
      <c r="B282" s="53"/>
      <c r="C282" s="53"/>
      <c r="D282" s="53"/>
      <c r="E282" s="53"/>
      <c r="F282" s="53"/>
      <c r="G282" s="53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  <c r="AB282" s="53"/>
      <c r="AC282" s="53"/>
      <c r="AD282" s="53"/>
      <c r="AE282" s="53"/>
      <c r="AF282" s="53"/>
      <c r="AG282" s="53"/>
      <c r="AH282" s="53"/>
      <c r="AI282" s="53"/>
      <c r="AJ282" s="53"/>
      <c r="AK282" s="53"/>
      <c r="AL282" s="53"/>
      <c r="AM282" s="53"/>
      <c r="AN282" s="53"/>
      <c r="AO282" s="53"/>
      <c r="AP282" s="53"/>
      <c r="AQ282" s="53"/>
      <c r="AR282" s="53"/>
      <c r="AS282" s="53"/>
      <c r="AT282" s="53"/>
      <c r="AU282" s="53"/>
    </row>
    <row r="283" spans="1:47" ht="15.75" customHeight="1">
      <c r="A283" s="53"/>
      <c r="B283" s="53"/>
      <c r="C283" s="53"/>
      <c r="D283" s="53"/>
      <c r="E283" s="53"/>
      <c r="F283" s="53"/>
      <c r="G283" s="53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  <c r="AA283" s="53"/>
      <c r="AB283" s="53"/>
      <c r="AC283" s="53"/>
      <c r="AD283" s="53"/>
      <c r="AE283" s="53"/>
      <c r="AF283" s="53"/>
      <c r="AG283" s="53"/>
      <c r="AH283" s="53"/>
      <c r="AI283" s="53"/>
      <c r="AJ283" s="53"/>
      <c r="AK283" s="53"/>
      <c r="AL283" s="53"/>
      <c r="AM283" s="53"/>
      <c r="AN283" s="53"/>
      <c r="AO283" s="53"/>
      <c r="AP283" s="53"/>
      <c r="AQ283" s="53"/>
      <c r="AR283" s="53"/>
      <c r="AS283" s="53"/>
      <c r="AT283" s="53"/>
      <c r="AU283" s="53"/>
    </row>
    <row r="284" spans="1:47" ht="15.75" customHeight="1">
      <c r="A284" s="53"/>
      <c r="B284" s="53"/>
      <c r="C284" s="53"/>
      <c r="D284" s="53"/>
      <c r="E284" s="53"/>
      <c r="F284" s="53"/>
      <c r="G284" s="53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  <c r="AA284" s="53"/>
      <c r="AB284" s="53"/>
      <c r="AC284" s="53"/>
      <c r="AD284" s="53"/>
      <c r="AE284" s="53"/>
      <c r="AF284" s="53"/>
      <c r="AG284" s="53"/>
      <c r="AH284" s="53"/>
      <c r="AI284" s="53"/>
      <c r="AJ284" s="53"/>
      <c r="AK284" s="53"/>
      <c r="AL284" s="53"/>
      <c r="AM284" s="53"/>
      <c r="AN284" s="53"/>
      <c r="AO284" s="53"/>
      <c r="AP284" s="53"/>
      <c r="AQ284" s="53"/>
      <c r="AR284" s="53"/>
      <c r="AS284" s="53"/>
      <c r="AT284" s="53"/>
      <c r="AU284" s="53"/>
    </row>
    <row r="285" spans="1:47" ht="15.75" customHeight="1">
      <c r="A285" s="53"/>
      <c r="B285" s="53"/>
      <c r="C285" s="53"/>
      <c r="D285" s="53"/>
      <c r="E285" s="53"/>
      <c r="F285" s="53"/>
      <c r="G285" s="53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  <c r="AA285" s="53"/>
      <c r="AB285" s="53"/>
      <c r="AC285" s="53"/>
      <c r="AD285" s="53"/>
      <c r="AE285" s="53"/>
      <c r="AF285" s="53"/>
      <c r="AG285" s="53"/>
      <c r="AH285" s="53"/>
      <c r="AI285" s="53"/>
      <c r="AJ285" s="53"/>
      <c r="AK285" s="53"/>
      <c r="AL285" s="53"/>
      <c r="AM285" s="53"/>
      <c r="AN285" s="53"/>
      <c r="AO285" s="53"/>
      <c r="AP285" s="53"/>
      <c r="AQ285" s="53"/>
      <c r="AR285" s="53"/>
      <c r="AS285" s="53"/>
      <c r="AT285" s="53"/>
      <c r="AU285" s="53"/>
    </row>
    <row r="286" spans="1:47" ht="15.75" customHeight="1">
      <c r="A286" s="53"/>
      <c r="B286" s="53"/>
      <c r="C286" s="53"/>
      <c r="D286" s="53"/>
      <c r="E286" s="53"/>
      <c r="F286" s="53"/>
      <c r="G286" s="53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  <c r="AA286" s="53"/>
      <c r="AB286" s="53"/>
      <c r="AC286" s="53"/>
      <c r="AD286" s="53"/>
      <c r="AE286" s="53"/>
      <c r="AF286" s="53"/>
      <c r="AG286" s="53"/>
      <c r="AH286" s="53"/>
      <c r="AI286" s="53"/>
      <c r="AJ286" s="53"/>
      <c r="AK286" s="53"/>
      <c r="AL286" s="53"/>
      <c r="AM286" s="53"/>
      <c r="AN286" s="53"/>
      <c r="AO286" s="53"/>
      <c r="AP286" s="53"/>
      <c r="AQ286" s="53"/>
      <c r="AR286" s="53"/>
      <c r="AS286" s="53"/>
      <c r="AT286" s="53"/>
      <c r="AU286" s="53"/>
    </row>
    <row r="287" spans="1:47" ht="15.75" customHeight="1">
      <c r="A287" s="53"/>
      <c r="B287" s="53"/>
      <c r="C287" s="53"/>
      <c r="D287" s="53"/>
      <c r="E287" s="53"/>
      <c r="F287" s="53"/>
      <c r="G287" s="53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  <c r="AA287" s="53"/>
      <c r="AB287" s="53"/>
      <c r="AC287" s="53"/>
      <c r="AD287" s="53"/>
      <c r="AE287" s="53"/>
      <c r="AF287" s="53"/>
      <c r="AG287" s="53"/>
      <c r="AH287" s="53"/>
      <c r="AI287" s="53"/>
      <c r="AJ287" s="53"/>
      <c r="AK287" s="53"/>
      <c r="AL287" s="53"/>
      <c r="AM287" s="53"/>
      <c r="AN287" s="53"/>
      <c r="AO287" s="53"/>
      <c r="AP287" s="53"/>
      <c r="AQ287" s="53"/>
      <c r="AR287" s="53"/>
      <c r="AS287" s="53"/>
      <c r="AT287" s="53"/>
      <c r="AU287" s="53"/>
    </row>
    <row r="288" spans="1:47" ht="15.75" customHeight="1">
      <c r="A288" s="53"/>
      <c r="B288" s="53"/>
      <c r="C288" s="53"/>
      <c r="D288" s="53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  <c r="AB288" s="53"/>
      <c r="AC288" s="53"/>
      <c r="AD288" s="53"/>
      <c r="AE288" s="53"/>
      <c r="AF288" s="53"/>
      <c r="AG288" s="53"/>
      <c r="AH288" s="53"/>
      <c r="AI288" s="53"/>
      <c r="AJ288" s="53"/>
      <c r="AK288" s="53"/>
      <c r="AL288" s="53"/>
      <c r="AM288" s="53"/>
      <c r="AN288" s="53"/>
      <c r="AO288" s="53"/>
      <c r="AP288" s="53"/>
      <c r="AQ288" s="53"/>
      <c r="AR288" s="53"/>
      <c r="AS288" s="53"/>
      <c r="AT288" s="53"/>
      <c r="AU288" s="53"/>
    </row>
    <row r="289" spans="1:47" ht="15.75" customHeight="1">
      <c r="A289" s="53"/>
      <c r="B289" s="53"/>
      <c r="C289" s="53"/>
      <c r="D289" s="53"/>
      <c r="E289" s="53"/>
      <c r="F289" s="53"/>
      <c r="G289" s="53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  <c r="AB289" s="53"/>
      <c r="AC289" s="53"/>
      <c r="AD289" s="53"/>
      <c r="AE289" s="53"/>
      <c r="AF289" s="53"/>
      <c r="AG289" s="53"/>
      <c r="AH289" s="53"/>
      <c r="AI289" s="53"/>
      <c r="AJ289" s="53"/>
      <c r="AK289" s="53"/>
      <c r="AL289" s="53"/>
      <c r="AM289" s="53"/>
      <c r="AN289" s="53"/>
      <c r="AO289" s="53"/>
      <c r="AP289" s="53"/>
      <c r="AQ289" s="53"/>
      <c r="AR289" s="53"/>
      <c r="AS289" s="53"/>
      <c r="AT289" s="53"/>
      <c r="AU289" s="53"/>
    </row>
    <row r="290" spans="1:47" ht="15.75" customHeight="1">
      <c r="A290" s="53"/>
      <c r="B290" s="53"/>
      <c r="C290" s="53"/>
      <c r="D290" s="53"/>
      <c r="E290" s="53"/>
      <c r="F290" s="53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  <c r="AB290" s="53"/>
      <c r="AC290" s="53"/>
      <c r="AD290" s="53"/>
      <c r="AE290" s="53"/>
      <c r="AF290" s="53"/>
      <c r="AG290" s="53"/>
      <c r="AH290" s="53"/>
      <c r="AI290" s="53"/>
      <c r="AJ290" s="53"/>
      <c r="AK290" s="53"/>
      <c r="AL290" s="53"/>
      <c r="AM290" s="53"/>
      <c r="AN290" s="53"/>
      <c r="AO290" s="53"/>
      <c r="AP290" s="53"/>
      <c r="AQ290" s="53"/>
      <c r="AR290" s="53"/>
      <c r="AS290" s="53"/>
      <c r="AT290" s="53"/>
      <c r="AU290" s="53"/>
    </row>
    <row r="291" spans="1:47" ht="15.75" customHeight="1">
      <c r="A291" s="53"/>
      <c r="B291" s="53"/>
      <c r="C291" s="53"/>
      <c r="D291" s="53"/>
      <c r="E291" s="53"/>
      <c r="F291" s="53"/>
      <c r="G291" s="53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  <c r="AA291" s="53"/>
      <c r="AB291" s="53"/>
      <c r="AC291" s="53"/>
      <c r="AD291" s="53"/>
      <c r="AE291" s="53"/>
      <c r="AF291" s="53"/>
      <c r="AG291" s="53"/>
      <c r="AH291" s="53"/>
      <c r="AI291" s="53"/>
      <c r="AJ291" s="53"/>
      <c r="AK291" s="53"/>
      <c r="AL291" s="53"/>
      <c r="AM291" s="53"/>
      <c r="AN291" s="53"/>
      <c r="AO291" s="53"/>
      <c r="AP291" s="53"/>
      <c r="AQ291" s="53"/>
      <c r="AR291" s="53"/>
      <c r="AS291" s="53"/>
      <c r="AT291" s="53"/>
      <c r="AU291" s="53"/>
    </row>
    <row r="292" spans="1:47" ht="15.75" customHeight="1">
      <c r="A292" s="53"/>
      <c r="B292" s="53"/>
      <c r="C292" s="53"/>
      <c r="D292" s="53"/>
      <c r="E292" s="53"/>
      <c r="F292" s="53"/>
      <c r="G292" s="53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  <c r="AB292" s="53"/>
      <c r="AC292" s="53"/>
      <c r="AD292" s="53"/>
      <c r="AE292" s="53"/>
      <c r="AF292" s="53"/>
      <c r="AG292" s="53"/>
      <c r="AH292" s="53"/>
      <c r="AI292" s="53"/>
      <c r="AJ292" s="53"/>
      <c r="AK292" s="53"/>
      <c r="AL292" s="53"/>
      <c r="AM292" s="53"/>
      <c r="AN292" s="53"/>
      <c r="AO292" s="53"/>
      <c r="AP292" s="53"/>
      <c r="AQ292" s="53"/>
      <c r="AR292" s="53"/>
      <c r="AS292" s="53"/>
      <c r="AT292" s="53"/>
      <c r="AU292" s="53"/>
    </row>
    <row r="293" spans="1:47" ht="15.75" customHeight="1">
      <c r="A293" s="53"/>
      <c r="B293" s="53"/>
      <c r="C293" s="53"/>
      <c r="D293" s="53"/>
      <c r="E293" s="53"/>
      <c r="F293" s="53"/>
      <c r="G293" s="53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  <c r="AA293" s="53"/>
      <c r="AB293" s="53"/>
      <c r="AC293" s="53"/>
      <c r="AD293" s="53"/>
      <c r="AE293" s="53"/>
      <c r="AF293" s="53"/>
      <c r="AG293" s="53"/>
      <c r="AH293" s="53"/>
      <c r="AI293" s="53"/>
      <c r="AJ293" s="53"/>
      <c r="AK293" s="53"/>
      <c r="AL293" s="53"/>
      <c r="AM293" s="53"/>
      <c r="AN293" s="53"/>
      <c r="AO293" s="53"/>
      <c r="AP293" s="53"/>
      <c r="AQ293" s="53"/>
      <c r="AR293" s="53"/>
      <c r="AS293" s="53"/>
      <c r="AT293" s="53"/>
      <c r="AU293" s="53"/>
    </row>
    <row r="294" spans="1:47" ht="15.75" customHeight="1">
      <c r="A294" s="53"/>
      <c r="B294" s="53"/>
      <c r="C294" s="53"/>
      <c r="D294" s="53"/>
      <c r="E294" s="53"/>
      <c r="F294" s="53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  <c r="AB294" s="53"/>
      <c r="AC294" s="53"/>
      <c r="AD294" s="53"/>
      <c r="AE294" s="53"/>
      <c r="AF294" s="53"/>
      <c r="AG294" s="53"/>
      <c r="AH294" s="53"/>
      <c r="AI294" s="53"/>
      <c r="AJ294" s="53"/>
      <c r="AK294" s="53"/>
      <c r="AL294" s="53"/>
      <c r="AM294" s="53"/>
      <c r="AN294" s="53"/>
      <c r="AO294" s="53"/>
      <c r="AP294" s="53"/>
      <c r="AQ294" s="53"/>
      <c r="AR294" s="53"/>
      <c r="AS294" s="53"/>
      <c r="AT294" s="53"/>
      <c r="AU294" s="53"/>
    </row>
    <row r="295" spans="1:47" ht="15.75" customHeight="1">
      <c r="A295" s="53"/>
      <c r="B295" s="53"/>
      <c r="C295" s="53"/>
      <c r="D295" s="53"/>
      <c r="E295" s="53"/>
      <c r="F295" s="53"/>
      <c r="G295" s="53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  <c r="AA295" s="53"/>
      <c r="AB295" s="53"/>
      <c r="AC295" s="53"/>
      <c r="AD295" s="53"/>
      <c r="AE295" s="53"/>
      <c r="AF295" s="53"/>
      <c r="AG295" s="53"/>
      <c r="AH295" s="53"/>
      <c r="AI295" s="53"/>
      <c r="AJ295" s="53"/>
      <c r="AK295" s="53"/>
      <c r="AL295" s="53"/>
      <c r="AM295" s="53"/>
      <c r="AN295" s="53"/>
      <c r="AO295" s="53"/>
      <c r="AP295" s="53"/>
      <c r="AQ295" s="53"/>
      <c r="AR295" s="53"/>
      <c r="AS295" s="53"/>
      <c r="AT295" s="53"/>
      <c r="AU295" s="53"/>
    </row>
    <row r="296" spans="1:47" ht="15.75" customHeight="1">
      <c r="A296" s="53"/>
      <c r="B296" s="53"/>
      <c r="C296" s="53"/>
      <c r="D296" s="53"/>
      <c r="E296" s="53"/>
      <c r="F296" s="53"/>
      <c r="G296" s="53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  <c r="AB296" s="53"/>
      <c r="AC296" s="53"/>
      <c r="AD296" s="53"/>
      <c r="AE296" s="53"/>
      <c r="AF296" s="53"/>
      <c r="AG296" s="53"/>
      <c r="AH296" s="53"/>
      <c r="AI296" s="53"/>
      <c r="AJ296" s="53"/>
      <c r="AK296" s="53"/>
      <c r="AL296" s="53"/>
      <c r="AM296" s="53"/>
      <c r="AN296" s="53"/>
      <c r="AO296" s="53"/>
      <c r="AP296" s="53"/>
      <c r="AQ296" s="53"/>
      <c r="AR296" s="53"/>
      <c r="AS296" s="53"/>
      <c r="AT296" s="53"/>
      <c r="AU296" s="53"/>
    </row>
    <row r="297" spans="1:47" ht="15.75" customHeight="1">
      <c r="A297" s="53"/>
      <c r="B297" s="53"/>
      <c r="C297" s="53"/>
      <c r="D297" s="53"/>
      <c r="E297" s="53"/>
      <c r="F297" s="53"/>
      <c r="G297" s="53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  <c r="AA297" s="53"/>
      <c r="AB297" s="53"/>
      <c r="AC297" s="53"/>
      <c r="AD297" s="53"/>
      <c r="AE297" s="53"/>
      <c r="AF297" s="53"/>
      <c r="AG297" s="53"/>
      <c r="AH297" s="53"/>
      <c r="AI297" s="53"/>
      <c r="AJ297" s="53"/>
      <c r="AK297" s="53"/>
      <c r="AL297" s="53"/>
      <c r="AM297" s="53"/>
      <c r="AN297" s="53"/>
      <c r="AO297" s="53"/>
      <c r="AP297" s="53"/>
      <c r="AQ297" s="53"/>
      <c r="AR297" s="53"/>
      <c r="AS297" s="53"/>
      <c r="AT297" s="53"/>
      <c r="AU297" s="53"/>
    </row>
    <row r="298" spans="1:47" ht="15.75" customHeight="1">
      <c r="A298" s="53"/>
      <c r="B298" s="53"/>
      <c r="C298" s="53"/>
      <c r="D298" s="53"/>
      <c r="E298" s="53"/>
      <c r="F298" s="53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  <c r="AB298" s="53"/>
      <c r="AC298" s="53"/>
      <c r="AD298" s="53"/>
      <c r="AE298" s="53"/>
      <c r="AF298" s="53"/>
      <c r="AG298" s="53"/>
      <c r="AH298" s="53"/>
      <c r="AI298" s="53"/>
      <c r="AJ298" s="53"/>
      <c r="AK298" s="53"/>
      <c r="AL298" s="53"/>
      <c r="AM298" s="53"/>
      <c r="AN298" s="53"/>
      <c r="AO298" s="53"/>
      <c r="AP298" s="53"/>
      <c r="AQ298" s="53"/>
      <c r="AR298" s="53"/>
      <c r="AS298" s="53"/>
      <c r="AT298" s="53"/>
      <c r="AU298" s="53"/>
    </row>
    <row r="299" spans="1:47" ht="15.75" customHeight="1">
      <c r="A299" s="53"/>
      <c r="B299" s="53"/>
      <c r="C299" s="53"/>
      <c r="D299" s="53"/>
      <c r="E299" s="53"/>
      <c r="F299" s="53"/>
      <c r="G299" s="53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  <c r="AA299" s="53"/>
      <c r="AB299" s="53"/>
      <c r="AC299" s="53"/>
      <c r="AD299" s="53"/>
      <c r="AE299" s="53"/>
      <c r="AF299" s="53"/>
      <c r="AG299" s="53"/>
      <c r="AH299" s="53"/>
      <c r="AI299" s="53"/>
      <c r="AJ299" s="53"/>
      <c r="AK299" s="53"/>
      <c r="AL299" s="53"/>
      <c r="AM299" s="53"/>
      <c r="AN299" s="53"/>
      <c r="AO299" s="53"/>
      <c r="AP299" s="53"/>
      <c r="AQ299" s="53"/>
      <c r="AR299" s="53"/>
      <c r="AS299" s="53"/>
      <c r="AT299" s="53"/>
      <c r="AU299" s="53"/>
    </row>
    <row r="300" spans="1:47" ht="15.75" customHeight="1">
      <c r="A300" s="53"/>
      <c r="B300" s="53"/>
      <c r="C300" s="53"/>
      <c r="D300" s="53"/>
      <c r="E300" s="53"/>
      <c r="F300" s="53"/>
      <c r="G300" s="53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  <c r="AA300" s="53"/>
      <c r="AB300" s="53"/>
      <c r="AC300" s="53"/>
      <c r="AD300" s="53"/>
      <c r="AE300" s="53"/>
      <c r="AF300" s="53"/>
      <c r="AG300" s="53"/>
      <c r="AH300" s="53"/>
      <c r="AI300" s="53"/>
      <c r="AJ300" s="53"/>
      <c r="AK300" s="53"/>
      <c r="AL300" s="53"/>
      <c r="AM300" s="53"/>
      <c r="AN300" s="53"/>
      <c r="AO300" s="53"/>
      <c r="AP300" s="53"/>
      <c r="AQ300" s="53"/>
      <c r="AR300" s="53"/>
      <c r="AS300" s="53"/>
      <c r="AT300" s="53"/>
      <c r="AU300" s="53"/>
    </row>
    <row r="301" spans="1:47" ht="15.75" customHeight="1">
      <c r="A301" s="53"/>
      <c r="B301" s="53"/>
      <c r="C301" s="53"/>
      <c r="D301" s="53"/>
      <c r="E301" s="53"/>
      <c r="F301" s="53"/>
      <c r="G301" s="53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  <c r="AA301" s="53"/>
      <c r="AB301" s="53"/>
      <c r="AC301" s="53"/>
      <c r="AD301" s="53"/>
      <c r="AE301" s="53"/>
      <c r="AF301" s="53"/>
      <c r="AG301" s="53"/>
      <c r="AH301" s="53"/>
      <c r="AI301" s="53"/>
      <c r="AJ301" s="53"/>
      <c r="AK301" s="53"/>
      <c r="AL301" s="53"/>
      <c r="AM301" s="53"/>
      <c r="AN301" s="53"/>
      <c r="AO301" s="53"/>
      <c r="AP301" s="53"/>
      <c r="AQ301" s="53"/>
      <c r="AR301" s="53"/>
      <c r="AS301" s="53"/>
      <c r="AT301" s="53"/>
      <c r="AU301" s="53"/>
    </row>
    <row r="302" spans="1:47" ht="15.75" customHeight="1">
      <c r="A302" s="53"/>
      <c r="B302" s="53"/>
      <c r="C302" s="53"/>
      <c r="D302" s="53"/>
      <c r="E302" s="53"/>
      <c r="F302" s="53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  <c r="AB302" s="53"/>
      <c r="AC302" s="53"/>
      <c r="AD302" s="53"/>
      <c r="AE302" s="53"/>
      <c r="AF302" s="53"/>
      <c r="AG302" s="53"/>
      <c r="AH302" s="53"/>
      <c r="AI302" s="53"/>
      <c r="AJ302" s="53"/>
      <c r="AK302" s="53"/>
      <c r="AL302" s="53"/>
      <c r="AM302" s="53"/>
      <c r="AN302" s="53"/>
      <c r="AO302" s="53"/>
      <c r="AP302" s="53"/>
      <c r="AQ302" s="53"/>
      <c r="AR302" s="53"/>
      <c r="AS302" s="53"/>
      <c r="AT302" s="53"/>
      <c r="AU302" s="53"/>
    </row>
    <row r="303" spans="1:47" ht="15.75" customHeight="1">
      <c r="A303" s="53"/>
      <c r="B303" s="53"/>
      <c r="C303" s="53"/>
      <c r="D303" s="53"/>
      <c r="E303" s="53"/>
      <c r="F303" s="53"/>
      <c r="G303" s="53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  <c r="AA303" s="53"/>
      <c r="AB303" s="53"/>
      <c r="AC303" s="53"/>
      <c r="AD303" s="53"/>
      <c r="AE303" s="53"/>
      <c r="AF303" s="53"/>
      <c r="AG303" s="53"/>
      <c r="AH303" s="53"/>
      <c r="AI303" s="53"/>
      <c r="AJ303" s="53"/>
      <c r="AK303" s="53"/>
      <c r="AL303" s="53"/>
      <c r="AM303" s="53"/>
      <c r="AN303" s="53"/>
      <c r="AO303" s="53"/>
      <c r="AP303" s="53"/>
      <c r="AQ303" s="53"/>
      <c r="AR303" s="53"/>
      <c r="AS303" s="53"/>
      <c r="AT303" s="53"/>
      <c r="AU303" s="53"/>
    </row>
    <row r="304" spans="1:47" ht="15.75" customHeight="1">
      <c r="A304" s="53"/>
      <c r="B304" s="53"/>
      <c r="C304" s="53"/>
      <c r="D304" s="53"/>
      <c r="E304" s="53"/>
      <c r="F304" s="53"/>
      <c r="G304" s="53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  <c r="AA304" s="53"/>
      <c r="AB304" s="53"/>
      <c r="AC304" s="53"/>
      <c r="AD304" s="53"/>
      <c r="AE304" s="53"/>
      <c r="AF304" s="53"/>
      <c r="AG304" s="53"/>
      <c r="AH304" s="53"/>
      <c r="AI304" s="53"/>
      <c r="AJ304" s="53"/>
      <c r="AK304" s="53"/>
      <c r="AL304" s="53"/>
      <c r="AM304" s="53"/>
      <c r="AN304" s="53"/>
      <c r="AO304" s="53"/>
      <c r="AP304" s="53"/>
      <c r="AQ304" s="53"/>
      <c r="AR304" s="53"/>
      <c r="AS304" s="53"/>
      <c r="AT304" s="53"/>
      <c r="AU304" s="53"/>
    </row>
    <row r="305" spans="1:47" ht="15.75" customHeight="1">
      <c r="A305" s="53"/>
      <c r="B305" s="53"/>
      <c r="C305" s="53"/>
      <c r="D305" s="53"/>
      <c r="E305" s="53"/>
      <c r="F305" s="53"/>
      <c r="G305" s="53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  <c r="AB305" s="53"/>
      <c r="AC305" s="53"/>
      <c r="AD305" s="53"/>
      <c r="AE305" s="53"/>
      <c r="AF305" s="53"/>
      <c r="AG305" s="53"/>
      <c r="AH305" s="53"/>
      <c r="AI305" s="53"/>
      <c r="AJ305" s="53"/>
      <c r="AK305" s="53"/>
      <c r="AL305" s="53"/>
      <c r="AM305" s="53"/>
      <c r="AN305" s="53"/>
      <c r="AO305" s="53"/>
      <c r="AP305" s="53"/>
      <c r="AQ305" s="53"/>
      <c r="AR305" s="53"/>
      <c r="AS305" s="53"/>
      <c r="AT305" s="53"/>
      <c r="AU305" s="53"/>
    </row>
    <row r="306" spans="1:47" ht="15.75" customHeight="1">
      <c r="A306" s="53"/>
      <c r="B306" s="53"/>
      <c r="C306" s="53"/>
      <c r="D306" s="53"/>
      <c r="E306" s="53"/>
      <c r="F306" s="53"/>
      <c r="G306" s="53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  <c r="AA306" s="53"/>
      <c r="AB306" s="53"/>
      <c r="AC306" s="53"/>
      <c r="AD306" s="53"/>
      <c r="AE306" s="53"/>
      <c r="AF306" s="53"/>
      <c r="AG306" s="53"/>
      <c r="AH306" s="53"/>
      <c r="AI306" s="53"/>
      <c r="AJ306" s="53"/>
      <c r="AK306" s="53"/>
      <c r="AL306" s="53"/>
      <c r="AM306" s="53"/>
      <c r="AN306" s="53"/>
      <c r="AO306" s="53"/>
      <c r="AP306" s="53"/>
      <c r="AQ306" s="53"/>
      <c r="AR306" s="53"/>
      <c r="AS306" s="53"/>
      <c r="AT306" s="53"/>
      <c r="AU306" s="53"/>
    </row>
    <row r="307" spans="1:47" ht="15.75" customHeight="1">
      <c r="A307" s="53"/>
      <c r="B307" s="53"/>
      <c r="C307" s="53"/>
      <c r="D307" s="53"/>
      <c r="E307" s="53"/>
      <c r="F307" s="53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  <c r="AA307" s="53"/>
      <c r="AB307" s="53"/>
      <c r="AC307" s="53"/>
      <c r="AD307" s="53"/>
      <c r="AE307" s="53"/>
      <c r="AF307" s="53"/>
      <c r="AG307" s="53"/>
      <c r="AH307" s="53"/>
      <c r="AI307" s="53"/>
      <c r="AJ307" s="53"/>
      <c r="AK307" s="53"/>
      <c r="AL307" s="53"/>
      <c r="AM307" s="53"/>
      <c r="AN307" s="53"/>
      <c r="AO307" s="53"/>
      <c r="AP307" s="53"/>
      <c r="AQ307" s="53"/>
      <c r="AR307" s="53"/>
      <c r="AS307" s="53"/>
      <c r="AT307" s="53"/>
      <c r="AU307" s="53"/>
    </row>
    <row r="308" spans="1:47" ht="15.75" customHeight="1">
      <c r="A308" s="53"/>
      <c r="B308" s="53"/>
      <c r="C308" s="53"/>
      <c r="D308" s="53"/>
      <c r="E308" s="53"/>
      <c r="F308" s="53"/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  <c r="AA308" s="53"/>
      <c r="AB308" s="53"/>
      <c r="AC308" s="53"/>
      <c r="AD308" s="53"/>
      <c r="AE308" s="53"/>
      <c r="AF308" s="53"/>
      <c r="AG308" s="53"/>
      <c r="AH308" s="53"/>
      <c r="AI308" s="53"/>
      <c r="AJ308" s="53"/>
      <c r="AK308" s="53"/>
      <c r="AL308" s="53"/>
      <c r="AM308" s="53"/>
      <c r="AN308" s="53"/>
      <c r="AO308" s="53"/>
      <c r="AP308" s="53"/>
      <c r="AQ308" s="53"/>
      <c r="AR308" s="53"/>
      <c r="AS308" s="53"/>
      <c r="AT308" s="53"/>
      <c r="AU308" s="53"/>
    </row>
    <row r="309" spans="1:47" ht="15.75" customHeight="1">
      <c r="A309" s="53"/>
      <c r="B309" s="53"/>
      <c r="C309" s="53"/>
      <c r="D309" s="53"/>
      <c r="E309" s="53"/>
      <c r="F309" s="53"/>
      <c r="G309" s="53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  <c r="AA309" s="53"/>
      <c r="AB309" s="53"/>
      <c r="AC309" s="53"/>
      <c r="AD309" s="53"/>
      <c r="AE309" s="53"/>
      <c r="AF309" s="53"/>
      <c r="AG309" s="53"/>
      <c r="AH309" s="53"/>
      <c r="AI309" s="53"/>
      <c r="AJ309" s="53"/>
      <c r="AK309" s="53"/>
      <c r="AL309" s="53"/>
      <c r="AM309" s="53"/>
      <c r="AN309" s="53"/>
      <c r="AO309" s="53"/>
      <c r="AP309" s="53"/>
      <c r="AQ309" s="53"/>
      <c r="AR309" s="53"/>
      <c r="AS309" s="53"/>
      <c r="AT309" s="53"/>
      <c r="AU309" s="53"/>
    </row>
    <row r="310" spans="1:47" ht="15.75" customHeight="1">
      <c r="A310" s="53"/>
      <c r="B310" s="53"/>
      <c r="C310" s="53"/>
      <c r="D310" s="53"/>
      <c r="E310" s="53"/>
      <c r="F310" s="53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  <c r="AB310" s="53"/>
      <c r="AC310" s="53"/>
      <c r="AD310" s="53"/>
      <c r="AE310" s="53"/>
      <c r="AF310" s="53"/>
      <c r="AG310" s="53"/>
      <c r="AH310" s="53"/>
      <c r="AI310" s="53"/>
      <c r="AJ310" s="53"/>
      <c r="AK310" s="53"/>
      <c r="AL310" s="53"/>
      <c r="AM310" s="53"/>
      <c r="AN310" s="53"/>
      <c r="AO310" s="53"/>
      <c r="AP310" s="53"/>
      <c r="AQ310" s="53"/>
      <c r="AR310" s="53"/>
      <c r="AS310" s="53"/>
      <c r="AT310" s="53"/>
      <c r="AU310" s="53"/>
    </row>
    <row r="311" spans="1:47" ht="15.75" customHeight="1">
      <c r="A311" s="53"/>
      <c r="B311" s="53"/>
      <c r="C311" s="53"/>
      <c r="D311" s="53"/>
      <c r="E311" s="53"/>
      <c r="F311" s="53"/>
      <c r="G311" s="53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  <c r="AA311" s="53"/>
      <c r="AB311" s="53"/>
      <c r="AC311" s="53"/>
      <c r="AD311" s="53"/>
      <c r="AE311" s="53"/>
      <c r="AF311" s="53"/>
      <c r="AG311" s="53"/>
      <c r="AH311" s="53"/>
      <c r="AI311" s="53"/>
      <c r="AJ311" s="53"/>
      <c r="AK311" s="53"/>
      <c r="AL311" s="53"/>
      <c r="AM311" s="53"/>
      <c r="AN311" s="53"/>
      <c r="AO311" s="53"/>
      <c r="AP311" s="53"/>
      <c r="AQ311" s="53"/>
      <c r="AR311" s="53"/>
      <c r="AS311" s="53"/>
      <c r="AT311" s="53"/>
      <c r="AU311" s="53"/>
    </row>
    <row r="312" spans="1:47" ht="15.75" customHeight="1">
      <c r="A312" s="53"/>
      <c r="B312" s="53"/>
      <c r="C312" s="53"/>
      <c r="D312" s="53"/>
      <c r="E312" s="53"/>
      <c r="F312" s="53"/>
      <c r="G312" s="53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  <c r="AA312" s="53"/>
      <c r="AB312" s="53"/>
      <c r="AC312" s="53"/>
      <c r="AD312" s="53"/>
      <c r="AE312" s="53"/>
      <c r="AF312" s="53"/>
      <c r="AG312" s="53"/>
      <c r="AH312" s="53"/>
      <c r="AI312" s="53"/>
      <c r="AJ312" s="53"/>
      <c r="AK312" s="53"/>
      <c r="AL312" s="53"/>
      <c r="AM312" s="53"/>
      <c r="AN312" s="53"/>
      <c r="AO312" s="53"/>
      <c r="AP312" s="53"/>
      <c r="AQ312" s="53"/>
      <c r="AR312" s="53"/>
      <c r="AS312" s="53"/>
      <c r="AT312" s="53"/>
      <c r="AU312" s="53"/>
    </row>
    <row r="313" spans="1:47" ht="15.75" customHeight="1">
      <c r="A313" s="53"/>
      <c r="B313" s="53"/>
      <c r="C313" s="53"/>
      <c r="D313" s="53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  <c r="AB313" s="53"/>
      <c r="AC313" s="53"/>
      <c r="AD313" s="53"/>
      <c r="AE313" s="53"/>
      <c r="AF313" s="53"/>
      <c r="AG313" s="53"/>
      <c r="AH313" s="53"/>
      <c r="AI313" s="53"/>
      <c r="AJ313" s="53"/>
      <c r="AK313" s="53"/>
      <c r="AL313" s="53"/>
      <c r="AM313" s="53"/>
      <c r="AN313" s="53"/>
      <c r="AO313" s="53"/>
      <c r="AP313" s="53"/>
      <c r="AQ313" s="53"/>
      <c r="AR313" s="53"/>
      <c r="AS313" s="53"/>
      <c r="AT313" s="53"/>
      <c r="AU313" s="53"/>
    </row>
    <row r="314" spans="1:47" ht="15.75" customHeight="1">
      <c r="A314" s="53"/>
      <c r="B314" s="53"/>
      <c r="C314" s="53"/>
      <c r="D314" s="53"/>
      <c r="E314" s="53"/>
      <c r="F314" s="53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  <c r="AB314" s="53"/>
      <c r="AC314" s="53"/>
      <c r="AD314" s="53"/>
      <c r="AE314" s="53"/>
      <c r="AF314" s="53"/>
      <c r="AG314" s="53"/>
      <c r="AH314" s="53"/>
      <c r="AI314" s="53"/>
      <c r="AJ314" s="53"/>
      <c r="AK314" s="53"/>
      <c r="AL314" s="53"/>
      <c r="AM314" s="53"/>
      <c r="AN314" s="53"/>
      <c r="AO314" s="53"/>
      <c r="AP314" s="53"/>
      <c r="AQ314" s="53"/>
      <c r="AR314" s="53"/>
      <c r="AS314" s="53"/>
      <c r="AT314" s="53"/>
      <c r="AU314" s="53"/>
    </row>
    <row r="315" spans="1:47" ht="15.75" customHeight="1">
      <c r="A315" s="53"/>
      <c r="B315" s="53"/>
      <c r="C315" s="53"/>
      <c r="D315" s="53"/>
      <c r="E315" s="53"/>
      <c r="F315" s="53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  <c r="AB315" s="53"/>
      <c r="AC315" s="53"/>
      <c r="AD315" s="53"/>
      <c r="AE315" s="53"/>
      <c r="AF315" s="53"/>
      <c r="AG315" s="53"/>
      <c r="AH315" s="53"/>
      <c r="AI315" s="53"/>
      <c r="AJ315" s="53"/>
      <c r="AK315" s="53"/>
      <c r="AL315" s="53"/>
      <c r="AM315" s="53"/>
      <c r="AN315" s="53"/>
      <c r="AO315" s="53"/>
      <c r="AP315" s="53"/>
      <c r="AQ315" s="53"/>
      <c r="AR315" s="53"/>
      <c r="AS315" s="53"/>
      <c r="AT315" s="53"/>
      <c r="AU315" s="53"/>
    </row>
    <row r="316" spans="1:47" ht="15.75" customHeight="1">
      <c r="A316" s="53"/>
      <c r="B316" s="53"/>
      <c r="C316" s="53"/>
      <c r="D316" s="53"/>
      <c r="E316" s="53"/>
      <c r="F316" s="53"/>
      <c r="G316" s="53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  <c r="AA316" s="53"/>
      <c r="AB316" s="53"/>
      <c r="AC316" s="53"/>
      <c r="AD316" s="53"/>
      <c r="AE316" s="53"/>
      <c r="AF316" s="53"/>
      <c r="AG316" s="53"/>
      <c r="AH316" s="53"/>
      <c r="AI316" s="53"/>
      <c r="AJ316" s="53"/>
      <c r="AK316" s="53"/>
      <c r="AL316" s="53"/>
      <c r="AM316" s="53"/>
      <c r="AN316" s="53"/>
      <c r="AO316" s="53"/>
      <c r="AP316" s="53"/>
      <c r="AQ316" s="53"/>
      <c r="AR316" s="53"/>
      <c r="AS316" s="53"/>
      <c r="AT316" s="53"/>
      <c r="AU316" s="53"/>
    </row>
    <row r="317" spans="1:47" ht="15.75" customHeight="1">
      <c r="A317" s="53"/>
      <c r="B317" s="53"/>
      <c r="C317" s="53"/>
      <c r="D317" s="53"/>
      <c r="E317" s="53"/>
      <c r="F317" s="53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  <c r="AB317" s="53"/>
      <c r="AC317" s="53"/>
      <c r="AD317" s="53"/>
      <c r="AE317" s="53"/>
      <c r="AF317" s="53"/>
      <c r="AG317" s="53"/>
      <c r="AH317" s="53"/>
      <c r="AI317" s="53"/>
      <c r="AJ317" s="53"/>
      <c r="AK317" s="53"/>
      <c r="AL317" s="53"/>
      <c r="AM317" s="53"/>
      <c r="AN317" s="53"/>
      <c r="AO317" s="53"/>
      <c r="AP317" s="53"/>
      <c r="AQ317" s="53"/>
      <c r="AR317" s="53"/>
      <c r="AS317" s="53"/>
      <c r="AT317" s="53"/>
      <c r="AU317" s="53"/>
    </row>
    <row r="318" spans="1:47" ht="15.75" customHeight="1">
      <c r="A318" s="53"/>
      <c r="B318" s="53"/>
      <c r="C318" s="53"/>
      <c r="D318" s="53"/>
      <c r="E318" s="53"/>
      <c r="F318" s="53"/>
      <c r="G318" s="53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  <c r="AA318" s="53"/>
      <c r="AB318" s="53"/>
      <c r="AC318" s="53"/>
      <c r="AD318" s="53"/>
      <c r="AE318" s="53"/>
      <c r="AF318" s="53"/>
      <c r="AG318" s="53"/>
      <c r="AH318" s="53"/>
      <c r="AI318" s="53"/>
      <c r="AJ318" s="53"/>
      <c r="AK318" s="53"/>
      <c r="AL318" s="53"/>
      <c r="AM318" s="53"/>
      <c r="AN318" s="53"/>
      <c r="AO318" s="53"/>
      <c r="AP318" s="53"/>
      <c r="AQ318" s="53"/>
      <c r="AR318" s="53"/>
      <c r="AS318" s="53"/>
      <c r="AT318" s="53"/>
      <c r="AU318" s="53"/>
    </row>
    <row r="319" spans="1:47" ht="15.75" customHeight="1">
      <c r="A319" s="53"/>
      <c r="B319" s="53"/>
      <c r="C319" s="53"/>
      <c r="D319" s="53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  <c r="AB319" s="53"/>
      <c r="AC319" s="53"/>
      <c r="AD319" s="53"/>
      <c r="AE319" s="53"/>
      <c r="AF319" s="53"/>
      <c r="AG319" s="53"/>
      <c r="AH319" s="53"/>
      <c r="AI319" s="53"/>
      <c r="AJ319" s="53"/>
      <c r="AK319" s="53"/>
      <c r="AL319" s="53"/>
      <c r="AM319" s="53"/>
      <c r="AN319" s="53"/>
      <c r="AO319" s="53"/>
      <c r="AP319" s="53"/>
      <c r="AQ319" s="53"/>
      <c r="AR319" s="53"/>
      <c r="AS319" s="53"/>
      <c r="AT319" s="53"/>
      <c r="AU319" s="53"/>
    </row>
    <row r="320" spans="1:47" ht="15.75" customHeight="1">
      <c r="A320" s="53"/>
      <c r="B320" s="53"/>
      <c r="C320" s="53"/>
      <c r="D320" s="53"/>
      <c r="E320" s="53"/>
      <c r="F320" s="53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  <c r="AB320" s="53"/>
      <c r="AC320" s="53"/>
      <c r="AD320" s="53"/>
      <c r="AE320" s="53"/>
      <c r="AF320" s="53"/>
      <c r="AG320" s="53"/>
      <c r="AH320" s="53"/>
      <c r="AI320" s="53"/>
      <c r="AJ320" s="53"/>
      <c r="AK320" s="53"/>
      <c r="AL320" s="53"/>
      <c r="AM320" s="53"/>
      <c r="AN320" s="53"/>
      <c r="AO320" s="53"/>
      <c r="AP320" s="53"/>
      <c r="AQ320" s="53"/>
      <c r="AR320" s="53"/>
      <c r="AS320" s="53"/>
      <c r="AT320" s="53"/>
      <c r="AU320" s="53"/>
    </row>
    <row r="321" spans="1:47" ht="15.75" customHeight="1">
      <c r="A321" s="53"/>
      <c r="B321" s="53"/>
      <c r="C321" s="53"/>
      <c r="D321" s="53"/>
      <c r="E321" s="53"/>
      <c r="F321" s="53"/>
      <c r="G321" s="53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  <c r="AA321" s="53"/>
      <c r="AB321" s="53"/>
      <c r="AC321" s="53"/>
      <c r="AD321" s="53"/>
      <c r="AE321" s="53"/>
      <c r="AF321" s="53"/>
      <c r="AG321" s="53"/>
      <c r="AH321" s="53"/>
      <c r="AI321" s="53"/>
      <c r="AJ321" s="53"/>
      <c r="AK321" s="53"/>
      <c r="AL321" s="53"/>
      <c r="AM321" s="53"/>
      <c r="AN321" s="53"/>
      <c r="AO321" s="53"/>
      <c r="AP321" s="53"/>
      <c r="AQ321" s="53"/>
      <c r="AR321" s="53"/>
      <c r="AS321" s="53"/>
      <c r="AT321" s="53"/>
      <c r="AU321" s="53"/>
    </row>
    <row r="322" spans="1:47" ht="15.75" customHeight="1">
      <c r="A322" s="53"/>
      <c r="B322" s="53"/>
      <c r="C322" s="53"/>
      <c r="D322" s="53"/>
      <c r="E322" s="53"/>
      <c r="F322" s="53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  <c r="AB322" s="53"/>
      <c r="AC322" s="53"/>
      <c r="AD322" s="53"/>
      <c r="AE322" s="53"/>
      <c r="AF322" s="53"/>
      <c r="AG322" s="53"/>
      <c r="AH322" s="53"/>
      <c r="AI322" s="53"/>
      <c r="AJ322" s="53"/>
      <c r="AK322" s="53"/>
      <c r="AL322" s="53"/>
      <c r="AM322" s="53"/>
      <c r="AN322" s="53"/>
      <c r="AO322" s="53"/>
      <c r="AP322" s="53"/>
      <c r="AQ322" s="53"/>
      <c r="AR322" s="53"/>
      <c r="AS322" s="53"/>
      <c r="AT322" s="53"/>
      <c r="AU322" s="53"/>
    </row>
    <row r="323" spans="1:47" ht="15.75" customHeight="1">
      <c r="A323" s="53"/>
      <c r="B323" s="53"/>
      <c r="C323" s="53"/>
      <c r="D323" s="53"/>
      <c r="E323" s="53"/>
      <c r="F323" s="53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  <c r="AB323" s="53"/>
      <c r="AC323" s="53"/>
      <c r="AD323" s="53"/>
      <c r="AE323" s="53"/>
      <c r="AF323" s="53"/>
      <c r="AG323" s="53"/>
      <c r="AH323" s="53"/>
      <c r="AI323" s="53"/>
      <c r="AJ323" s="53"/>
      <c r="AK323" s="53"/>
      <c r="AL323" s="53"/>
      <c r="AM323" s="53"/>
      <c r="AN323" s="53"/>
      <c r="AO323" s="53"/>
      <c r="AP323" s="53"/>
      <c r="AQ323" s="53"/>
      <c r="AR323" s="53"/>
      <c r="AS323" s="53"/>
      <c r="AT323" s="53"/>
      <c r="AU323" s="53"/>
    </row>
    <row r="324" spans="1:47" ht="15.75" customHeight="1">
      <c r="A324" s="53"/>
      <c r="B324" s="53"/>
      <c r="C324" s="53"/>
      <c r="D324" s="53"/>
      <c r="E324" s="53"/>
      <c r="F324" s="53"/>
      <c r="G324" s="53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  <c r="AA324" s="53"/>
      <c r="AB324" s="53"/>
      <c r="AC324" s="53"/>
      <c r="AD324" s="53"/>
      <c r="AE324" s="53"/>
      <c r="AF324" s="53"/>
      <c r="AG324" s="53"/>
      <c r="AH324" s="53"/>
      <c r="AI324" s="53"/>
      <c r="AJ324" s="53"/>
      <c r="AK324" s="53"/>
      <c r="AL324" s="53"/>
      <c r="AM324" s="53"/>
      <c r="AN324" s="53"/>
      <c r="AO324" s="53"/>
      <c r="AP324" s="53"/>
      <c r="AQ324" s="53"/>
      <c r="AR324" s="53"/>
      <c r="AS324" s="53"/>
      <c r="AT324" s="53"/>
      <c r="AU324" s="53"/>
    </row>
    <row r="325" spans="1:47" ht="15.75" customHeight="1">
      <c r="A325" s="53"/>
      <c r="B325" s="53"/>
      <c r="C325" s="53"/>
      <c r="D325" s="53"/>
      <c r="E325" s="53"/>
      <c r="F325" s="53"/>
      <c r="G325" s="53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  <c r="AA325" s="53"/>
      <c r="AB325" s="53"/>
      <c r="AC325" s="53"/>
      <c r="AD325" s="53"/>
      <c r="AE325" s="53"/>
      <c r="AF325" s="53"/>
      <c r="AG325" s="53"/>
      <c r="AH325" s="53"/>
      <c r="AI325" s="53"/>
      <c r="AJ325" s="53"/>
      <c r="AK325" s="53"/>
      <c r="AL325" s="53"/>
      <c r="AM325" s="53"/>
      <c r="AN325" s="53"/>
      <c r="AO325" s="53"/>
      <c r="AP325" s="53"/>
      <c r="AQ325" s="53"/>
      <c r="AR325" s="53"/>
      <c r="AS325" s="53"/>
      <c r="AT325" s="53"/>
      <c r="AU325" s="53"/>
    </row>
    <row r="326" spans="1:47" ht="15.75" customHeight="1">
      <c r="A326" s="53"/>
      <c r="B326" s="53"/>
      <c r="C326" s="53"/>
      <c r="D326" s="53"/>
      <c r="E326" s="53"/>
      <c r="F326" s="53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  <c r="AB326" s="53"/>
      <c r="AC326" s="53"/>
      <c r="AD326" s="53"/>
      <c r="AE326" s="53"/>
      <c r="AF326" s="53"/>
      <c r="AG326" s="53"/>
      <c r="AH326" s="53"/>
      <c r="AI326" s="53"/>
      <c r="AJ326" s="53"/>
      <c r="AK326" s="53"/>
      <c r="AL326" s="53"/>
      <c r="AM326" s="53"/>
      <c r="AN326" s="53"/>
      <c r="AO326" s="53"/>
      <c r="AP326" s="53"/>
      <c r="AQ326" s="53"/>
      <c r="AR326" s="53"/>
      <c r="AS326" s="53"/>
      <c r="AT326" s="53"/>
      <c r="AU326" s="53"/>
    </row>
    <row r="327" spans="1:47" ht="15.75" customHeight="1">
      <c r="A327" s="53"/>
      <c r="B327" s="53"/>
      <c r="C327" s="53"/>
      <c r="D327" s="53"/>
      <c r="E327" s="53"/>
      <c r="F327" s="53"/>
      <c r="G327" s="53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  <c r="AA327" s="53"/>
      <c r="AB327" s="53"/>
      <c r="AC327" s="53"/>
      <c r="AD327" s="53"/>
      <c r="AE327" s="53"/>
      <c r="AF327" s="53"/>
      <c r="AG327" s="53"/>
      <c r="AH327" s="53"/>
      <c r="AI327" s="53"/>
      <c r="AJ327" s="53"/>
      <c r="AK327" s="53"/>
      <c r="AL327" s="53"/>
      <c r="AM327" s="53"/>
      <c r="AN327" s="53"/>
      <c r="AO327" s="53"/>
      <c r="AP327" s="53"/>
      <c r="AQ327" s="53"/>
      <c r="AR327" s="53"/>
      <c r="AS327" s="53"/>
      <c r="AT327" s="53"/>
      <c r="AU327" s="53"/>
    </row>
    <row r="328" spans="1:47" ht="15.75" customHeight="1">
      <c r="A328" s="53"/>
      <c r="B328" s="53"/>
      <c r="C328" s="53"/>
      <c r="D328" s="53"/>
      <c r="E328" s="53"/>
      <c r="F328" s="53"/>
      <c r="G328" s="53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  <c r="AA328" s="53"/>
      <c r="AB328" s="53"/>
      <c r="AC328" s="53"/>
      <c r="AD328" s="53"/>
      <c r="AE328" s="53"/>
      <c r="AF328" s="53"/>
      <c r="AG328" s="53"/>
      <c r="AH328" s="53"/>
      <c r="AI328" s="53"/>
      <c r="AJ328" s="53"/>
      <c r="AK328" s="53"/>
      <c r="AL328" s="53"/>
      <c r="AM328" s="53"/>
      <c r="AN328" s="53"/>
      <c r="AO328" s="53"/>
      <c r="AP328" s="53"/>
      <c r="AQ328" s="53"/>
      <c r="AR328" s="53"/>
      <c r="AS328" s="53"/>
      <c r="AT328" s="53"/>
      <c r="AU328" s="53"/>
    </row>
    <row r="329" spans="1:47" ht="15.75" customHeight="1">
      <c r="A329" s="53"/>
      <c r="B329" s="53"/>
      <c r="C329" s="53"/>
      <c r="D329" s="53"/>
      <c r="E329" s="53"/>
      <c r="F329" s="53"/>
      <c r="G329" s="53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  <c r="AA329" s="53"/>
      <c r="AB329" s="53"/>
      <c r="AC329" s="53"/>
      <c r="AD329" s="53"/>
      <c r="AE329" s="53"/>
      <c r="AF329" s="53"/>
      <c r="AG329" s="53"/>
      <c r="AH329" s="53"/>
      <c r="AI329" s="53"/>
      <c r="AJ329" s="53"/>
      <c r="AK329" s="53"/>
      <c r="AL329" s="53"/>
      <c r="AM329" s="53"/>
      <c r="AN329" s="53"/>
      <c r="AO329" s="53"/>
      <c r="AP329" s="53"/>
      <c r="AQ329" s="53"/>
      <c r="AR329" s="53"/>
      <c r="AS329" s="53"/>
      <c r="AT329" s="53"/>
      <c r="AU329" s="53"/>
    </row>
    <row r="330" spans="1:47" ht="15.75" customHeight="1">
      <c r="A330" s="53"/>
      <c r="B330" s="53"/>
      <c r="C330" s="53"/>
      <c r="D330" s="53"/>
      <c r="E330" s="53"/>
      <c r="F330" s="53"/>
      <c r="G330" s="53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  <c r="AA330" s="53"/>
      <c r="AB330" s="53"/>
      <c r="AC330" s="53"/>
      <c r="AD330" s="53"/>
      <c r="AE330" s="53"/>
      <c r="AF330" s="53"/>
      <c r="AG330" s="53"/>
      <c r="AH330" s="53"/>
      <c r="AI330" s="53"/>
      <c r="AJ330" s="53"/>
      <c r="AK330" s="53"/>
      <c r="AL330" s="53"/>
      <c r="AM330" s="53"/>
      <c r="AN330" s="53"/>
      <c r="AO330" s="53"/>
      <c r="AP330" s="53"/>
      <c r="AQ330" s="53"/>
      <c r="AR330" s="53"/>
      <c r="AS330" s="53"/>
      <c r="AT330" s="53"/>
      <c r="AU330" s="53"/>
    </row>
    <row r="331" spans="1:47" ht="15.75" customHeight="1">
      <c r="A331" s="53"/>
      <c r="B331" s="53"/>
      <c r="C331" s="53"/>
      <c r="D331" s="53"/>
      <c r="E331" s="53"/>
      <c r="F331" s="53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  <c r="AB331" s="53"/>
      <c r="AC331" s="53"/>
      <c r="AD331" s="53"/>
      <c r="AE331" s="53"/>
      <c r="AF331" s="53"/>
      <c r="AG331" s="53"/>
      <c r="AH331" s="53"/>
      <c r="AI331" s="53"/>
      <c r="AJ331" s="53"/>
      <c r="AK331" s="53"/>
      <c r="AL331" s="53"/>
      <c r="AM331" s="53"/>
      <c r="AN331" s="53"/>
      <c r="AO331" s="53"/>
      <c r="AP331" s="53"/>
      <c r="AQ331" s="53"/>
      <c r="AR331" s="53"/>
      <c r="AS331" s="53"/>
      <c r="AT331" s="53"/>
      <c r="AU331" s="53"/>
    </row>
    <row r="332" spans="1:47" ht="15.75" customHeight="1">
      <c r="A332" s="53"/>
      <c r="B332" s="53"/>
      <c r="C332" s="53"/>
      <c r="D332" s="53"/>
      <c r="E332" s="53"/>
      <c r="F332" s="53"/>
      <c r="G332" s="53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  <c r="AA332" s="53"/>
      <c r="AB332" s="53"/>
      <c r="AC332" s="53"/>
      <c r="AD332" s="53"/>
      <c r="AE332" s="53"/>
      <c r="AF332" s="53"/>
      <c r="AG332" s="53"/>
      <c r="AH332" s="53"/>
      <c r="AI332" s="53"/>
      <c r="AJ332" s="53"/>
      <c r="AK332" s="53"/>
      <c r="AL332" s="53"/>
      <c r="AM332" s="53"/>
      <c r="AN332" s="53"/>
      <c r="AO332" s="53"/>
      <c r="AP332" s="53"/>
      <c r="AQ332" s="53"/>
      <c r="AR332" s="53"/>
      <c r="AS332" s="53"/>
      <c r="AT332" s="53"/>
      <c r="AU332" s="53"/>
    </row>
    <row r="333" spans="1:47" ht="15.75" customHeight="1">
      <c r="A333" s="53"/>
      <c r="B333" s="53"/>
      <c r="C333" s="53"/>
      <c r="D333" s="53"/>
      <c r="E333" s="53"/>
      <c r="F333" s="53"/>
      <c r="G333" s="53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  <c r="AA333" s="53"/>
      <c r="AB333" s="53"/>
      <c r="AC333" s="53"/>
      <c r="AD333" s="53"/>
      <c r="AE333" s="53"/>
      <c r="AF333" s="53"/>
      <c r="AG333" s="53"/>
      <c r="AH333" s="53"/>
      <c r="AI333" s="53"/>
      <c r="AJ333" s="53"/>
      <c r="AK333" s="53"/>
      <c r="AL333" s="53"/>
      <c r="AM333" s="53"/>
      <c r="AN333" s="53"/>
      <c r="AO333" s="53"/>
      <c r="AP333" s="53"/>
      <c r="AQ333" s="53"/>
      <c r="AR333" s="53"/>
      <c r="AS333" s="53"/>
      <c r="AT333" s="53"/>
      <c r="AU333" s="53"/>
    </row>
    <row r="334" spans="1:47" ht="15.75" customHeight="1">
      <c r="A334" s="53"/>
      <c r="B334" s="53"/>
      <c r="C334" s="53"/>
      <c r="D334" s="53"/>
      <c r="E334" s="53"/>
      <c r="F334" s="53"/>
      <c r="G334" s="53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  <c r="AA334" s="53"/>
      <c r="AB334" s="53"/>
      <c r="AC334" s="53"/>
      <c r="AD334" s="53"/>
      <c r="AE334" s="53"/>
      <c r="AF334" s="53"/>
      <c r="AG334" s="53"/>
      <c r="AH334" s="53"/>
      <c r="AI334" s="53"/>
      <c r="AJ334" s="53"/>
      <c r="AK334" s="53"/>
      <c r="AL334" s="53"/>
      <c r="AM334" s="53"/>
      <c r="AN334" s="53"/>
      <c r="AO334" s="53"/>
      <c r="AP334" s="53"/>
      <c r="AQ334" s="53"/>
      <c r="AR334" s="53"/>
      <c r="AS334" s="53"/>
      <c r="AT334" s="53"/>
      <c r="AU334" s="53"/>
    </row>
    <row r="335" spans="1:47" ht="15.75" customHeight="1">
      <c r="A335" s="53"/>
      <c r="B335" s="53"/>
      <c r="C335" s="53"/>
      <c r="D335" s="53"/>
      <c r="E335" s="53"/>
      <c r="F335" s="53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  <c r="AB335" s="53"/>
      <c r="AC335" s="53"/>
      <c r="AD335" s="53"/>
      <c r="AE335" s="53"/>
      <c r="AF335" s="53"/>
      <c r="AG335" s="53"/>
      <c r="AH335" s="53"/>
      <c r="AI335" s="53"/>
      <c r="AJ335" s="53"/>
      <c r="AK335" s="53"/>
      <c r="AL335" s="53"/>
      <c r="AM335" s="53"/>
      <c r="AN335" s="53"/>
      <c r="AO335" s="53"/>
      <c r="AP335" s="53"/>
      <c r="AQ335" s="53"/>
      <c r="AR335" s="53"/>
      <c r="AS335" s="53"/>
      <c r="AT335" s="53"/>
      <c r="AU335" s="53"/>
    </row>
    <row r="336" spans="1:47" ht="15.75" customHeight="1">
      <c r="A336" s="53"/>
      <c r="B336" s="53"/>
      <c r="C336" s="53"/>
      <c r="D336" s="53"/>
      <c r="E336" s="53"/>
      <c r="F336" s="53"/>
      <c r="G336" s="53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  <c r="AA336" s="53"/>
      <c r="AB336" s="53"/>
      <c r="AC336" s="53"/>
      <c r="AD336" s="53"/>
      <c r="AE336" s="53"/>
      <c r="AF336" s="53"/>
      <c r="AG336" s="53"/>
      <c r="AH336" s="53"/>
      <c r="AI336" s="53"/>
      <c r="AJ336" s="53"/>
      <c r="AK336" s="53"/>
      <c r="AL336" s="53"/>
      <c r="AM336" s="53"/>
      <c r="AN336" s="53"/>
      <c r="AO336" s="53"/>
      <c r="AP336" s="53"/>
      <c r="AQ336" s="53"/>
      <c r="AR336" s="53"/>
      <c r="AS336" s="53"/>
      <c r="AT336" s="53"/>
      <c r="AU336" s="53"/>
    </row>
    <row r="337" spans="1:47" ht="15.75" customHeight="1">
      <c r="A337" s="53"/>
      <c r="B337" s="53"/>
      <c r="C337" s="53"/>
      <c r="D337" s="53"/>
      <c r="E337" s="53"/>
      <c r="F337" s="53"/>
      <c r="G337" s="53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  <c r="AA337" s="53"/>
      <c r="AB337" s="53"/>
      <c r="AC337" s="53"/>
      <c r="AD337" s="53"/>
      <c r="AE337" s="53"/>
      <c r="AF337" s="53"/>
      <c r="AG337" s="53"/>
      <c r="AH337" s="53"/>
      <c r="AI337" s="53"/>
      <c r="AJ337" s="53"/>
      <c r="AK337" s="53"/>
      <c r="AL337" s="53"/>
      <c r="AM337" s="53"/>
      <c r="AN337" s="53"/>
      <c r="AO337" s="53"/>
      <c r="AP337" s="53"/>
      <c r="AQ337" s="53"/>
      <c r="AR337" s="53"/>
      <c r="AS337" s="53"/>
      <c r="AT337" s="53"/>
      <c r="AU337" s="53"/>
    </row>
    <row r="338" spans="1:47" ht="15.75" customHeight="1">
      <c r="A338" s="53"/>
      <c r="B338" s="53"/>
      <c r="C338" s="53"/>
      <c r="D338" s="53"/>
      <c r="E338" s="53"/>
      <c r="F338" s="53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  <c r="AB338" s="53"/>
      <c r="AC338" s="53"/>
      <c r="AD338" s="53"/>
      <c r="AE338" s="53"/>
      <c r="AF338" s="53"/>
      <c r="AG338" s="53"/>
      <c r="AH338" s="53"/>
      <c r="AI338" s="53"/>
      <c r="AJ338" s="53"/>
      <c r="AK338" s="53"/>
      <c r="AL338" s="53"/>
      <c r="AM338" s="53"/>
      <c r="AN338" s="53"/>
      <c r="AO338" s="53"/>
      <c r="AP338" s="53"/>
      <c r="AQ338" s="53"/>
      <c r="AR338" s="53"/>
      <c r="AS338" s="53"/>
      <c r="AT338" s="53"/>
      <c r="AU338" s="53"/>
    </row>
    <row r="339" spans="1:47" ht="15.75" customHeight="1">
      <c r="A339" s="53"/>
      <c r="B339" s="53"/>
      <c r="C339" s="53"/>
      <c r="D339" s="53"/>
      <c r="E339" s="53"/>
      <c r="F339" s="53"/>
      <c r="G339" s="53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  <c r="AA339" s="53"/>
      <c r="AB339" s="53"/>
      <c r="AC339" s="53"/>
      <c r="AD339" s="53"/>
      <c r="AE339" s="53"/>
      <c r="AF339" s="53"/>
      <c r="AG339" s="53"/>
      <c r="AH339" s="53"/>
      <c r="AI339" s="53"/>
      <c r="AJ339" s="53"/>
      <c r="AK339" s="53"/>
      <c r="AL339" s="53"/>
      <c r="AM339" s="53"/>
      <c r="AN339" s="53"/>
      <c r="AO339" s="53"/>
      <c r="AP339" s="53"/>
      <c r="AQ339" s="53"/>
      <c r="AR339" s="53"/>
      <c r="AS339" s="53"/>
      <c r="AT339" s="53"/>
      <c r="AU339" s="53"/>
    </row>
    <row r="340" spans="1:47" ht="15.75" customHeight="1">
      <c r="A340" s="53"/>
      <c r="B340" s="53"/>
      <c r="C340" s="53"/>
      <c r="D340" s="53"/>
      <c r="E340" s="53"/>
      <c r="F340" s="53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  <c r="AB340" s="53"/>
      <c r="AC340" s="53"/>
      <c r="AD340" s="53"/>
      <c r="AE340" s="53"/>
      <c r="AF340" s="53"/>
      <c r="AG340" s="53"/>
      <c r="AH340" s="53"/>
      <c r="AI340" s="53"/>
      <c r="AJ340" s="53"/>
      <c r="AK340" s="53"/>
      <c r="AL340" s="53"/>
      <c r="AM340" s="53"/>
      <c r="AN340" s="53"/>
      <c r="AO340" s="53"/>
      <c r="AP340" s="53"/>
      <c r="AQ340" s="53"/>
      <c r="AR340" s="53"/>
      <c r="AS340" s="53"/>
      <c r="AT340" s="53"/>
      <c r="AU340" s="53"/>
    </row>
    <row r="341" spans="1:47" ht="15.75" customHeight="1">
      <c r="A341" s="53"/>
      <c r="B341" s="53"/>
      <c r="C341" s="53"/>
      <c r="D341" s="53"/>
      <c r="E341" s="53"/>
      <c r="F341" s="53"/>
      <c r="G341" s="53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  <c r="AB341" s="53"/>
      <c r="AC341" s="53"/>
      <c r="AD341" s="53"/>
      <c r="AE341" s="53"/>
      <c r="AF341" s="53"/>
      <c r="AG341" s="53"/>
      <c r="AH341" s="53"/>
      <c r="AI341" s="53"/>
      <c r="AJ341" s="53"/>
      <c r="AK341" s="53"/>
      <c r="AL341" s="53"/>
      <c r="AM341" s="53"/>
      <c r="AN341" s="53"/>
      <c r="AO341" s="53"/>
      <c r="AP341" s="53"/>
      <c r="AQ341" s="53"/>
      <c r="AR341" s="53"/>
      <c r="AS341" s="53"/>
      <c r="AT341" s="53"/>
      <c r="AU341" s="53"/>
    </row>
    <row r="342" spans="1:47" ht="15.75" customHeight="1">
      <c r="A342" s="53"/>
      <c r="B342" s="53"/>
      <c r="C342" s="53"/>
      <c r="D342" s="53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  <c r="AB342" s="53"/>
      <c r="AC342" s="53"/>
      <c r="AD342" s="53"/>
      <c r="AE342" s="53"/>
      <c r="AF342" s="53"/>
      <c r="AG342" s="53"/>
      <c r="AH342" s="53"/>
      <c r="AI342" s="53"/>
      <c r="AJ342" s="53"/>
      <c r="AK342" s="53"/>
      <c r="AL342" s="53"/>
      <c r="AM342" s="53"/>
      <c r="AN342" s="53"/>
      <c r="AO342" s="53"/>
      <c r="AP342" s="53"/>
      <c r="AQ342" s="53"/>
      <c r="AR342" s="53"/>
      <c r="AS342" s="53"/>
      <c r="AT342" s="53"/>
      <c r="AU342" s="53"/>
    </row>
    <row r="343" spans="1:47" ht="15.75" customHeight="1">
      <c r="A343" s="53"/>
      <c r="B343" s="53"/>
      <c r="C343" s="53"/>
      <c r="D343" s="53"/>
      <c r="E343" s="53"/>
      <c r="F343" s="53"/>
      <c r="G343" s="53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  <c r="AA343" s="53"/>
      <c r="AB343" s="53"/>
      <c r="AC343" s="53"/>
      <c r="AD343" s="53"/>
      <c r="AE343" s="53"/>
      <c r="AF343" s="53"/>
      <c r="AG343" s="53"/>
      <c r="AH343" s="53"/>
      <c r="AI343" s="53"/>
      <c r="AJ343" s="53"/>
      <c r="AK343" s="53"/>
      <c r="AL343" s="53"/>
      <c r="AM343" s="53"/>
      <c r="AN343" s="53"/>
      <c r="AO343" s="53"/>
      <c r="AP343" s="53"/>
      <c r="AQ343" s="53"/>
      <c r="AR343" s="53"/>
      <c r="AS343" s="53"/>
      <c r="AT343" s="53"/>
      <c r="AU343" s="53"/>
    </row>
    <row r="344" spans="1:47" ht="15.75" customHeight="1">
      <c r="A344" s="53"/>
      <c r="B344" s="53"/>
      <c r="C344" s="53"/>
      <c r="D344" s="53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  <c r="AB344" s="53"/>
      <c r="AC344" s="53"/>
      <c r="AD344" s="53"/>
      <c r="AE344" s="53"/>
      <c r="AF344" s="53"/>
      <c r="AG344" s="53"/>
      <c r="AH344" s="53"/>
      <c r="AI344" s="53"/>
      <c r="AJ344" s="53"/>
      <c r="AK344" s="53"/>
      <c r="AL344" s="53"/>
      <c r="AM344" s="53"/>
      <c r="AN344" s="53"/>
      <c r="AO344" s="53"/>
      <c r="AP344" s="53"/>
      <c r="AQ344" s="53"/>
      <c r="AR344" s="53"/>
      <c r="AS344" s="53"/>
      <c r="AT344" s="53"/>
      <c r="AU344" s="53"/>
    </row>
    <row r="345" spans="1:47" ht="15.75" customHeight="1">
      <c r="A345" s="53"/>
      <c r="B345" s="53"/>
      <c r="C345" s="53"/>
      <c r="D345" s="53"/>
      <c r="E345" s="53"/>
      <c r="F345" s="53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  <c r="AA345" s="53"/>
      <c r="AB345" s="53"/>
      <c r="AC345" s="53"/>
      <c r="AD345" s="53"/>
      <c r="AE345" s="53"/>
      <c r="AF345" s="53"/>
      <c r="AG345" s="53"/>
      <c r="AH345" s="53"/>
      <c r="AI345" s="53"/>
      <c r="AJ345" s="53"/>
      <c r="AK345" s="53"/>
      <c r="AL345" s="53"/>
      <c r="AM345" s="53"/>
      <c r="AN345" s="53"/>
      <c r="AO345" s="53"/>
      <c r="AP345" s="53"/>
      <c r="AQ345" s="53"/>
      <c r="AR345" s="53"/>
      <c r="AS345" s="53"/>
      <c r="AT345" s="53"/>
      <c r="AU345" s="53"/>
    </row>
    <row r="346" spans="1:47" ht="15.75" customHeight="1">
      <c r="A346" s="53"/>
      <c r="B346" s="53"/>
      <c r="C346" s="53"/>
      <c r="D346" s="53"/>
      <c r="E346" s="53"/>
      <c r="F346" s="53"/>
      <c r="G346" s="53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  <c r="AA346" s="53"/>
      <c r="AB346" s="53"/>
      <c r="AC346" s="53"/>
      <c r="AD346" s="53"/>
      <c r="AE346" s="53"/>
      <c r="AF346" s="53"/>
      <c r="AG346" s="53"/>
      <c r="AH346" s="53"/>
      <c r="AI346" s="53"/>
      <c r="AJ346" s="53"/>
      <c r="AK346" s="53"/>
      <c r="AL346" s="53"/>
      <c r="AM346" s="53"/>
      <c r="AN346" s="53"/>
      <c r="AO346" s="53"/>
      <c r="AP346" s="53"/>
      <c r="AQ346" s="53"/>
      <c r="AR346" s="53"/>
      <c r="AS346" s="53"/>
      <c r="AT346" s="53"/>
      <c r="AU346" s="53"/>
    </row>
    <row r="347" spans="1:47" ht="15.75" customHeight="1">
      <c r="A347" s="53"/>
      <c r="B347" s="53"/>
      <c r="C347" s="53"/>
      <c r="D347" s="53"/>
      <c r="E347" s="53"/>
      <c r="F347" s="53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  <c r="AB347" s="53"/>
      <c r="AC347" s="53"/>
      <c r="AD347" s="53"/>
      <c r="AE347" s="53"/>
      <c r="AF347" s="53"/>
      <c r="AG347" s="53"/>
      <c r="AH347" s="53"/>
      <c r="AI347" s="53"/>
      <c r="AJ347" s="53"/>
      <c r="AK347" s="53"/>
      <c r="AL347" s="53"/>
      <c r="AM347" s="53"/>
      <c r="AN347" s="53"/>
      <c r="AO347" s="53"/>
      <c r="AP347" s="53"/>
      <c r="AQ347" s="53"/>
      <c r="AR347" s="53"/>
      <c r="AS347" s="53"/>
      <c r="AT347" s="53"/>
      <c r="AU347" s="53"/>
    </row>
    <row r="348" spans="1:47" ht="15.75" customHeight="1">
      <c r="A348" s="53"/>
      <c r="B348" s="53"/>
      <c r="C348" s="53"/>
      <c r="D348" s="53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  <c r="AB348" s="53"/>
      <c r="AC348" s="53"/>
      <c r="AD348" s="53"/>
      <c r="AE348" s="53"/>
      <c r="AF348" s="53"/>
      <c r="AG348" s="53"/>
      <c r="AH348" s="53"/>
      <c r="AI348" s="53"/>
      <c r="AJ348" s="53"/>
      <c r="AK348" s="53"/>
      <c r="AL348" s="53"/>
      <c r="AM348" s="53"/>
      <c r="AN348" s="53"/>
      <c r="AO348" s="53"/>
      <c r="AP348" s="53"/>
      <c r="AQ348" s="53"/>
      <c r="AR348" s="53"/>
      <c r="AS348" s="53"/>
      <c r="AT348" s="53"/>
      <c r="AU348" s="53"/>
    </row>
    <row r="349" spans="1:47" ht="15.75" customHeight="1">
      <c r="A349" s="53"/>
      <c r="B349" s="53"/>
      <c r="C349" s="53"/>
      <c r="D349" s="53"/>
      <c r="E349" s="53"/>
      <c r="F349" s="53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  <c r="AA349" s="53"/>
      <c r="AB349" s="53"/>
      <c r="AC349" s="53"/>
      <c r="AD349" s="53"/>
      <c r="AE349" s="53"/>
      <c r="AF349" s="53"/>
      <c r="AG349" s="53"/>
      <c r="AH349" s="53"/>
      <c r="AI349" s="53"/>
      <c r="AJ349" s="53"/>
      <c r="AK349" s="53"/>
      <c r="AL349" s="53"/>
      <c r="AM349" s="53"/>
      <c r="AN349" s="53"/>
      <c r="AO349" s="53"/>
      <c r="AP349" s="53"/>
      <c r="AQ349" s="53"/>
      <c r="AR349" s="53"/>
      <c r="AS349" s="53"/>
      <c r="AT349" s="53"/>
      <c r="AU349" s="53"/>
    </row>
    <row r="350" spans="1:47" ht="15.75" customHeight="1">
      <c r="A350" s="53"/>
      <c r="B350" s="53"/>
      <c r="C350" s="53"/>
      <c r="D350" s="53"/>
      <c r="E350" s="53"/>
      <c r="F350" s="53"/>
      <c r="G350" s="53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  <c r="AB350" s="53"/>
      <c r="AC350" s="53"/>
      <c r="AD350" s="53"/>
      <c r="AE350" s="53"/>
      <c r="AF350" s="53"/>
      <c r="AG350" s="53"/>
      <c r="AH350" s="53"/>
      <c r="AI350" s="53"/>
      <c r="AJ350" s="53"/>
      <c r="AK350" s="53"/>
      <c r="AL350" s="53"/>
      <c r="AM350" s="53"/>
      <c r="AN350" s="53"/>
      <c r="AO350" s="53"/>
      <c r="AP350" s="53"/>
      <c r="AQ350" s="53"/>
      <c r="AR350" s="53"/>
      <c r="AS350" s="53"/>
      <c r="AT350" s="53"/>
      <c r="AU350" s="53"/>
    </row>
    <row r="351" spans="1:47" ht="15.75" customHeight="1">
      <c r="A351" s="53"/>
      <c r="B351" s="53"/>
      <c r="C351" s="53"/>
      <c r="D351" s="53"/>
      <c r="E351" s="53"/>
      <c r="F351" s="53"/>
      <c r="G351" s="53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  <c r="AA351" s="53"/>
      <c r="AB351" s="53"/>
      <c r="AC351" s="53"/>
      <c r="AD351" s="53"/>
      <c r="AE351" s="53"/>
      <c r="AF351" s="53"/>
      <c r="AG351" s="53"/>
      <c r="AH351" s="53"/>
      <c r="AI351" s="53"/>
      <c r="AJ351" s="53"/>
      <c r="AK351" s="53"/>
      <c r="AL351" s="53"/>
      <c r="AM351" s="53"/>
      <c r="AN351" s="53"/>
      <c r="AO351" s="53"/>
      <c r="AP351" s="53"/>
      <c r="AQ351" s="53"/>
      <c r="AR351" s="53"/>
      <c r="AS351" s="53"/>
      <c r="AT351" s="53"/>
      <c r="AU351" s="53"/>
    </row>
    <row r="352" spans="1:47" ht="15.75" customHeight="1">
      <c r="A352" s="53"/>
      <c r="B352" s="53"/>
      <c r="C352" s="53"/>
      <c r="D352" s="53"/>
      <c r="E352" s="53"/>
      <c r="F352" s="53"/>
      <c r="G352" s="53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  <c r="AA352" s="53"/>
      <c r="AB352" s="53"/>
      <c r="AC352" s="53"/>
      <c r="AD352" s="53"/>
      <c r="AE352" s="53"/>
      <c r="AF352" s="53"/>
      <c r="AG352" s="53"/>
      <c r="AH352" s="53"/>
      <c r="AI352" s="53"/>
      <c r="AJ352" s="53"/>
      <c r="AK352" s="53"/>
      <c r="AL352" s="53"/>
      <c r="AM352" s="53"/>
      <c r="AN352" s="53"/>
      <c r="AO352" s="53"/>
      <c r="AP352" s="53"/>
      <c r="AQ352" s="53"/>
      <c r="AR352" s="53"/>
      <c r="AS352" s="53"/>
      <c r="AT352" s="53"/>
      <c r="AU352" s="53"/>
    </row>
    <row r="353" spans="1:47" ht="15.75" customHeight="1">
      <c r="A353" s="53"/>
      <c r="B353" s="53"/>
      <c r="C353" s="53"/>
      <c r="D353" s="53"/>
      <c r="E353" s="53"/>
      <c r="F353" s="53"/>
      <c r="G353" s="53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  <c r="AA353" s="53"/>
      <c r="AB353" s="53"/>
      <c r="AC353" s="53"/>
      <c r="AD353" s="53"/>
      <c r="AE353" s="53"/>
      <c r="AF353" s="53"/>
      <c r="AG353" s="53"/>
      <c r="AH353" s="53"/>
      <c r="AI353" s="53"/>
      <c r="AJ353" s="53"/>
      <c r="AK353" s="53"/>
      <c r="AL353" s="53"/>
      <c r="AM353" s="53"/>
      <c r="AN353" s="53"/>
      <c r="AO353" s="53"/>
      <c r="AP353" s="53"/>
      <c r="AQ353" s="53"/>
      <c r="AR353" s="53"/>
      <c r="AS353" s="53"/>
      <c r="AT353" s="53"/>
      <c r="AU353" s="53"/>
    </row>
    <row r="354" spans="1:47" ht="15.75" customHeight="1">
      <c r="A354" s="53"/>
      <c r="B354" s="53"/>
      <c r="C354" s="53"/>
      <c r="D354" s="53"/>
      <c r="E354" s="53"/>
      <c r="F354" s="53"/>
      <c r="G354" s="53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  <c r="AA354" s="53"/>
      <c r="AB354" s="53"/>
      <c r="AC354" s="53"/>
      <c r="AD354" s="53"/>
      <c r="AE354" s="53"/>
      <c r="AF354" s="53"/>
      <c r="AG354" s="53"/>
      <c r="AH354" s="53"/>
      <c r="AI354" s="53"/>
      <c r="AJ354" s="53"/>
      <c r="AK354" s="53"/>
      <c r="AL354" s="53"/>
      <c r="AM354" s="53"/>
      <c r="AN354" s="53"/>
      <c r="AO354" s="53"/>
      <c r="AP354" s="53"/>
      <c r="AQ354" s="53"/>
      <c r="AR354" s="53"/>
      <c r="AS354" s="53"/>
      <c r="AT354" s="53"/>
      <c r="AU354" s="53"/>
    </row>
    <row r="355" spans="1:47" ht="15.75" customHeight="1">
      <c r="A355" s="53"/>
      <c r="B355" s="53"/>
      <c r="C355" s="53"/>
      <c r="D355" s="53"/>
      <c r="E355" s="53"/>
      <c r="F355" s="53"/>
      <c r="G355" s="53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  <c r="AA355" s="53"/>
      <c r="AB355" s="53"/>
      <c r="AC355" s="53"/>
      <c r="AD355" s="53"/>
      <c r="AE355" s="53"/>
      <c r="AF355" s="53"/>
      <c r="AG355" s="53"/>
      <c r="AH355" s="53"/>
      <c r="AI355" s="53"/>
      <c r="AJ355" s="53"/>
      <c r="AK355" s="53"/>
      <c r="AL355" s="53"/>
      <c r="AM355" s="53"/>
      <c r="AN355" s="53"/>
      <c r="AO355" s="53"/>
      <c r="AP355" s="53"/>
      <c r="AQ355" s="53"/>
      <c r="AR355" s="53"/>
      <c r="AS355" s="53"/>
      <c r="AT355" s="53"/>
      <c r="AU355" s="53"/>
    </row>
    <row r="356" spans="1:47" ht="15.75" customHeight="1">
      <c r="A356" s="53"/>
      <c r="B356" s="53"/>
      <c r="C356" s="53"/>
      <c r="D356" s="53"/>
      <c r="E356" s="53"/>
      <c r="F356" s="53"/>
      <c r="G356" s="53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  <c r="AA356" s="53"/>
      <c r="AB356" s="53"/>
      <c r="AC356" s="53"/>
      <c r="AD356" s="53"/>
      <c r="AE356" s="53"/>
      <c r="AF356" s="53"/>
      <c r="AG356" s="53"/>
      <c r="AH356" s="53"/>
      <c r="AI356" s="53"/>
      <c r="AJ356" s="53"/>
      <c r="AK356" s="53"/>
      <c r="AL356" s="53"/>
      <c r="AM356" s="53"/>
      <c r="AN356" s="53"/>
      <c r="AO356" s="53"/>
      <c r="AP356" s="53"/>
      <c r="AQ356" s="53"/>
      <c r="AR356" s="53"/>
      <c r="AS356" s="53"/>
      <c r="AT356" s="53"/>
      <c r="AU356" s="53"/>
    </row>
    <row r="357" spans="1:47" ht="15.75" customHeight="1">
      <c r="A357" s="53"/>
      <c r="B357" s="53"/>
      <c r="C357" s="53"/>
      <c r="D357" s="53"/>
      <c r="E357" s="53"/>
      <c r="F357" s="53"/>
      <c r="G357" s="53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  <c r="AA357" s="53"/>
      <c r="AB357" s="53"/>
      <c r="AC357" s="53"/>
      <c r="AD357" s="53"/>
      <c r="AE357" s="53"/>
      <c r="AF357" s="53"/>
      <c r="AG357" s="53"/>
      <c r="AH357" s="53"/>
      <c r="AI357" s="53"/>
      <c r="AJ357" s="53"/>
      <c r="AK357" s="53"/>
      <c r="AL357" s="53"/>
      <c r="AM357" s="53"/>
      <c r="AN357" s="53"/>
      <c r="AO357" s="53"/>
      <c r="AP357" s="53"/>
      <c r="AQ357" s="53"/>
      <c r="AR357" s="53"/>
      <c r="AS357" s="53"/>
      <c r="AT357" s="53"/>
      <c r="AU357" s="53"/>
    </row>
    <row r="358" spans="1:47" ht="15.75" customHeight="1">
      <c r="A358" s="53"/>
      <c r="B358" s="53"/>
      <c r="C358" s="53"/>
      <c r="D358" s="53"/>
      <c r="E358" s="53"/>
      <c r="F358" s="53"/>
      <c r="G358" s="53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  <c r="AB358" s="53"/>
      <c r="AC358" s="53"/>
      <c r="AD358" s="53"/>
      <c r="AE358" s="53"/>
      <c r="AF358" s="53"/>
      <c r="AG358" s="53"/>
      <c r="AH358" s="53"/>
      <c r="AI358" s="53"/>
      <c r="AJ358" s="53"/>
      <c r="AK358" s="53"/>
      <c r="AL358" s="53"/>
      <c r="AM358" s="53"/>
      <c r="AN358" s="53"/>
      <c r="AO358" s="53"/>
      <c r="AP358" s="53"/>
      <c r="AQ358" s="53"/>
      <c r="AR358" s="53"/>
      <c r="AS358" s="53"/>
      <c r="AT358" s="53"/>
      <c r="AU358" s="53"/>
    </row>
    <row r="359" spans="1:47" ht="15.75" customHeight="1">
      <c r="A359" s="53"/>
      <c r="B359" s="53"/>
      <c r="C359" s="53"/>
      <c r="D359" s="53"/>
      <c r="E359" s="53"/>
      <c r="F359" s="53"/>
      <c r="G359" s="53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  <c r="AA359" s="53"/>
      <c r="AB359" s="53"/>
      <c r="AC359" s="53"/>
      <c r="AD359" s="53"/>
      <c r="AE359" s="53"/>
      <c r="AF359" s="53"/>
      <c r="AG359" s="53"/>
      <c r="AH359" s="53"/>
      <c r="AI359" s="53"/>
      <c r="AJ359" s="53"/>
      <c r="AK359" s="53"/>
      <c r="AL359" s="53"/>
      <c r="AM359" s="53"/>
      <c r="AN359" s="53"/>
      <c r="AO359" s="53"/>
      <c r="AP359" s="53"/>
      <c r="AQ359" s="53"/>
      <c r="AR359" s="53"/>
      <c r="AS359" s="53"/>
      <c r="AT359" s="53"/>
      <c r="AU359" s="53"/>
    </row>
    <row r="360" spans="1:47" ht="15.75" customHeight="1">
      <c r="A360" s="53"/>
      <c r="B360" s="53"/>
      <c r="C360" s="53"/>
      <c r="D360" s="53"/>
      <c r="E360" s="53"/>
      <c r="F360" s="53"/>
      <c r="G360" s="53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  <c r="AA360" s="53"/>
      <c r="AB360" s="53"/>
      <c r="AC360" s="53"/>
      <c r="AD360" s="53"/>
      <c r="AE360" s="53"/>
      <c r="AF360" s="53"/>
      <c r="AG360" s="53"/>
      <c r="AH360" s="53"/>
      <c r="AI360" s="53"/>
      <c r="AJ360" s="53"/>
      <c r="AK360" s="53"/>
      <c r="AL360" s="53"/>
      <c r="AM360" s="53"/>
      <c r="AN360" s="53"/>
      <c r="AO360" s="53"/>
      <c r="AP360" s="53"/>
      <c r="AQ360" s="53"/>
      <c r="AR360" s="53"/>
      <c r="AS360" s="53"/>
      <c r="AT360" s="53"/>
      <c r="AU360" s="53"/>
    </row>
    <row r="361" spans="1:47" ht="15.75" customHeight="1">
      <c r="A361" s="53"/>
      <c r="B361" s="53"/>
      <c r="C361" s="53"/>
      <c r="D361" s="53"/>
      <c r="E361" s="53"/>
      <c r="F361" s="53"/>
      <c r="G361" s="53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  <c r="AA361" s="53"/>
      <c r="AB361" s="53"/>
      <c r="AC361" s="53"/>
      <c r="AD361" s="53"/>
      <c r="AE361" s="53"/>
      <c r="AF361" s="53"/>
      <c r="AG361" s="53"/>
      <c r="AH361" s="53"/>
      <c r="AI361" s="53"/>
      <c r="AJ361" s="53"/>
      <c r="AK361" s="53"/>
      <c r="AL361" s="53"/>
      <c r="AM361" s="53"/>
      <c r="AN361" s="53"/>
      <c r="AO361" s="53"/>
      <c r="AP361" s="53"/>
      <c r="AQ361" s="53"/>
      <c r="AR361" s="53"/>
      <c r="AS361" s="53"/>
      <c r="AT361" s="53"/>
      <c r="AU361" s="53"/>
    </row>
    <row r="362" spans="1:47" ht="15.75" customHeight="1">
      <c r="A362" s="53"/>
      <c r="B362" s="53"/>
      <c r="C362" s="53"/>
      <c r="D362" s="53"/>
      <c r="E362" s="53"/>
      <c r="F362" s="53"/>
      <c r="G362" s="53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  <c r="AA362" s="53"/>
      <c r="AB362" s="53"/>
      <c r="AC362" s="53"/>
      <c r="AD362" s="53"/>
      <c r="AE362" s="53"/>
      <c r="AF362" s="53"/>
      <c r="AG362" s="53"/>
      <c r="AH362" s="53"/>
      <c r="AI362" s="53"/>
      <c r="AJ362" s="53"/>
      <c r="AK362" s="53"/>
      <c r="AL362" s="53"/>
      <c r="AM362" s="53"/>
      <c r="AN362" s="53"/>
      <c r="AO362" s="53"/>
      <c r="AP362" s="53"/>
      <c r="AQ362" s="53"/>
      <c r="AR362" s="53"/>
      <c r="AS362" s="53"/>
      <c r="AT362" s="53"/>
      <c r="AU362" s="53"/>
    </row>
    <row r="363" spans="1:47" ht="15.75" customHeight="1">
      <c r="A363" s="53"/>
      <c r="B363" s="53"/>
      <c r="C363" s="53"/>
      <c r="D363" s="53"/>
      <c r="E363" s="53"/>
      <c r="F363" s="53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  <c r="AB363" s="53"/>
      <c r="AC363" s="53"/>
      <c r="AD363" s="53"/>
      <c r="AE363" s="53"/>
      <c r="AF363" s="53"/>
      <c r="AG363" s="53"/>
      <c r="AH363" s="53"/>
      <c r="AI363" s="53"/>
      <c r="AJ363" s="53"/>
      <c r="AK363" s="53"/>
      <c r="AL363" s="53"/>
      <c r="AM363" s="53"/>
      <c r="AN363" s="53"/>
      <c r="AO363" s="53"/>
      <c r="AP363" s="53"/>
      <c r="AQ363" s="53"/>
      <c r="AR363" s="53"/>
      <c r="AS363" s="53"/>
      <c r="AT363" s="53"/>
      <c r="AU363" s="53"/>
    </row>
    <row r="364" spans="1:47" ht="15.75" customHeight="1">
      <c r="A364" s="53"/>
      <c r="B364" s="53"/>
      <c r="C364" s="53"/>
      <c r="D364" s="53"/>
      <c r="E364" s="53"/>
      <c r="F364" s="53"/>
      <c r="G364" s="53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  <c r="AA364" s="53"/>
      <c r="AB364" s="53"/>
      <c r="AC364" s="53"/>
      <c r="AD364" s="53"/>
      <c r="AE364" s="53"/>
      <c r="AF364" s="53"/>
      <c r="AG364" s="53"/>
      <c r="AH364" s="53"/>
      <c r="AI364" s="53"/>
      <c r="AJ364" s="53"/>
      <c r="AK364" s="53"/>
      <c r="AL364" s="53"/>
      <c r="AM364" s="53"/>
      <c r="AN364" s="53"/>
      <c r="AO364" s="53"/>
      <c r="AP364" s="53"/>
      <c r="AQ364" s="53"/>
      <c r="AR364" s="53"/>
      <c r="AS364" s="53"/>
      <c r="AT364" s="53"/>
      <c r="AU364" s="53"/>
    </row>
    <row r="365" spans="1:47" ht="15.75" customHeight="1">
      <c r="A365" s="53"/>
      <c r="B365" s="53"/>
      <c r="C365" s="53"/>
      <c r="D365" s="53"/>
      <c r="E365" s="53"/>
      <c r="F365" s="53"/>
      <c r="G365" s="53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  <c r="AA365" s="53"/>
      <c r="AB365" s="53"/>
      <c r="AC365" s="53"/>
      <c r="AD365" s="53"/>
      <c r="AE365" s="53"/>
      <c r="AF365" s="53"/>
      <c r="AG365" s="53"/>
      <c r="AH365" s="53"/>
      <c r="AI365" s="53"/>
      <c r="AJ365" s="53"/>
      <c r="AK365" s="53"/>
      <c r="AL365" s="53"/>
      <c r="AM365" s="53"/>
      <c r="AN365" s="53"/>
      <c r="AO365" s="53"/>
      <c r="AP365" s="53"/>
      <c r="AQ365" s="53"/>
      <c r="AR365" s="53"/>
      <c r="AS365" s="53"/>
      <c r="AT365" s="53"/>
      <c r="AU365" s="53"/>
    </row>
    <row r="366" spans="1:47" ht="15.75" customHeight="1">
      <c r="A366" s="53"/>
      <c r="B366" s="53"/>
      <c r="C366" s="53"/>
      <c r="D366" s="53"/>
      <c r="E366" s="53"/>
      <c r="F366" s="53"/>
      <c r="G366" s="53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  <c r="AB366" s="53"/>
      <c r="AC366" s="53"/>
      <c r="AD366" s="53"/>
      <c r="AE366" s="53"/>
      <c r="AF366" s="53"/>
      <c r="AG366" s="53"/>
      <c r="AH366" s="53"/>
      <c r="AI366" s="53"/>
      <c r="AJ366" s="53"/>
      <c r="AK366" s="53"/>
      <c r="AL366" s="53"/>
      <c r="AM366" s="53"/>
      <c r="AN366" s="53"/>
      <c r="AO366" s="53"/>
      <c r="AP366" s="53"/>
      <c r="AQ366" s="53"/>
      <c r="AR366" s="53"/>
      <c r="AS366" s="53"/>
      <c r="AT366" s="53"/>
      <c r="AU366" s="53"/>
    </row>
    <row r="367" spans="1:47" ht="15.75" customHeight="1">
      <c r="A367" s="53"/>
      <c r="B367" s="53"/>
      <c r="C367" s="53"/>
      <c r="D367" s="53"/>
      <c r="E367" s="53"/>
      <c r="F367" s="53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  <c r="AB367" s="53"/>
      <c r="AC367" s="53"/>
      <c r="AD367" s="53"/>
      <c r="AE367" s="53"/>
      <c r="AF367" s="53"/>
      <c r="AG367" s="53"/>
      <c r="AH367" s="53"/>
      <c r="AI367" s="53"/>
      <c r="AJ367" s="53"/>
      <c r="AK367" s="53"/>
      <c r="AL367" s="53"/>
      <c r="AM367" s="53"/>
      <c r="AN367" s="53"/>
      <c r="AO367" s="53"/>
      <c r="AP367" s="53"/>
      <c r="AQ367" s="53"/>
      <c r="AR367" s="53"/>
      <c r="AS367" s="53"/>
      <c r="AT367" s="53"/>
      <c r="AU367" s="53"/>
    </row>
    <row r="368" spans="1:47" ht="15.75" customHeight="1">
      <c r="A368" s="53"/>
      <c r="B368" s="53"/>
      <c r="C368" s="53"/>
      <c r="D368" s="53"/>
      <c r="E368" s="53"/>
      <c r="F368" s="53"/>
      <c r="G368" s="53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  <c r="AA368" s="53"/>
      <c r="AB368" s="53"/>
      <c r="AC368" s="53"/>
      <c r="AD368" s="53"/>
      <c r="AE368" s="53"/>
      <c r="AF368" s="53"/>
      <c r="AG368" s="53"/>
      <c r="AH368" s="53"/>
      <c r="AI368" s="53"/>
      <c r="AJ368" s="53"/>
      <c r="AK368" s="53"/>
      <c r="AL368" s="53"/>
      <c r="AM368" s="53"/>
      <c r="AN368" s="53"/>
      <c r="AO368" s="53"/>
      <c r="AP368" s="53"/>
      <c r="AQ368" s="53"/>
      <c r="AR368" s="53"/>
      <c r="AS368" s="53"/>
      <c r="AT368" s="53"/>
      <c r="AU368" s="53"/>
    </row>
    <row r="369" spans="1:47" ht="15.75" customHeight="1">
      <c r="A369" s="53"/>
      <c r="B369" s="53"/>
      <c r="C369" s="53"/>
      <c r="D369" s="53"/>
      <c r="E369" s="53"/>
      <c r="F369" s="53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  <c r="AB369" s="53"/>
      <c r="AC369" s="53"/>
      <c r="AD369" s="53"/>
      <c r="AE369" s="53"/>
      <c r="AF369" s="53"/>
      <c r="AG369" s="53"/>
      <c r="AH369" s="53"/>
      <c r="AI369" s="53"/>
      <c r="AJ369" s="53"/>
      <c r="AK369" s="53"/>
      <c r="AL369" s="53"/>
      <c r="AM369" s="53"/>
      <c r="AN369" s="53"/>
      <c r="AO369" s="53"/>
      <c r="AP369" s="53"/>
      <c r="AQ369" s="53"/>
      <c r="AR369" s="53"/>
      <c r="AS369" s="53"/>
      <c r="AT369" s="53"/>
      <c r="AU369" s="53"/>
    </row>
    <row r="370" spans="1:47" ht="15.75" customHeight="1">
      <c r="A370" s="53"/>
      <c r="B370" s="53"/>
      <c r="C370" s="53"/>
      <c r="D370" s="53"/>
      <c r="E370" s="53"/>
      <c r="F370" s="53"/>
      <c r="G370" s="53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  <c r="AA370" s="53"/>
      <c r="AB370" s="53"/>
      <c r="AC370" s="53"/>
      <c r="AD370" s="53"/>
      <c r="AE370" s="53"/>
      <c r="AF370" s="53"/>
      <c r="AG370" s="53"/>
      <c r="AH370" s="53"/>
      <c r="AI370" s="53"/>
      <c r="AJ370" s="53"/>
      <c r="AK370" s="53"/>
      <c r="AL370" s="53"/>
      <c r="AM370" s="53"/>
      <c r="AN370" s="53"/>
      <c r="AO370" s="53"/>
      <c r="AP370" s="53"/>
      <c r="AQ370" s="53"/>
      <c r="AR370" s="53"/>
      <c r="AS370" s="53"/>
      <c r="AT370" s="53"/>
      <c r="AU370" s="53"/>
    </row>
    <row r="371" spans="1:47" ht="15.75" customHeight="1">
      <c r="A371" s="53"/>
      <c r="B371" s="53"/>
      <c r="C371" s="53"/>
      <c r="D371" s="53"/>
      <c r="E371" s="53"/>
      <c r="F371" s="53"/>
      <c r="G371" s="53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  <c r="AA371" s="53"/>
      <c r="AB371" s="53"/>
      <c r="AC371" s="53"/>
      <c r="AD371" s="53"/>
      <c r="AE371" s="53"/>
      <c r="AF371" s="53"/>
      <c r="AG371" s="53"/>
      <c r="AH371" s="53"/>
      <c r="AI371" s="53"/>
      <c r="AJ371" s="53"/>
      <c r="AK371" s="53"/>
      <c r="AL371" s="53"/>
      <c r="AM371" s="53"/>
      <c r="AN371" s="53"/>
      <c r="AO371" s="53"/>
      <c r="AP371" s="53"/>
      <c r="AQ371" s="53"/>
      <c r="AR371" s="53"/>
      <c r="AS371" s="53"/>
      <c r="AT371" s="53"/>
      <c r="AU371" s="53"/>
    </row>
    <row r="372" spans="1:47" ht="15.75" customHeight="1">
      <c r="A372" s="53"/>
      <c r="B372" s="53"/>
      <c r="C372" s="53"/>
      <c r="D372" s="53"/>
      <c r="E372" s="53"/>
      <c r="F372" s="53"/>
      <c r="G372" s="53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  <c r="AA372" s="53"/>
      <c r="AB372" s="53"/>
      <c r="AC372" s="53"/>
      <c r="AD372" s="53"/>
      <c r="AE372" s="53"/>
      <c r="AF372" s="53"/>
      <c r="AG372" s="53"/>
      <c r="AH372" s="53"/>
      <c r="AI372" s="53"/>
      <c r="AJ372" s="53"/>
      <c r="AK372" s="53"/>
      <c r="AL372" s="53"/>
      <c r="AM372" s="53"/>
      <c r="AN372" s="53"/>
      <c r="AO372" s="53"/>
      <c r="AP372" s="53"/>
      <c r="AQ372" s="53"/>
      <c r="AR372" s="53"/>
      <c r="AS372" s="53"/>
      <c r="AT372" s="53"/>
      <c r="AU372" s="53"/>
    </row>
    <row r="373" spans="1:47" ht="15.75" customHeight="1">
      <c r="A373" s="53"/>
      <c r="B373" s="53"/>
      <c r="C373" s="53"/>
      <c r="D373" s="53"/>
      <c r="E373" s="53"/>
      <c r="F373" s="53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  <c r="AB373" s="53"/>
      <c r="AC373" s="53"/>
      <c r="AD373" s="53"/>
      <c r="AE373" s="53"/>
      <c r="AF373" s="53"/>
      <c r="AG373" s="53"/>
      <c r="AH373" s="53"/>
      <c r="AI373" s="53"/>
      <c r="AJ373" s="53"/>
      <c r="AK373" s="53"/>
      <c r="AL373" s="53"/>
      <c r="AM373" s="53"/>
      <c r="AN373" s="53"/>
      <c r="AO373" s="53"/>
      <c r="AP373" s="53"/>
      <c r="AQ373" s="53"/>
      <c r="AR373" s="53"/>
      <c r="AS373" s="53"/>
      <c r="AT373" s="53"/>
      <c r="AU373" s="53"/>
    </row>
    <row r="374" spans="1:47" ht="15.75" customHeight="1">
      <c r="A374" s="53"/>
      <c r="B374" s="53"/>
      <c r="C374" s="53"/>
      <c r="D374" s="53"/>
      <c r="E374" s="53"/>
      <c r="F374" s="53"/>
      <c r="G374" s="53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  <c r="AA374" s="53"/>
      <c r="AB374" s="53"/>
      <c r="AC374" s="53"/>
      <c r="AD374" s="53"/>
      <c r="AE374" s="53"/>
      <c r="AF374" s="53"/>
      <c r="AG374" s="53"/>
      <c r="AH374" s="53"/>
      <c r="AI374" s="53"/>
      <c r="AJ374" s="53"/>
      <c r="AK374" s="53"/>
      <c r="AL374" s="53"/>
      <c r="AM374" s="53"/>
      <c r="AN374" s="53"/>
      <c r="AO374" s="53"/>
      <c r="AP374" s="53"/>
      <c r="AQ374" s="53"/>
      <c r="AR374" s="53"/>
      <c r="AS374" s="53"/>
      <c r="AT374" s="53"/>
      <c r="AU374" s="53"/>
    </row>
    <row r="375" spans="1:47" ht="15.75" customHeight="1">
      <c r="A375" s="53"/>
      <c r="B375" s="53"/>
      <c r="C375" s="53"/>
      <c r="D375" s="53"/>
      <c r="E375" s="53"/>
      <c r="F375" s="53"/>
      <c r="G375" s="53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  <c r="AB375" s="53"/>
      <c r="AC375" s="53"/>
      <c r="AD375" s="53"/>
      <c r="AE375" s="53"/>
      <c r="AF375" s="53"/>
      <c r="AG375" s="53"/>
      <c r="AH375" s="53"/>
      <c r="AI375" s="53"/>
      <c r="AJ375" s="53"/>
      <c r="AK375" s="53"/>
      <c r="AL375" s="53"/>
      <c r="AM375" s="53"/>
      <c r="AN375" s="53"/>
      <c r="AO375" s="53"/>
      <c r="AP375" s="53"/>
      <c r="AQ375" s="53"/>
      <c r="AR375" s="53"/>
      <c r="AS375" s="53"/>
      <c r="AT375" s="53"/>
      <c r="AU375" s="53"/>
    </row>
    <row r="376" spans="1:47" ht="15.75" customHeight="1">
      <c r="A376" s="53"/>
      <c r="B376" s="53"/>
      <c r="C376" s="53"/>
      <c r="D376" s="53"/>
      <c r="E376" s="53"/>
      <c r="F376" s="53"/>
      <c r="G376" s="53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  <c r="AA376" s="53"/>
      <c r="AB376" s="53"/>
      <c r="AC376" s="53"/>
      <c r="AD376" s="53"/>
      <c r="AE376" s="53"/>
      <c r="AF376" s="53"/>
      <c r="AG376" s="53"/>
      <c r="AH376" s="53"/>
      <c r="AI376" s="53"/>
      <c r="AJ376" s="53"/>
      <c r="AK376" s="53"/>
      <c r="AL376" s="53"/>
      <c r="AM376" s="53"/>
      <c r="AN376" s="53"/>
      <c r="AO376" s="53"/>
      <c r="AP376" s="53"/>
      <c r="AQ376" s="53"/>
      <c r="AR376" s="53"/>
      <c r="AS376" s="53"/>
      <c r="AT376" s="53"/>
      <c r="AU376" s="53"/>
    </row>
    <row r="377" spans="1:47" ht="15.75" customHeight="1">
      <c r="A377" s="53"/>
      <c r="B377" s="53"/>
      <c r="C377" s="53"/>
      <c r="D377" s="53"/>
      <c r="E377" s="53"/>
      <c r="F377" s="53"/>
      <c r="G377" s="53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  <c r="AA377" s="53"/>
      <c r="AB377" s="53"/>
      <c r="AC377" s="53"/>
      <c r="AD377" s="53"/>
      <c r="AE377" s="53"/>
      <c r="AF377" s="53"/>
      <c r="AG377" s="53"/>
      <c r="AH377" s="53"/>
      <c r="AI377" s="53"/>
      <c r="AJ377" s="53"/>
      <c r="AK377" s="53"/>
      <c r="AL377" s="53"/>
      <c r="AM377" s="53"/>
      <c r="AN377" s="53"/>
      <c r="AO377" s="53"/>
      <c r="AP377" s="53"/>
      <c r="AQ377" s="53"/>
      <c r="AR377" s="53"/>
      <c r="AS377" s="53"/>
      <c r="AT377" s="53"/>
      <c r="AU377" s="53"/>
    </row>
    <row r="378" spans="1:47" ht="15.75" customHeight="1">
      <c r="A378" s="53"/>
      <c r="B378" s="53"/>
      <c r="C378" s="53"/>
      <c r="D378" s="53"/>
      <c r="E378" s="53"/>
      <c r="F378" s="53"/>
      <c r="G378" s="53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  <c r="AA378" s="53"/>
      <c r="AB378" s="53"/>
      <c r="AC378" s="53"/>
      <c r="AD378" s="53"/>
      <c r="AE378" s="53"/>
      <c r="AF378" s="53"/>
      <c r="AG378" s="53"/>
      <c r="AH378" s="53"/>
      <c r="AI378" s="53"/>
      <c r="AJ378" s="53"/>
      <c r="AK378" s="53"/>
      <c r="AL378" s="53"/>
      <c r="AM378" s="53"/>
      <c r="AN378" s="53"/>
      <c r="AO378" s="53"/>
      <c r="AP378" s="53"/>
      <c r="AQ378" s="53"/>
      <c r="AR378" s="53"/>
      <c r="AS378" s="53"/>
      <c r="AT378" s="53"/>
      <c r="AU378" s="53"/>
    </row>
    <row r="379" spans="1:47" ht="15.75" customHeight="1">
      <c r="A379" s="53"/>
      <c r="B379" s="53"/>
      <c r="C379" s="53"/>
      <c r="D379" s="53"/>
      <c r="E379" s="53"/>
      <c r="F379" s="53"/>
      <c r="G379" s="53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  <c r="AA379" s="53"/>
      <c r="AB379" s="53"/>
      <c r="AC379" s="53"/>
      <c r="AD379" s="53"/>
      <c r="AE379" s="53"/>
      <c r="AF379" s="53"/>
      <c r="AG379" s="53"/>
      <c r="AH379" s="53"/>
      <c r="AI379" s="53"/>
      <c r="AJ379" s="53"/>
      <c r="AK379" s="53"/>
      <c r="AL379" s="53"/>
      <c r="AM379" s="53"/>
      <c r="AN379" s="53"/>
      <c r="AO379" s="53"/>
      <c r="AP379" s="53"/>
      <c r="AQ379" s="53"/>
      <c r="AR379" s="53"/>
      <c r="AS379" s="53"/>
      <c r="AT379" s="53"/>
      <c r="AU379" s="53"/>
    </row>
    <row r="380" spans="1:47" ht="15.75" customHeight="1">
      <c r="A380" s="53"/>
      <c r="B380" s="53"/>
      <c r="C380" s="53"/>
      <c r="D380" s="53"/>
      <c r="E380" s="53"/>
      <c r="F380" s="53"/>
      <c r="G380" s="53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  <c r="AA380" s="53"/>
      <c r="AB380" s="53"/>
      <c r="AC380" s="53"/>
      <c r="AD380" s="53"/>
      <c r="AE380" s="53"/>
      <c r="AF380" s="53"/>
      <c r="AG380" s="53"/>
      <c r="AH380" s="53"/>
      <c r="AI380" s="53"/>
      <c r="AJ380" s="53"/>
      <c r="AK380" s="53"/>
      <c r="AL380" s="53"/>
      <c r="AM380" s="53"/>
      <c r="AN380" s="53"/>
      <c r="AO380" s="53"/>
      <c r="AP380" s="53"/>
      <c r="AQ380" s="53"/>
      <c r="AR380" s="53"/>
      <c r="AS380" s="53"/>
      <c r="AT380" s="53"/>
      <c r="AU380" s="53"/>
    </row>
    <row r="381" spans="1:47" ht="15.75" customHeight="1">
      <c r="A381" s="53"/>
      <c r="B381" s="53"/>
      <c r="C381" s="53"/>
      <c r="D381" s="53"/>
      <c r="E381" s="53"/>
      <c r="F381" s="53"/>
      <c r="G381" s="53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  <c r="AA381" s="53"/>
      <c r="AB381" s="53"/>
      <c r="AC381" s="53"/>
      <c r="AD381" s="53"/>
      <c r="AE381" s="53"/>
      <c r="AF381" s="53"/>
      <c r="AG381" s="53"/>
      <c r="AH381" s="53"/>
      <c r="AI381" s="53"/>
      <c r="AJ381" s="53"/>
      <c r="AK381" s="53"/>
      <c r="AL381" s="53"/>
      <c r="AM381" s="53"/>
      <c r="AN381" s="53"/>
      <c r="AO381" s="53"/>
      <c r="AP381" s="53"/>
      <c r="AQ381" s="53"/>
      <c r="AR381" s="53"/>
      <c r="AS381" s="53"/>
      <c r="AT381" s="53"/>
      <c r="AU381" s="53"/>
    </row>
    <row r="382" spans="1:47" ht="15.75" customHeight="1">
      <c r="A382" s="53"/>
      <c r="B382" s="53"/>
      <c r="C382" s="53"/>
      <c r="D382" s="53"/>
      <c r="E382" s="53"/>
      <c r="F382" s="53"/>
      <c r="G382" s="53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  <c r="AA382" s="53"/>
      <c r="AB382" s="53"/>
      <c r="AC382" s="53"/>
      <c r="AD382" s="53"/>
      <c r="AE382" s="53"/>
      <c r="AF382" s="53"/>
      <c r="AG382" s="53"/>
      <c r="AH382" s="53"/>
      <c r="AI382" s="53"/>
      <c r="AJ382" s="53"/>
      <c r="AK382" s="53"/>
      <c r="AL382" s="53"/>
      <c r="AM382" s="53"/>
      <c r="AN382" s="53"/>
      <c r="AO382" s="53"/>
      <c r="AP382" s="53"/>
      <c r="AQ382" s="53"/>
      <c r="AR382" s="53"/>
      <c r="AS382" s="53"/>
      <c r="AT382" s="53"/>
      <c r="AU382" s="53"/>
    </row>
    <row r="383" spans="1:47" ht="15.75" customHeight="1">
      <c r="A383" s="53"/>
      <c r="B383" s="53"/>
      <c r="C383" s="53"/>
      <c r="D383" s="53"/>
      <c r="E383" s="53"/>
      <c r="F383" s="53"/>
      <c r="G383" s="53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  <c r="AB383" s="53"/>
      <c r="AC383" s="53"/>
      <c r="AD383" s="53"/>
      <c r="AE383" s="53"/>
      <c r="AF383" s="53"/>
      <c r="AG383" s="53"/>
      <c r="AH383" s="53"/>
      <c r="AI383" s="53"/>
      <c r="AJ383" s="53"/>
      <c r="AK383" s="53"/>
      <c r="AL383" s="53"/>
      <c r="AM383" s="53"/>
      <c r="AN383" s="53"/>
      <c r="AO383" s="53"/>
      <c r="AP383" s="53"/>
      <c r="AQ383" s="53"/>
      <c r="AR383" s="53"/>
      <c r="AS383" s="53"/>
      <c r="AT383" s="53"/>
      <c r="AU383" s="53"/>
    </row>
    <row r="384" spans="1:47" ht="15.75" customHeight="1">
      <c r="A384" s="53"/>
      <c r="B384" s="53"/>
      <c r="C384" s="53"/>
      <c r="D384" s="53"/>
      <c r="E384" s="53"/>
      <c r="F384" s="53"/>
      <c r="G384" s="53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  <c r="AA384" s="53"/>
      <c r="AB384" s="53"/>
      <c r="AC384" s="53"/>
      <c r="AD384" s="53"/>
      <c r="AE384" s="53"/>
      <c r="AF384" s="53"/>
      <c r="AG384" s="53"/>
      <c r="AH384" s="53"/>
      <c r="AI384" s="53"/>
      <c r="AJ384" s="53"/>
      <c r="AK384" s="53"/>
      <c r="AL384" s="53"/>
      <c r="AM384" s="53"/>
      <c r="AN384" s="53"/>
      <c r="AO384" s="53"/>
      <c r="AP384" s="53"/>
      <c r="AQ384" s="53"/>
      <c r="AR384" s="53"/>
      <c r="AS384" s="53"/>
      <c r="AT384" s="53"/>
      <c r="AU384" s="53"/>
    </row>
    <row r="385" spans="1:47" ht="15.75" customHeight="1">
      <c r="A385" s="53"/>
      <c r="B385" s="53"/>
      <c r="C385" s="53"/>
      <c r="D385" s="53"/>
      <c r="E385" s="53"/>
      <c r="F385" s="53"/>
      <c r="G385" s="53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  <c r="AA385" s="53"/>
      <c r="AB385" s="53"/>
      <c r="AC385" s="53"/>
      <c r="AD385" s="53"/>
      <c r="AE385" s="53"/>
      <c r="AF385" s="53"/>
      <c r="AG385" s="53"/>
      <c r="AH385" s="53"/>
      <c r="AI385" s="53"/>
      <c r="AJ385" s="53"/>
      <c r="AK385" s="53"/>
      <c r="AL385" s="53"/>
      <c r="AM385" s="53"/>
      <c r="AN385" s="53"/>
      <c r="AO385" s="53"/>
      <c r="AP385" s="53"/>
      <c r="AQ385" s="53"/>
      <c r="AR385" s="53"/>
      <c r="AS385" s="53"/>
      <c r="AT385" s="53"/>
      <c r="AU385" s="53"/>
    </row>
    <row r="386" spans="1:47" ht="15.75" customHeight="1">
      <c r="A386" s="53"/>
      <c r="B386" s="53"/>
      <c r="C386" s="53"/>
      <c r="D386" s="53"/>
      <c r="E386" s="53"/>
      <c r="F386" s="53"/>
      <c r="G386" s="53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  <c r="AA386" s="53"/>
      <c r="AB386" s="53"/>
      <c r="AC386" s="53"/>
      <c r="AD386" s="53"/>
      <c r="AE386" s="53"/>
      <c r="AF386" s="53"/>
      <c r="AG386" s="53"/>
      <c r="AH386" s="53"/>
      <c r="AI386" s="53"/>
      <c r="AJ386" s="53"/>
      <c r="AK386" s="53"/>
      <c r="AL386" s="53"/>
      <c r="AM386" s="53"/>
      <c r="AN386" s="53"/>
      <c r="AO386" s="53"/>
      <c r="AP386" s="53"/>
      <c r="AQ386" s="53"/>
      <c r="AR386" s="53"/>
      <c r="AS386" s="53"/>
      <c r="AT386" s="53"/>
      <c r="AU386" s="53"/>
    </row>
    <row r="387" spans="1:47" ht="15.75" customHeight="1">
      <c r="A387" s="53"/>
      <c r="B387" s="53"/>
      <c r="C387" s="53"/>
      <c r="D387" s="53"/>
      <c r="E387" s="53"/>
      <c r="F387" s="53"/>
      <c r="G387" s="53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  <c r="AA387" s="53"/>
      <c r="AB387" s="53"/>
      <c r="AC387" s="53"/>
      <c r="AD387" s="53"/>
      <c r="AE387" s="53"/>
      <c r="AF387" s="53"/>
      <c r="AG387" s="53"/>
      <c r="AH387" s="53"/>
      <c r="AI387" s="53"/>
      <c r="AJ387" s="53"/>
      <c r="AK387" s="53"/>
      <c r="AL387" s="53"/>
      <c r="AM387" s="53"/>
      <c r="AN387" s="53"/>
      <c r="AO387" s="53"/>
      <c r="AP387" s="53"/>
      <c r="AQ387" s="53"/>
      <c r="AR387" s="53"/>
      <c r="AS387" s="53"/>
      <c r="AT387" s="53"/>
      <c r="AU387" s="53"/>
    </row>
    <row r="388" spans="1:47" ht="15.75" customHeight="1">
      <c r="A388" s="53"/>
      <c r="B388" s="53"/>
      <c r="C388" s="53"/>
      <c r="D388" s="53"/>
      <c r="E388" s="53"/>
      <c r="F388" s="53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  <c r="AB388" s="53"/>
      <c r="AC388" s="53"/>
      <c r="AD388" s="53"/>
      <c r="AE388" s="53"/>
      <c r="AF388" s="53"/>
      <c r="AG388" s="53"/>
      <c r="AH388" s="53"/>
      <c r="AI388" s="53"/>
      <c r="AJ388" s="53"/>
      <c r="AK388" s="53"/>
      <c r="AL388" s="53"/>
      <c r="AM388" s="53"/>
      <c r="AN388" s="53"/>
      <c r="AO388" s="53"/>
      <c r="AP388" s="53"/>
      <c r="AQ388" s="53"/>
      <c r="AR388" s="53"/>
      <c r="AS388" s="53"/>
      <c r="AT388" s="53"/>
      <c r="AU388" s="53"/>
    </row>
    <row r="389" spans="1:47" ht="15.75" customHeight="1">
      <c r="A389" s="53"/>
      <c r="B389" s="53"/>
      <c r="C389" s="53"/>
      <c r="D389" s="53"/>
      <c r="E389" s="53"/>
      <c r="F389" s="53"/>
      <c r="G389" s="53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  <c r="AA389" s="53"/>
      <c r="AB389" s="53"/>
      <c r="AC389" s="53"/>
      <c r="AD389" s="53"/>
      <c r="AE389" s="53"/>
      <c r="AF389" s="53"/>
      <c r="AG389" s="53"/>
      <c r="AH389" s="53"/>
      <c r="AI389" s="53"/>
      <c r="AJ389" s="53"/>
      <c r="AK389" s="53"/>
      <c r="AL389" s="53"/>
      <c r="AM389" s="53"/>
      <c r="AN389" s="53"/>
      <c r="AO389" s="53"/>
      <c r="AP389" s="53"/>
      <c r="AQ389" s="53"/>
      <c r="AR389" s="53"/>
      <c r="AS389" s="53"/>
      <c r="AT389" s="53"/>
      <c r="AU389" s="53"/>
    </row>
    <row r="390" spans="1:47" ht="15.75" customHeight="1">
      <c r="A390" s="53"/>
      <c r="B390" s="53"/>
      <c r="C390" s="53"/>
      <c r="D390" s="53"/>
      <c r="E390" s="53"/>
      <c r="F390" s="53"/>
      <c r="G390" s="53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  <c r="AA390" s="53"/>
      <c r="AB390" s="53"/>
      <c r="AC390" s="53"/>
      <c r="AD390" s="53"/>
      <c r="AE390" s="53"/>
      <c r="AF390" s="53"/>
      <c r="AG390" s="53"/>
      <c r="AH390" s="53"/>
      <c r="AI390" s="53"/>
      <c r="AJ390" s="53"/>
      <c r="AK390" s="53"/>
      <c r="AL390" s="53"/>
      <c r="AM390" s="53"/>
      <c r="AN390" s="53"/>
      <c r="AO390" s="53"/>
      <c r="AP390" s="53"/>
      <c r="AQ390" s="53"/>
      <c r="AR390" s="53"/>
      <c r="AS390" s="53"/>
      <c r="AT390" s="53"/>
      <c r="AU390" s="53"/>
    </row>
    <row r="391" spans="1:47" ht="15.75" customHeight="1">
      <c r="A391" s="53"/>
      <c r="B391" s="53"/>
      <c r="C391" s="53"/>
      <c r="D391" s="53"/>
      <c r="E391" s="53"/>
      <c r="F391" s="53"/>
      <c r="G391" s="53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  <c r="AA391" s="53"/>
      <c r="AB391" s="53"/>
      <c r="AC391" s="53"/>
      <c r="AD391" s="53"/>
      <c r="AE391" s="53"/>
      <c r="AF391" s="53"/>
      <c r="AG391" s="53"/>
      <c r="AH391" s="53"/>
      <c r="AI391" s="53"/>
      <c r="AJ391" s="53"/>
      <c r="AK391" s="53"/>
      <c r="AL391" s="53"/>
      <c r="AM391" s="53"/>
      <c r="AN391" s="53"/>
      <c r="AO391" s="53"/>
      <c r="AP391" s="53"/>
      <c r="AQ391" s="53"/>
      <c r="AR391" s="53"/>
      <c r="AS391" s="53"/>
      <c r="AT391" s="53"/>
      <c r="AU391" s="53"/>
    </row>
    <row r="392" spans="1:47" ht="15.75" customHeight="1">
      <c r="A392" s="53"/>
      <c r="B392" s="53"/>
      <c r="C392" s="53"/>
      <c r="D392" s="53"/>
      <c r="E392" s="53"/>
      <c r="F392" s="53"/>
      <c r="G392" s="53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  <c r="AA392" s="53"/>
      <c r="AB392" s="53"/>
      <c r="AC392" s="53"/>
      <c r="AD392" s="53"/>
      <c r="AE392" s="53"/>
      <c r="AF392" s="53"/>
      <c r="AG392" s="53"/>
      <c r="AH392" s="53"/>
      <c r="AI392" s="53"/>
      <c r="AJ392" s="53"/>
      <c r="AK392" s="53"/>
      <c r="AL392" s="53"/>
      <c r="AM392" s="53"/>
      <c r="AN392" s="53"/>
      <c r="AO392" s="53"/>
      <c r="AP392" s="53"/>
      <c r="AQ392" s="53"/>
      <c r="AR392" s="53"/>
      <c r="AS392" s="53"/>
      <c r="AT392" s="53"/>
      <c r="AU392" s="53"/>
    </row>
    <row r="393" spans="1:47" ht="15.75" customHeight="1">
      <c r="A393" s="53"/>
      <c r="B393" s="53"/>
      <c r="C393" s="53"/>
      <c r="D393" s="53"/>
      <c r="E393" s="53"/>
      <c r="F393" s="53"/>
      <c r="G393" s="53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  <c r="AB393" s="53"/>
      <c r="AC393" s="53"/>
      <c r="AD393" s="53"/>
      <c r="AE393" s="53"/>
      <c r="AF393" s="53"/>
      <c r="AG393" s="53"/>
      <c r="AH393" s="53"/>
      <c r="AI393" s="53"/>
      <c r="AJ393" s="53"/>
      <c r="AK393" s="53"/>
      <c r="AL393" s="53"/>
      <c r="AM393" s="53"/>
      <c r="AN393" s="53"/>
      <c r="AO393" s="53"/>
      <c r="AP393" s="53"/>
      <c r="AQ393" s="53"/>
      <c r="AR393" s="53"/>
      <c r="AS393" s="53"/>
      <c r="AT393" s="53"/>
      <c r="AU393" s="53"/>
    </row>
    <row r="394" spans="1:47" ht="15.75" customHeight="1">
      <c r="A394" s="53"/>
      <c r="B394" s="53"/>
      <c r="C394" s="53"/>
      <c r="D394" s="53"/>
      <c r="E394" s="53"/>
      <c r="F394" s="53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  <c r="AB394" s="53"/>
      <c r="AC394" s="53"/>
      <c r="AD394" s="53"/>
      <c r="AE394" s="53"/>
      <c r="AF394" s="53"/>
      <c r="AG394" s="53"/>
      <c r="AH394" s="53"/>
      <c r="AI394" s="53"/>
      <c r="AJ394" s="53"/>
      <c r="AK394" s="53"/>
      <c r="AL394" s="53"/>
      <c r="AM394" s="53"/>
      <c r="AN394" s="53"/>
      <c r="AO394" s="53"/>
      <c r="AP394" s="53"/>
      <c r="AQ394" s="53"/>
      <c r="AR394" s="53"/>
      <c r="AS394" s="53"/>
      <c r="AT394" s="53"/>
      <c r="AU394" s="53"/>
    </row>
    <row r="395" spans="1:47" ht="15.75" customHeight="1">
      <c r="A395" s="53"/>
      <c r="B395" s="53"/>
      <c r="C395" s="53"/>
      <c r="D395" s="53"/>
      <c r="E395" s="53"/>
      <c r="F395" s="53"/>
      <c r="G395" s="53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  <c r="AA395" s="53"/>
      <c r="AB395" s="53"/>
      <c r="AC395" s="53"/>
      <c r="AD395" s="53"/>
      <c r="AE395" s="53"/>
      <c r="AF395" s="53"/>
      <c r="AG395" s="53"/>
      <c r="AH395" s="53"/>
      <c r="AI395" s="53"/>
      <c r="AJ395" s="53"/>
      <c r="AK395" s="53"/>
      <c r="AL395" s="53"/>
      <c r="AM395" s="53"/>
      <c r="AN395" s="53"/>
      <c r="AO395" s="53"/>
      <c r="AP395" s="53"/>
      <c r="AQ395" s="53"/>
      <c r="AR395" s="53"/>
      <c r="AS395" s="53"/>
      <c r="AT395" s="53"/>
      <c r="AU395" s="53"/>
    </row>
    <row r="396" spans="1:47" ht="15.75" customHeight="1">
      <c r="A396" s="53"/>
      <c r="B396" s="53"/>
      <c r="C396" s="53"/>
      <c r="D396" s="53"/>
      <c r="E396" s="53"/>
      <c r="F396" s="53"/>
      <c r="G396" s="53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  <c r="AA396" s="53"/>
      <c r="AB396" s="53"/>
      <c r="AC396" s="53"/>
      <c r="AD396" s="53"/>
      <c r="AE396" s="53"/>
      <c r="AF396" s="53"/>
      <c r="AG396" s="53"/>
      <c r="AH396" s="53"/>
      <c r="AI396" s="53"/>
      <c r="AJ396" s="53"/>
      <c r="AK396" s="53"/>
      <c r="AL396" s="53"/>
      <c r="AM396" s="53"/>
      <c r="AN396" s="53"/>
      <c r="AO396" s="53"/>
      <c r="AP396" s="53"/>
      <c r="AQ396" s="53"/>
      <c r="AR396" s="53"/>
      <c r="AS396" s="53"/>
      <c r="AT396" s="53"/>
      <c r="AU396" s="53"/>
    </row>
    <row r="397" spans="1:47" ht="15.75" customHeight="1">
      <c r="A397" s="53"/>
      <c r="B397" s="53"/>
      <c r="C397" s="53"/>
      <c r="D397" s="53"/>
      <c r="E397" s="53"/>
      <c r="F397" s="53"/>
      <c r="G397" s="53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  <c r="AA397" s="53"/>
      <c r="AB397" s="53"/>
      <c r="AC397" s="53"/>
      <c r="AD397" s="53"/>
      <c r="AE397" s="53"/>
      <c r="AF397" s="53"/>
      <c r="AG397" s="53"/>
      <c r="AH397" s="53"/>
      <c r="AI397" s="53"/>
      <c r="AJ397" s="53"/>
      <c r="AK397" s="53"/>
      <c r="AL397" s="53"/>
      <c r="AM397" s="53"/>
      <c r="AN397" s="53"/>
      <c r="AO397" s="53"/>
      <c r="AP397" s="53"/>
      <c r="AQ397" s="53"/>
      <c r="AR397" s="53"/>
      <c r="AS397" s="53"/>
      <c r="AT397" s="53"/>
      <c r="AU397" s="53"/>
    </row>
    <row r="398" spans="1:47" ht="15.75" customHeight="1">
      <c r="A398" s="53"/>
      <c r="B398" s="53"/>
      <c r="C398" s="53"/>
      <c r="D398" s="53"/>
      <c r="E398" s="53"/>
      <c r="F398" s="53"/>
      <c r="G398" s="53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  <c r="AA398" s="53"/>
      <c r="AB398" s="53"/>
      <c r="AC398" s="53"/>
      <c r="AD398" s="53"/>
      <c r="AE398" s="53"/>
      <c r="AF398" s="53"/>
      <c r="AG398" s="53"/>
      <c r="AH398" s="53"/>
      <c r="AI398" s="53"/>
      <c r="AJ398" s="53"/>
      <c r="AK398" s="53"/>
      <c r="AL398" s="53"/>
      <c r="AM398" s="53"/>
      <c r="AN398" s="53"/>
      <c r="AO398" s="53"/>
      <c r="AP398" s="53"/>
      <c r="AQ398" s="53"/>
      <c r="AR398" s="53"/>
      <c r="AS398" s="53"/>
      <c r="AT398" s="53"/>
      <c r="AU398" s="53"/>
    </row>
    <row r="399" spans="1:47" ht="15.75" customHeight="1">
      <c r="A399" s="53"/>
      <c r="B399" s="53"/>
      <c r="C399" s="53"/>
      <c r="D399" s="53"/>
      <c r="E399" s="53"/>
      <c r="F399" s="53"/>
      <c r="G399" s="53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  <c r="AA399" s="53"/>
      <c r="AB399" s="53"/>
      <c r="AC399" s="53"/>
      <c r="AD399" s="53"/>
      <c r="AE399" s="53"/>
      <c r="AF399" s="53"/>
      <c r="AG399" s="53"/>
      <c r="AH399" s="53"/>
      <c r="AI399" s="53"/>
      <c r="AJ399" s="53"/>
      <c r="AK399" s="53"/>
      <c r="AL399" s="53"/>
      <c r="AM399" s="53"/>
      <c r="AN399" s="53"/>
      <c r="AO399" s="53"/>
      <c r="AP399" s="53"/>
      <c r="AQ399" s="53"/>
      <c r="AR399" s="53"/>
      <c r="AS399" s="53"/>
      <c r="AT399" s="53"/>
      <c r="AU399" s="53"/>
    </row>
    <row r="400" spans="1:47" ht="15.75" customHeight="1">
      <c r="A400" s="53"/>
      <c r="B400" s="53"/>
      <c r="C400" s="53"/>
      <c r="D400" s="53"/>
      <c r="E400" s="53"/>
      <c r="F400" s="53"/>
      <c r="G400" s="53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  <c r="AA400" s="53"/>
      <c r="AB400" s="53"/>
      <c r="AC400" s="53"/>
      <c r="AD400" s="53"/>
      <c r="AE400" s="53"/>
      <c r="AF400" s="53"/>
      <c r="AG400" s="53"/>
      <c r="AH400" s="53"/>
      <c r="AI400" s="53"/>
      <c r="AJ400" s="53"/>
      <c r="AK400" s="53"/>
      <c r="AL400" s="53"/>
      <c r="AM400" s="53"/>
      <c r="AN400" s="53"/>
      <c r="AO400" s="53"/>
      <c r="AP400" s="53"/>
      <c r="AQ400" s="53"/>
      <c r="AR400" s="53"/>
      <c r="AS400" s="53"/>
      <c r="AT400" s="53"/>
      <c r="AU400" s="53"/>
    </row>
    <row r="401" spans="1:47" ht="15.75" customHeight="1">
      <c r="A401" s="53"/>
      <c r="B401" s="53"/>
      <c r="C401" s="53"/>
      <c r="D401" s="53"/>
      <c r="E401" s="53"/>
      <c r="F401" s="53"/>
      <c r="G401" s="53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  <c r="AB401" s="53"/>
      <c r="AC401" s="53"/>
      <c r="AD401" s="53"/>
      <c r="AE401" s="53"/>
      <c r="AF401" s="53"/>
      <c r="AG401" s="53"/>
      <c r="AH401" s="53"/>
      <c r="AI401" s="53"/>
      <c r="AJ401" s="53"/>
      <c r="AK401" s="53"/>
      <c r="AL401" s="53"/>
      <c r="AM401" s="53"/>
      <c r="AN401" s="53"/>
      <c r="AO401" s="53"/>
      <c r="AP401" s="53"/>
      <c r="AQ401" s="53"/>
      <c r="AR401" s="53"/>
      <c r="AS401" s="53"/>
      <c r="AT401" s="53"/>
      <c r="AU401" s="53"/>
    </row>
    <row r="402" spans="1:47" ht="15.75" customHeight="1">
      <c r="A402" s="53"/>
      <c r="B402" s="53"/>
      <c r="C402" s="53"/>
      <c r="D402" s="53"/>
      <c r="E402" s="53"/>
      <c r="F402" s="53"/>
      <c r="G402" s="53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  <c r="AA402" s="53"/>
      <c r="AB402" s="53"/>
      <c r="AC402" s="53"/>
      <c r="AD402" s="53"/>
      <c r="AE402" s="53"/>
      <c r="AF402" s="53"/>
      <c r="AG402" s="53"/>
      <c r="AH402" s="53"/>
      <c r="AI402" s="53"/>
      <c r="AJ402" s="53"/>
      <c r="AK402" s="53"/>
      <c r="AL402" s="53"/>
      <c r="AM402" s="53"/>
      <c r="AN402" s="53"/>
      <c r="AO402" s="53"/>
      <c r="AP402" s="53"/>
      <c r="AQ402" s="53"/>
      <c r="AR402" s="53"/>
      <c r="AS402" s="53"/>
      <c r="AT402" s="53"/>
      <c r="AU402" s="53"/>
    </row>
    <row r="403" spans="1:47" ht="15.75" customHeight="1">
      <c r="A403" s="53"/>
      <c r="B403" s="53"/>
      <c r="C403" s="53"/>
      <c r="D403" s="53"/>
      <c r="E403" s="53"/>
      <c r="F403" s="53"/>
      <c r="G403" s="53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  <c r="AA403" s="53"/>
      <c r="AB403" s="53"/>
      <c r="AC403" s="53"/>
      <c r="AD403" s="53"/>
      <c r="AE403" s="53"/>
      <c r="AF403" s="53"/>
      <c r="AG403" s="53"/>
      <c r="AH403" s="53"/>
      <c r="AI403" s="53"/>
      <c r="AJ403" s="53"/>
      <c r="AK403" s="53"/>
      <c r="AL403" s="53"/>
      <c r="AM403" s="53"/>
      <c r="AN403" s="53"/>
      <c r="AO403" s="53"/>
      <c r="AP403" s="53"/>
      <c r="AQ403" s="53"/>
      <c r="AR403" s="53"/>
      <c r="AS403" s="53"/>
      <c r="AT403" s="53"/>
      <c r="AU403" s="53"/>
    </row>
    <row r="404" spans="1:47" ht="15.75" customHeight="1">
      <c r="A404" s="53"/>
      <c r="B404" s="53"/>
      <c r="C404" s="53"/>
      <c r="D404" s="53"/>
      <c r="E404" s="53"/>
      <c r="F404" s="53"/>
      <c r="G404" s="53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  <c r="AA404" s="53"/>
      <c r="AB404" s="53"/>
      <c r="AC404" s="53"/>
      <c r="AD404" s="53"/>
      <c r="AE404" s="53"/>
      <c r="AF404" s="53"/>
      <c r="AG404" s="53"/>
      <c r="AH404" s="53"/>
      <c r="AI404" s="53"/>
      <c r="AJ404" s="53"/>
      <c r="AK404" s="53"/>
      <c r="AL404" s="53"/>
      <c r="AM404" s="53"/>
      <c r="AN404" s="53"/>
      <c r="AO404" s="53"/>
      <c r="AP404" s="53"/>
      <c r="AQ404" s="53"/>
      <c r="AR404" s="53"/>
      <c r="AS404" s="53"/>
      <c r="AT404" s="53"/>
      <c r="AU404" s="53"/>
    </row>
    <row r="405" spans="1:47" ht="15.75" customHeight="1">
      <c r="A405" s="53"/>
      <c r="B405" s="53"/>
      <c r="C405" s="53"/>
      <c r="D405" s="53"/>
      <c r="E405" s="53"/>
      <c r="F405" s="53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  <c r="AA405" s="53"/>
      <c r="AB405" s="53"/>
      <c r="AC405" s="53"/>
      <c r="AD405" s="53"/>
      <c r="AE405" s="53"/>
      <c r="AF405" s="53"/>
      <c r="AG405" s="53"/>
      <c r="AH405" s="53"/>
      <c r="AI405" s="53"/>
      <c r="AJ405" s="53"/>
      <c r="AK405" s="53"/>
      <c r="AL405" s="53"/>
      <c r="AM405" s="53"/>
      <c r="AN405" s="53"/>
      <c r="AO405" s="53"/>
      <c r="AP405" s="53"/>
      <c r="AQ405" s="53"/>
      <c r="AR405" s="53"/>
      <c r="AS405" s="53"/>
      <c r="AT405" s="53"/>
      <c r="AU405" s="53"/>
    </row>
    <row r="406" spans="1:47" ht="15.75" customHeight="1">
      <c r="A406" s="53"/>
      <c r="B406" s="53"/>
      <c r="C406" s="53"/>
      <c r="D406" s="53"/>
      <c r="E406" s="53"/>
      <c r="F406" s="53"/>
      <c r="G406" s="53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  <c r="AA406" s="53"/>
      <c r="AB406" s="53"/>
      <c r="AC406" s="53"/>
      <c r="AD406" s="53"/>
      <c r="AE406" s="53"/>
      <c r="AF406" s="53"/>
      <c r="AG406" s="53"/>
      <c r="AH406" s="53"/>
      <c r="AI406" s="53"/>
      <c r="AJ406" s="53"/>
      <c r="AK406" s="53"/>
      <c r="AL406" s="53"/>
      <c r="AM406" s="53"/>
      <c r="AN406" s="53"/>
      <c r="AO406" s="53"/>
      <c r="AP406" s="53"/>
      <c r="AQ406" s="53"/>
      <c r="AR406" s="53"/>
      <c r="AS406" s="53"/>
      <c r="AT406" s="53"/>
      <c r="AU406" s="53"/>
    </row>
    <row r="407" spans="1:47" ht="15.75" customHeight="1">
      <c r="A407" s="53"/>
      <c r="B407" s="53"/>
      <c r="C407" s="53"/>
      <c r="D407" s="53"/>
      <c r="E407" s="53"/>
      <c r="F407" s="53"/>
      <c r="G407" s="53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  <c r="AA407" s="53"/>
      <c r="AB407" s="53"/>
      <c r="AC407" s="53"/>
      <c r="AD407" s="53"/>
      <c r="AE407" s="53"/>
      <c r="AF407" s="53"/>
      <c r="AG407" s="53"/>
      <c r="AH407" s="53"/>
      <c r="AI407" s="53"/>
      <c r="AJ407" s="53"/>
      <c r="AK407" s="53"/>
      <c r="AL407" s="53"/>
      <c r="AM407" s="53"/>
      <c r="AN407" s="53"/>
      <c r="AO407" s="53"/>
      <c r="AP407" s="53"/>
      <c r="AQ407" s="53"/>
      <c r="AR407" s="53"/>
      <c r="AS407" s="53"/>
      <c r="AT407" s="53"/>
      <c r="AU407" s="53"/>
    </row>
    <row r="408" spans="1:47" ht="15.75" customHeight="1">
      <c r="A408" s="53"/>
      <c r="B408" s="53"/>
      <c r="C408" s="53"/>
      <c r="D408" s="53"/>
      <c r="E408" s="53"/>
      <c r="F408" s="53"/>
      <c r="G408" s="53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  <c r="AA408" s="53"/>
      <c r="AB408" s="53"/>
      <c r="AC408" s="53"/>
      <c r="AD408" s="53"/>
      <c r="AE408" s="53"/>
      <c r="AF408" s="53"/>
      <c r="AG408" s="53"/>
      <c r="AH408" s="53"/>
      <c r="AI408" s="53"/>
      <c r="AJ408" s="53"/>
      <c r="AK408" s="53"/>
      <c r="AL408" s="53"/>
      <c r="AM408" s="53"/>
      <c r="AN408" s="53"/>
      <c r="AO408" s="53"/>
      <c r="AP408" s="53"/>
      <c r="AQ408" s="53"/>
      <c r="AR408" s="53"/>
      <c r="AS408" s="53"/>
      <c r="AT408" s="53"/>
      <c r="AU408" s="53"/>
    </row>
    <row r="409" spans="1:47" ht="15.75" customHeight="1">
      <c r="A409" s="53"/>
      <c r="B409" s="53"/>
      <c r="C409" s="53"/>
      <c r="D409" s="53"/>
      <c r="E409" s="53"/>
      <c r="F409" s="53"/>
      <c r="G409" s="53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  <c r="AB409" s="53"/>
      <c r="AC409" s="53"/>
      <c r="AD409" s="53"/>
      <c r="AE409" s="53"/>
      <c r="AF409" s="53"/>
      <c r="AG409" s="53"/>
      <c r="AH409" s="53"/>
      <c r="AI409" s="53"/>
      <c r="AJ409" s="53"/>
      <c r="AK409" s="53"/>
      <c r="AL409" s="53"/>
      <c r="AM409" s="53"/>
      <c r="AN409" s="53"/>
      <c r="AO409" s="53"/>
      <c r="AP409" s="53"/>
      <c r="AQ409" s="53"/>
      <c r="AR409" s="53"/>
      <c r="AS409" s="53"/>
      <c r="AT409" s="53"/>
      <c r="AU409" s="53"/>
    </row>
    <row r="410" spans="1:47" ht="15.75" customHeight="1">
      <c r="A410" s="53"/>
      <c r="B410" s="53"/>
      <c r="C410" s="53"/>
      <c r="D410" s="53"/>
      <c r="E410" s="53"/>
      <c r="F410" s="53"/>
      <c r="G410" s="53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  <c r="AA410" s="53"/>
      <c r="AB410" s="53"/>
      <c r="AC410" s="53"/>
      <c r="AD410" s="53"/>
      <c r="AE410" s="53"/>
      <c r="AF410" s="53"/>
      <c r="AG410" s="53"/>
      <c r="AH410" s="53"/>
      <c r="AI410" s="53"/>
      <c r="AJ410" s="53"/>
      <c r="AK410" s="53"/>
      <c r="AL410" s="53"/>
      <c r="AM410" s="53"/>
      <c r="AN410" s="53"/>
      <c r="AO410" s="53"/>
      <c r="AP410" s="53"/>
      <c r="AQ410" s="53"/>
      <c r="AR410" s="53"/>
      <c r="AS410" s="53"/>
      <c r="AT410" s="53"/>
      <c r="AU410" s="53"/>
    </row>
    <row r="411" spans="1:47" ht="15.75" customHeight="1">
      <c r="A411" s="53"/>
      <c r="B411" s="53"/>
      <c r="C411" s="53"/>
      <c r="D411" s="53"/>
      <c r="E411" s="53"/>
      <c r="F411" s="53"/>
      <c r="G411" s="53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  <c r="AA411" s="53"/>
      <c r="AB411" s="53"/>
      <c r="AC411" s="53"/>
      <c r="AD411" s="53"/>
      <c r="AE411" s="53"/>
      <c r="AF411" s="53"/>
      <c r="AG411" s="53"/>
      <c r="AH411" s="53"/>
      <c r="AI411" s="53"/>
      <c r="AJ411" s="53"/>
      <c r="AK411" s="53"/>
      <c r="AL411" s="53"/>
      <c r="AM411" s="53"/>
      <c r="AN411" s="53"/>
      <c r="AO411" s="53"/>
      <c r="AP411" s="53"/>
      <c r="AQ411" s="53"/>
      <c r="AR411" s="53"/>
      <c r="AS411" s="53"/>
      <c r="AT411" s="53"/>
      <c r="AU411" s="53"/>
    </row>
    <row r="412" spans="1:47" ht="15.75" customHeight="1">
      <c r="A412" s="53"/>
      <c r="B412" s="53"/>
      <c r="C412" s="53"/>
      <c r="D412" s="53"/>
      <c r="E412" s="53"/>
      <c r="F412" s="53"/>
      <c r="G412" s="53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  <c r="AA412" s="53"/>
      <c r="AB412" s="53"/>
      <c r="AC412" s="53"/>
      <c r="AD412" s="53"/>
      <c r="AE412" s="53"/>
      <c r="AF412" s="53"/>
      <c r="AG412" s="53"/>
      <c r="AH412" s="53"/>
      <c r="AI412" s="53"/>
      <c r="AJ412" s="53"/>
      <c r="AK412" s="53"/>
      <c r="AL412" s="53"/>
      <c r="AM412" s="53"/>
      <c r="AN412" s="53"/>
      <c r="AO412" s="53"/>
      <c r="AP412" s="53"/>
      <c r="AQ412" s="53"/>
      <c r="AR412" s="53"/>
      <c r="AS412" s="53"/>
      <c r="AT412" s="53"/>
      <c r="AU412" s="53"/>
    </row>
    <row r="413" spans="1:47" ht="15.75" customHeight="1">
      <c r="A413" s="53"/>
      <c r="B413" s="53"/>
      <c r="C413" s="53"/>
      <c r="D413" s="53"/>
      <c r="E413" s="53"/>
      <c r="F413" s="53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  <c r="AB413" s="53"/>
      <c r="AC413" s="53"/>
      <c r="AD413" s="53"/>
      <c r="AE413" s="53"/>
      <c r="AF413" s="53"/>
      <c r="AG413" s="53"/>
      <c r="AH413" s="53"/>
      <c r="AI413" s="53"/>
      <c r="AJ413" s="53"/>
      <c r="AK413" s="53"/>
      <c r="AL413" s="53"/>
      <c r="AM413" s="53"/>
      <c r="AN413" s="53"/>
      <c r="AO413" s="53"/>
      <c r="AP413" s="53"/>
      <c r="AQ413" s="53"/>
      <c r="AR413" s="53"/>
      <c r="AS413" s="53"/>
      <c r="AT413" s="53"/>
      <c r="AU413" s="53"/>
    </row>
    <row r="414" spans="1:47" ht="15.75" customHeight="1">
      <c r="A414" s="53"/>
      <c r="B414" s="53"/>
      <c r="C414" s="53"/>
      <c r="D414" s="53"/>
      <c r="E414" s="53"/>
      <c r="F414" s="53"/>
      <c r="G414" s="53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  <c r="AA414" s="53"/>
      <c r="AB414" s="53"/>
      <c r="AC414" s="53"/>
      <c r="AD414" s="53"/>
      <c r="AE414" s="53"/>
      <c r="AF414" s="53"/>
      <c r="AG414" s="53"/>
      <c r="AH414" s="53"/>
      <c r="AI414" s="53"/>
      <c r="AJ414" s="53"/>
      <c r="AK414" s="53"/>
      <c r="AL414" s="53"/>
      <c r="AM414" s="53"/>
      <c r="AN414" s="53"/>
      <c r="AO414" s="53"/>
      <c r="AP414" s="53"/>
      <c r="AQ414" s="53"/>
      <c r="AR414" s="53"/>
      <c r="AS414" s="53"/>
      <c r="AT414" s="53"/>
      <c r="AU414" s="53"/>
    </row>
    <row r="415" spans="1:47" ht="15.75" customHeight="1">
      <c r="A415" s="53"/>
      <c r="B415" s="53"/>
      <c r="C415" s="53"/>
      <c r="D415" s="53"/>
      <c r="E415" s="53"/>
      <c r="F415" s="53"/>
      <c r="G415" s="53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  <c r="AA415" s="53"/>
      <c r="AB415" s="53"/>
      <c r="AC415" s="53"/>
      <c r="AD415" s="53"/>
      <c r="AE415" s="53"/>
      <c r="AF415" s="53"/>
      <c r="AG415" s="53"/>
      <c r="AH415" s="53"/>
      <c r="AI415" s="53"/>
      <c r="AJ415" s="53"/>
      <c r="AK415" s="53"/>
      <c r="AL415" s="53"/>
      <c r="AM415" s="53"/>
      <c r="AN415" s="53"/>
      <c r="AO415" s="53"/>
      <c r="AP415" s="53"/>
      <c r="AQ415" s="53"/>
      <c r="AR415" s="53"/>
      <c r="AS415" s="53"/>
      <c r="AT415" s="53"/>
      <c r="AU415" s="53"/>
    </row>
    <row r="416" spans="1:47" ht="15.75" customHeight="1">
      <c r="A416" s="53"/>
      <c r="B416" s="53"/>
      <c r="C416" s="53"/>
      <c r="D416" s="53"/>
      <c r="E416" s="53"/>
      <c r="F416" s="53"/>
      <c r="G416" s="53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  <c r="AA416" s="53"/>
      <c r="AB416" s="53"/>
      <c r="AC416" s="53"/>
      <c r="AD416" s="53"/>
      <c r="AE416" s="53"/>
      <c r="AF416" s="53"/>
      <c r="AG416" s="53"/>
      <c r="AH416" s="53"/>
      <c r="AI416" s="53"/>
      <c r="AJ416" s="53"/>
      <c r="AK416" s="53"/>
      <c r="AL416" s="53"/>
      <c r="AM416" s="53"/>
      <c r="AN416" s="53"/>
      <c r="AO416" s="53"/>
      <c r="AP416" s="53"/>
      <c r="AQ416" s="53"/>
      <c r="AR416" s="53"/>
      <c r="AS416" s="53"/>
      <c r="AT416" s="53"/>
      <c r="AU416" s="53"/>
    </row>
    <row r="417" spans="1:47" ht="15.75" customHeight="1">
      <c r="A417" s="53"/>
      <c r="B417" s="53"/>
      <c r="C417" s="53"/>
      <c r="D417" s="53"/>
      <c r="E417" s="53"/>
      <c r="F417" s="53"/>
      <c r="G417" s="53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  <c r="AB417" s="53"/>
      <c r="AC417" s="53"/>
      <c r="AD417" s="53"/>
      <c r="AE417" s="53"/>
      <c r="AF417" s="53"/>
      <c r="AG417" s="53"/>
      <c r="AH417" s="53"/>
      <c r="AI417" s="53"/>
      <c r="AJ417" s="53"/>
      <c r="AK417" s="53"/>
      <c r="AL417" s="53"/>
      <c r="AM417" s="53"/>
      <c r="AN417" s="53"/>
      <c r="AO417" s="53"/>
      <c r="AP417" s="53"/>
      <c r="AQ417" s="53"/>
      <c r="AR417" s="53"/>
      <c r="AS417" s="53"/>
      <c r="AT417" s="53"/>
      <c r="AU417" s="53"/>
    </row>
    <row r="418" spans="1:47" ht="15.75" customHeight="1">
      <c r="A418" s="53"/>
      <c r="B418" s="53"/>
      <c r="C418" s="53"/>
      <c r="D418" s="53"/>
      <c r="E418" s="53"/>
      <c r="F418" s="53"/>
      <c r="G418" s="53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  <c r="AA418" s="53"/>
      <c r="AB418" s="53"/>
      <c r="AC418" s="53"/>
      <c r="AD418" s="53"/>
      <c r="AE418" s="53"/>
      <c r="AF418" s="53"/>
      <c r="AG418" s="53"/>
      <c r="AH418" s="53"/>
      <c r="AI418" s="53"/>
      <c r="AJ418" s="53"/>
      <c r="AK418" s="53"/>
      <c r="AL418" s="53"/>
      <c r="AM418" s="53"/>
      <c r="AN418" s="53"/>
      <c r="AO418" s="53"/>
      <c r="AP418" s="53"/>
      <c r="AQ418" s="53"/>
      <c r="AR418" s="53"/>
      <c r="AS418" s="53"/>
      <c r="AT418" s="53"/>
      <c r="AU418" s="53"/>
    </row>
    <row r="419" spans="1:47" ht="15.75" customHeight="1">
      <c r="A419" s="53"/>
      <c r="B419" s="53"/>
      <c r="C419" s="53"/>
      <c r="D419" s="53"/>
      <c r="E419" s="53"/>
      <c r="F419" s="53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  <c r="AB419" s="53"/>
      <c r="AC419" s="53"/>
      <c r="AD419" s="53"/>
      <c r="AE419" s="53"/>
      <c r="AF419" s="53"/>
      <c r="AG419" s="53"/>
      <c r="AH419" s="53"/>
      <c r="AI419" s="53"/>
      <c r="AJ419" s="53"/>
      <c r="AK419" s="53"/>
      <c r="AL419" s="53"/>
      <c r="AM419" s="53"/>
      <c r="AN419" s="53"/>
      <c r="AO419" s="53"/>
      <c r="AP419" s="53"/>
      <c r="AQ419" s="53"/>
      <c r="AR419" s="53"/>
      <c r="AS419" s="53"/>
      <c r="AT419" s="53"/>
      <c r="AU419" s="53"/>
    </row>
    <row r="420" spans="1:47" ht="15.75" customHeight="1">
      <c r="A420" s="53"/>
      <c r="B420" s="53"/>
      <c r="C420" s="53"/>
      <c r="D420" s="53"/>
      <c r="E420" s="53"/>
      <c r="F420" s="53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  <c r="AA420" s="53"/>
      <c r="AB420" s="53"/>
      <c r="AC420" s="53"/>
      <c r="AD420" s="53"/>
      <c r="AE420" s="53"/>
      <c r="AF420" s="53"/>
      <c r="AG420" s="53"/>
      <c r="AH420" s="53"/>
      <c r="AI420" s="53"/>
      <c r="AJ420" s="53"/>
      <c r="AK420" s="53"/>
      <c r="AL420" s="53"/>
      <c r="AM420" s="53"/>
      <c r="AN420" s="53"/>
      <c r="AO420" s="53"/>
      <c r="AP420" s="53"/>
      <c r="AQ420" s="53"/>
      <c r="AR420" s="53"/>
      <c r="AS420" s="53"/>
      <c r="AT420" s="53"/>
      <c r="AU420" s="53"/>
    </row>
    <row r="421" spans="1:47" ht="15.75" customHeight="1">
      <c r="A421" s="53"/>
      <c r="B421" s="53"/>
      <c r="C421" s="53"/>
      <c r="D421" s="53"/>
      <c r="E421" s="53"/>
      <c r="F421" s="53"/>
      <c r="G421" s="53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  <c r="AA421" s="53"/>
      <c r="AB421" s="53"/>
      <c r="AC421" s="53"/>
      <c r="AD421" s="53"/>
      <c r="AE421" s="53"/>
      <c r="AF421" s="53"/>
      <c r="AG421" s="53"/>
      <c r="AH421" s="53"/>
      <c r="AI421" s="53"/>
      <c r="AJ421" s="53"/>
      <c r="AK421" s="53"/>
      <c r="AL421" s="53"/>
      <c r="AM421" s="53"/>
      <c r="AN421" s="53"/>
      <c r="AO421" s="53"/>
      <c r="AP421" s="53"/>
      <c r="AQ421" s="53"/>
      <c r="AR421" s="53"/>
      <c r="AS421" s="53"/>
      <c r="AT421" s="53"/>
      <c r="AU421" s="53"/>
    </row>
    <row r="422" spans="1:47" ht="15.75" customHeight="1">
      <c r="A422" s="53"/>
      <c r="B422" s="53"/>
      <c r="C422" s="53"/>
      <c r="D422" s="53"/>
      <c r="E422" s="53"/>
      <c r="F422" s="53"/>
      <c r="G422" s="53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  <c r="AA422" s="53"/>
      <c r="AB422" s="53"/>
      <c r="AC422" s="53"/>
      <c r="AD422" s="53"/>
      <c r="AE422" s="53"/>
      <c r="AF422" s="53"/>
      <c r="AG422" s="53"/>
      <c r="AH422" s="53"/>
      <c r="AI422" s="53"/>
      <c r="AJ422" s="53"/>
      <c r="AK422" s="53"/>
      <c r="AL422" s="53"/>
      <c r="AM422" s="53"/>
      <c r="AN422" s="53"/>
      <c r="AO422" s="53"/>
      <c r="AP422" s="53"/>
      <c r="AQ422" s="53"/>
      <c r="AR422" s="53"/>
      <c r="AS422" s="53"/>
      <c r="AT422" s="53"/>
      <c r="AU422" s="53"/>
    </row>
    <row r="423" spans="1:47" ht="15.75" customHeight="1">
      <c r="A423" s="53"/>
      <c r="B423" s="53"/>
      <c r="C423" s="53"/>
      <c r="D423" s="53"/>
      <c r="E423" s="53"/>
      <c r="F423" s="53"/>
      <c r="G423" s="53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  <c r="AA423" s="53"/>
      <c r="AB423" s="53"/>
      <c r="AC423" s="53"/>
      <c r="AD423" s="53"/>
      <c r="AE423" s="53"/>
      <c r="AF423" s="53"/>
      <c r="AG423" s="53"/>
      <c r="AH423" s="53"/>
      <c r="AI423" s="53"/>
      <c r="AJ423" s="53"/>
      <c r="AK423" s="53"/>
      <c r="AL423" s="53"/>
      <c r="AM423" s="53"/>
      <c r="AN423" s="53"/>
      <c r="AO423" s="53"/>
      <c r="AP423" s="53"/>
      <c r="AQ423" s="53"/>
      <c r="AR423" s="53"/>
      <c r="AS423" s="53"/>
      <c r="AT423" s="53"/>
      <c r="AU423" s="53"/>
    </row>
    <row r="424" spans="1:47" ht="15.75" customHeight="1">
      <c r="A424" s="53"/>
      <c r="B424" s="53"/>
      <c r="C424" s="53"/>
      <c r="D424" s="53"/>
      <c r="E424" s="53"/>
      <c r="F424" s="53"/>
      <c r="G424" s="53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  <c r="AA424" s="53"/>
      <c r="AB424" s="53"/>
      <c r="AC424" s="53"/>
      <c r="AD424" s="53"/>
      <c r="AE424" s="53"/>
      <c r="AF424" s="53"/>
      <c r="AG424" s="53"/>
      <c r="AH424" s="53"/>
      <c r="AI424" s="53"/>
      <c r="AJ424" s="53"/>
      <c r="AK424" s="53"/>
      <c r="AL424" s="53"/>
      <c r="AM424" s="53"/>
      <c r="AN424" s="53"/>
      <c r="AO424" s="53"/>
      <c r="AP424" s="53"/>
      <c r="AQ424" s="53"/>
      <c r="AR424" s="53"/>
      <c r="AS424" s="53"/>
      <c r="AT424" s="53"/>
      <c r="AU424" s="53"/>
    </row>
    <row r="425" spans="1:47" ht="15.75" customHeight="1">
      <c r="A425" s="53"/>
      <c r="B425" s="53"/>
      <c r="C425" s="53"/>
      <c r="D425" s="53"/>
      <c r="E425" s="53"/>
      <c r="F425" s="53"/>
      <c r="G425" s="53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  <c r="AB425" s="53"/>
      <c r="AC425" s="53"/>
      <c r="AD425" s="53"/>
      <c r="AE425" s="53"/>
      <c r="AF425" s="53"/>
      <c r="AG425" s="53"/>
      <c r="AH425" s="53"/>
      <c r="AI425" s="53"/>
      <c r="AJ425" s="53"/>
      <c r="AK425" s="53"/>
      <c r="AL425" s="53"/>
      <c r="AM425" s="53"/>
      <c r="AN425" s="53"/>
      <c r="AO425" s="53"/>
      <c r="AP425" s="53"/>
      <c r="AQ425" s="53"/>
      <c r="AR425" s="53"/>
      <c r="AS425" s="53"/>
      <c r="AT425" s="53"/>
      <c r="AU425" s="53"/>
    </row>
    <row r="426" spans="1:47" ht="15.75" customHeight="1">
      <c r="A426" s="53"/>
      <c r="B426" s="53"/>
      <c r="C426" s="53"/>
      <c r="D426" s="53"/>
      <c r="E426" s="53"/>
      <c r="F426" s="53"/>
      <c r="G426" s="53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  <c r="AA426" s="53"/>
      <c r="AB426" s="53"/>
      <c r="AC426" s="53"/>
      <c r="AD426" s="53"/>
      <c r="AE426" s="53"/>
      <c r="AF426" s="53"/>
      <c r="AG426" s="53"/>
      <c r="AH426" s="53"/>
      <c r="AI426" s="53"/>
      <c r="AJ426" s="53"/>
      <c r="AK426" s="53"/>
      <c r="AL426" s="53"/>
      <c r="AM426" s="53"/>
      <c r="AN426" s="53"/>
      <c r="AO426" s="53"/>
      <c r="AP426" s="53"/>
      <c r="AQ426" s="53"/>
      <c r="AR426" s="53"/>
      <c r="AS426" s="53"/>
      <c r="AT426" s="53"/>
      <c r="AU426" s="53"/>
    </row>
    <row r="427" spans="1:47" ht="15.75" customHeight="1">
      <c r="A427" s="53"/>
      <c r="B427" s="53"/>
      <c r="C427" s="53"/>
      <c r="D427" s="53"/>
      <c r="E427" s="53"/>
      <c r="F427" s="53"/>
      <c r="G427" s="53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  <c r="AA427" s="53"/>
      <c r="AB427" s="53"/>
      <c r="AC427" s="53"/>
      <c r="AD427" s="53"/>
      <c r="AE427" s="53"/>
      <c r="AF427" s="53"/>
      <c r="AG427" s="53"/>
      <c r="AH427" s="53"/>
      <c r="AI427" s="53"/>
      <c r="AJ427" s="53"/>
      <c r="AK427" s="53"/>
      <c r="AL427" s="53"/>
      <c r="AM427" s="53"/>
      <c r="AN427" s="53"/>
      <c r="AO427" s="53"/>
      <c r="AP427" s="53"/>
      <c r="AQ427" s="53"/>
      <c r="AR427" s="53"/>
      <c r="AS427" s="53"/>
      <c r="AT427" s="53"/>
      <c r="AU427" s="53"/>
    </row>
    <row r="428" spans="1:47" ht="15.75" customHeight="1">
      <c r="A428" s="53"/>
      <c r="B428" s="53"/>
      <c r="C428" s="53"/>
      <c r="D428" s="53"/>
      <c r="E428" s="53"/>
      <c r="F428" s="53"/>
      <c r="G428" s="53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  <c r="AA428" s="53"/>
      <c r="AB428" s="53"/>
      <c r="AC428" s="53"/>
      <c r="AD428" s="53"/>
      <c r="AE428" s="53"/>
      <c r="AF428" s="53"/>
      <c r="AG428" s="53"/>
      <c r="AH428" s="53"/>
      <c r="AI428" s="53"/>
      <c r="AJ428" s="53"/>
      <c r="AK428" s="53"/>
      <c r="AL428" s="53"/>
      <c r="AM428" s="53"/>
      <c r="AN428" s="53"/>
      <c r="AO428" s="53"/>
      <c r="AP428" s="53"/>
      <c r="AQ428" s="53"/>
      <c r="AR428" s="53"/>
      <c r="AS428" s="53"/>
      <c r="AT428" s="53"/>
      <c r="AU428" s="53"/>
    </row>
    <row r="429" spans="1:47" ht="15.75" customHeight="1">
      <c r="A429" s="53"/>
      <c r="B429" s="53"/>
      <c r="C429" s="53"/>
      <c r="D429" s="53"/>
      <c r="E429" s="53"/>
      <c r="F429" s="53"/>
      <c r="G429" s="53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  <c r="AA429" s="53"/>
      <c r="AB429" s="53"/>
      <c r="AC429" s="53"/>
      <c r="AD429" s="53"/>
      <c r="AE429" s="53"/>
      <c r="AF429" s="53"/>
      <c r="AG429" s="53"/>
      <c r="AH429" s="53"/>
      <c r="AI429" s="53"/>
      <c r="AJ429" s="53"/>
      <c r="AK429" s="53"/>
      <c r="AL429" s="53"/>
      <c r="AM429" s="53"/>
      <c r="AN429" s="53"/>
      <c r="AO429" s="53"/>
      <c r="AP429" s="53"/>
      <c r="AQ429" s="53"/>
      <c r="AR429" s="53"/>
      <c r="AS429" s="53"/>
      <c r="AT429" s="53"/>
      <c r="AU429" s="53"/>
    </row>
    <row r="430" spans="1:47" ht="15.75" customHeight="1">
      <c r="A430" s="53"/>
      <c r="B430" s="53"/>
      <c r="C430" s="53"/>
      <c r="D430" s="53"/>
      <c r="E430" s="53"/>
      <c r="F430" s="53"/>
      <c r="G430" s="53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  <c r="AA430" s="53"/>
      <c r="AB430" s="53"/>
      <c r="AC430" s="53"/>
      <c r="AD430" s="53"/>
      <c r="AE430" s="53"/>
      <c r="AF430" s="53"/>
      <c r="AG430" s="53"/>
      <c r="AH430" s="53"/>
      <c r="AI430" s="53"/>
      <c r="AJ430" s="53"/>
      <c r="AK430" s="53"/>
      <c r="AL430" s="53"/>
      <c r="AM430" s="53"/>
      <c r="AN430" s="53"/>
      <c r="AO430" s="53"/>
      <c r="AP430" s="53"/>
      <c r="AQ430" s="53"/>
      <c r="AR430" s="53"/>
      <c r="AS430" s="53"/>
      <c r="AT430" s="53"/>
      <c r="AU430" s="53"/>
    </row>
    <row r="431" spans="1:47" ht="15.75" customHeight="1">
      <c r="A431" s="53"/>
      <c r="B431" s="53"/>
      <c r="C431" s="53"/>
      <c r="D431" s="53"/>
      <c r="E431" s="53"/>
      <c r="F431" s="53"/>
      <c r="G431" s="53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  <c r="AA431" s="53"/>
      <c r="AB431" s="53"/>
      <c r="AC431" s="53"/>
      <c r="AD431" s="53"/>
      <c r="AE431" s="53"/>
      <c r="AF431" s="53"/>
      <c r="AG431" s="53"/>
      <c r="AH431" s="53"/>
      <c r="AI431" s="53"/>
      <c r="AJ431" s="53"/>
      <c r="AK431" s="53"/>
      <c r="AL431" s="53"/>
      <c r="AM431" s="53"/>
      <c r="AN431" s="53"/>
      <c r="AO431" s="53"/>
      <c r="AP431" s="53"/>
      <c r="AQ431" s="53"/>
      <c r="AR431" s="53"/>
      <c r="AS431" s="53"/>
      <c r="AT431" s="53"/>
      <c r="AU431" s="53"/>
    </row>
    <row r="432" spans="1:47" ht="15.75" customHeight="1">
      <c r="A432" s="53"/>
      <c r="B432" s="53"/>
      <c r="C432" s="53"/>
      <c r="D432" s="53"/>
      <c r="E432" s="53"/>
      <c r="F432" s="53"/>
      <c r="G432" s="53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  <c r="AA432" s="53"/>
      <c r="AB432" s="53"/>
      <c r="AC432" s="53"/>
      <c r="AD432" s="53"/>
      <c r="AE432" s="53"/>
      <c r="AF432" s="53"/>
      <c r="AG432" s="53"/>
      <c r="AH432" s="53"/>
      <c r="AI432" s="53"/>
      <c r="AJ432" s="53"/>
      <c r="AK432" s="53"/>
      <c r="AL432" s="53"/>
      <c r="AM432" s="53"/>
      <c r="AN432" s="53"/>
      <c r="AO432" s="53"/>
      <c r="AP432" s="53"/>
      <c r="AQ432" s="53"/>
      <c r="AR432" s="53"/>
      <c r="AS432" s="53"/>
      <c r="AT432" s="53"/>
      <c r="AU432" s="53"/>
    </row>
    <row r="433" spans="1:47" ht="15.75" customHeight="1">
      <c r="A433" s="53"/>
      <c r="B433" s="53"/>
      <c r="C433" s="53"/>
      <c r="D433" s="53"/>
      <c r="E433" s="53"/>
      <c r="F433" s="53"/>
      <c r="G433" s="53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  <c r="AA433" s="53"/>
      <c r="AB433" s="53"/>
      <c r="AC433" s="53"/>
      <c r="AD433" s="53"/>
      <c r="AE433" s="53"/>
      <c r="AF433" s="53"/>
      <c r="AG433" s="53"/>
      <c r="AH433" s="53"/>
      <c r="AI433" s="53"/>
      <c r="AJ433" s="53"/>
      <c r="AK433" s="53"/>
      <c r="AL433" s="53"/>
      <c r="AM433" s="53"/>
      <c r="AN433" s="53"/>
      <c r="AO433" s="53"/>
      <c r="AP433" s="53"/>
      <c r="AQ433" s="53"/>
      <c r="AR433" s="53"/>
      <c r="AS433" s="53"/>
      <c r="AT433" s="53"/>
      <c r="AU433" s="53"/>
    </row>
    <row r="434" spans="1:47" ht="15.75" customHeight="1">
      <c r="A434" s="53"/>
      <c r="B434" s="53"/>
      <c r="C434" s="53"/>
      <c r="D434" s="53"/>
      <c r="E434" s="53"/>
      <c r="F434" s="53"/>
      <c r="G434" s="53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AA434" s="53"/>
      <c r="AB434" s="53"/>
      <c r="AC434" s="53"/>
      <c r="AD434" s="53"/>
      <c r="AE434" s="53"/>
      <c r="AF434" s="53"/>
      <c r="AG434" s="53"/>
      <c r="AH434" s="53"/>
      <c r="AI434" s="53"/>
      <c r="AJ434" s="53"/>
      <c r="AK434" s="53"/>
      <c r="AL434" s="53"/>
      <c r="AM434" s="53"/>
      <c r="AN434" s="53"/>
      <c r="AO434" s="53"/>
      <c r="AP434" s="53"/>
      <c r="AQ434" s="53"/>
      <c r="AR434" s="53"/>
      <c r="AS434" s="53"/>
      <c r="AT434" s="53"/>
      <c r="AU434" s="53"/>
    </row>
    <row r="435" spans="1:47" ht="15.75" customHeight="1">
      <c r="A435" s="53"/>
      <c r="B435" s="53"/>
      <c r="C435" s="53"/>
      <c r="D435" s="53"/>
      <c r="E435" s="53"/>
      <c r="F435" s="53"/>
      <c r="G435" s="53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  <c r="AB435" s="53"/>
      <c r="AC435" s="53"/>
      <c r="AD435" s="53"/>
      <c r="AE435" s="53"/>
      <c r="AF435" s="53"/>
      <c r="AG435" s="53"/>
      <c r="AH435" s="53"/>
      <c r="AI435" s="53"/>
      <c r="AJ435" s="53"/>
      <c r="AK435" s="53"/>
      <c r="AL435" s="53"/>
      <c r="AM435" s="53"/>
      <c r="AN435" s="53"/>
      <c r="AO435" s="53"/>
      <c r="AP435" s="53"/>
      <c r="AQ435" s="53"/>
      <c r="AR435" s="53"/>
      <c r="AS435" s="53"/>
      <c r="AT435" s="53"/>
      <c r="AU435" s="53"/>
    </row>
    <row r="436" spans="1:47" ht="15.75" customHeight="1">
      <c r="A436" s="53"/>
      <c r="B436" s="53"/>
      <c r="C436" s="53"/>
      <c r="D436" s="53"/>
      <c r="E436" s="53"/>
      <c r="F436" s="53"/>
      <c r="G436" s="53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  <c r="AA436" s="53"/>
      <c r="AB436" s="53"/>
      <c r="AC436" s="53"/>
      <c r="AD436" s="53"/>
      <c r="AE436" s="53"/>
      <c r="AF436" s="53"/>
      <c r="AG436" s="53"/>
      <c r="AH436" s="53"/>
      <c r="AI436" s="53"/>
      <c r="AJ436" s="53"/>
      <c r="AK436" s="53"/>
      <c r="AL436" s="53"/>
      <c r="AM436" s="53"/>
      <c r="AN436" s="53"/>
      <c r="AO436" s="53"/>
      <c r="AP436" s="53"/>
      <c r="AQ436" s="53"/>
      <c r="AR436" s="53"/>
      <c r="AS436" s="53"/>
      <c r="AT436" s="53"/>
      <c r="AU436" s="53"/>
    </row>
    <row r="437" spans="1:47" ht="15.75" customHeight="1">
      <c r="A437" s="53"/>
      <c r="B437" s="53"/>
      <c r="C437" s="53"/>
      <c r="D437" s="53"/>
      <c r="E437" s="53"/>
      <c r="F437" s="53"/>
      <c r="G437" s="53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  <c r="AA437" s="53"/>
      <c r="AB437" s="53"/>
      <c r="AC437" s="53"/>
      <c r="AD437" s="53"/>
      <c r="AE437" s="53"/>
      <c r="AF437" s="53"/>
      <c r="AG437" s="53"/>
      <c r="AH437" s="53"/>
      <c r="AI437" s="53"/>
      <c r="AJ437" s="53"/>
      <c r="AK437" s="53"/>
      <c r="AL437" s="53"/>
      <c r="AM437" s="53"/>
      <c r="AN437" s="53"/>
      <c r="AO437" s="53"/>
      <c r="AP437" s="53"/>
      <c r="AQ437" s="53"/>
      <c r="AR437" s="53"/>
      <c r="AS437" s="53"/>
      <c r="AT437" s="53"/>
      <c r="AU437" s="53"/>
    </row>
    <row r="438" spans="1:47" ht="15.75" customHeight="1">
      <c r="A438" s="53"/>
      <c r="B438" s="53"/>
      <c r="C438" s="53"/>
      <c r="D438" s="53"/>
      <c r="E438" s="53"/>
      <c r="F438" s="53"/>
      <c r="G438" s="53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  <c r="AA438" s="53"/>
      <c r="AB438" s="53"/>
      <c r="AC438" s="53"/>
      <c r="AD438" s="53"/>
      <c r="AE438" s="53"/>
      <c r="AF438" s="53"/>
      <c r="AG438" s="53"/>
      <c r="AH438" s="53"/>
      <c r="AI438" s="53"/>
      <c r="AJ438" s="53"/>
      <c r="AK438" s="53"/>
      <c r="AL438" s="53"/>
      <c r="AM438" s="53"/>
      <c r="AN438" s="53"/>
      <c r="AO438" s="53"/>
      <c r="AP438" s="53"/>
      <c r="AQ438" s="53"/>
      <c r="AR438" s="53"/>
      <c r="AS438" s="53"/>
      <c r="AT438" s="53"/>
      <c r="AU438" s="53"/>
    </row>
    <row r="439" spans="1:47" ht="15.75" customHeight="1">
      <c r="A439" s="53"/>
      <c r="B439" s="53"/>
      <c r="C439" s="53"/>
      <c r="D439" s="53"/>
      <c r="E439" s="53"/>
      <c r="F439" s="53"/>
      <c r="G439" s="53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  <c r="AA439" s="53"/>
      <c r="AB439" s="53"/>
      <c r="AC439" s="53"/>
      <c r="AD439" s="53"/>
      <c r="AE439" s="53"/>
      <c r="AF439" s="53"/>
      <c r="AG439" s="53"/>
      <c r="AH439" s="53"/>
      <c r="AI439" s="53"/>
      <c r="AJ439" s="53"/>
      <c r="AK439" s="53"/>
      <c r="AL439" s="53"/>
      <c r="AM439" s="53"/>
      <c r="AN439" s="53"/>
      <c r="AO439" s="53"/>
      <c r="AP439" s="53"/>
      <c r="AQ439" s="53"/>
      <c r="AR439" s="53"/>
      <c r="AS439" s="53"/>
      <c r="AT439" s="53"/>
      <c r="AU439" s="53"/>
    </row>
    <row r="440" spans="1:47" ht="15.75" customHeight="1">
      <c r="A440" s="53"/>
      <c r="B440" s="53"/>
      <c r="C440" s="53"/>
      <c r="D440" s="53"/>
      <c r="E440" s="53"/>
      <c r="F440" s="53"/>
      <c r="G440" s="53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  <c r="AA440" s="53"/>
      <c r="AB440" s="53"/>
      <c r="AC440" s="53"/>
      <c r="AD440" s="53"/>
      <c r="AE440" s="53"/>
      <c r="AF440" s="53"/>
      <c r="AG440" s="53"/>
      <c r="AH440" s="53"/>
      <c r="AI440" s="53"/>
      <c r="AJ440" s="53"/>
      <c r="AK440" s="53"/>
      <c r="AL440" s="53"/>
      <c r="AM440" s="53"/>
      <c r="AN440" s="53"/>
      <c r="AO440" s="53"/>
      <c r="AP440" s="53"/>
      <c r="AQ440" s="53"/>
      <c r="AR440" s="53"/>
      <c r="AS440" s="53"/>
      <c r="AT440" s="53"/>
      <c r="AU440" s="53"/>
    </row>
    <row r="441" spans="1:47" ht="15.75" customHeight="1">
      <c r="A441" s="53"/>
      <c r="B441" s="53"/>
      <c r="C441" s="53"/>
      <c r="D441" s="53"/>
      <c r="E441" s="53"/>
      <c r="F441" s="53"/>
      <c r="G441" s="53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  <c r="AA441" s="53"/>
      <c r="AB441" s="53"/>
      <c r="AC441" s="53"/>
      <c r="AD441" s="53"/>
      <c r="AE441" s="53"/>
      <c r="AF441" s="53"/>
      <c r="AG441" s="53"/>
      <c r="AH441" s="53"/>
      <c r="AI441" s="53"/>
      <c r="AJ441" s="53"/>
      <c r="AK441" s="53"/>
      <c r="AL441" s="53"/>
      <c r="AM441" s="53"/>
      <c r="AN441" s="53"/>
      <c r="AO441" s="53"/>
      <c r="AP441" s="53"/>
      <c r="AQ441" s="53"/>
      <c r="AR441" s="53"/>
      <c r="AS441" s="53"/>
      <c r="AT441" s="53"/>
      <c r="AU441" s="53"/>
    </row>
    <row r="442" spans="1:47" ht="15.75" customHeight="1">
      <c r="A442" s="53"/>
      <c r="B442" s="53"/>
      <c r="C442" s="53"/>
      <c r="D442" s="53"/>
      <c r="E442" s="53"/>
      <c r="F442" s="53"/>
      <c r="G442" s="53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  <c r="AA442" s="53"/>
      <c r="AB442" s="53"/>
      <c r="AC442" s="53"/>
      <c r="AD442" s="53"/>
      <c r="AE442" s="53"/>
      <c r="AF442" s="53"/>
      <c r="AG442" s="53"/>
      <c r="AH442" s="53"/>
      <c r="AI442" s="53"/>
      <c r="AJ442" s="53"/>
      <c r="AK442" s="53"/>
      <c r="AL442" s="53"/>
      <c r="AM442" s="53"/>
      <c r="AN442" s="53"/>
      <c r="AO442" s="53"/>
      <c r="AP442" s="53"/>
      <c r="AQ442" s="53"/>
      <c r="AR442" s="53"/>
      <c r="AS442" s="53"/>
      <c r="AT442" s="53"/>
      <c r="AU442" s="53"/>
    </row>
    <row r="443" spans="1:47" ht="15.75" customHeight="1">
      <c r="A443" s="53"/>
      <c r="B443" s="53"/>
      <c r="C443" s="53"/>
      <c r="D443" s="53"/>
      <c r="E443" s="53"/>
      <c r="F443" s="53"/>
      <c r="G443" s="53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  <c r="AA443" s="53"/>
      <c r="AB443" s="53"/>
      <c r="AC443" s="53"/>
      <c r="AD443" s="53"/>
      <c r="AE443" s="53"/>
      <c r="AF443" s="53"/>
      <c r="AG443" s="53"/>
      <c r="AH443" s="53"/>
      <c r="AI443" s="53"/>
      <c r="AJ443" s="53"/>
      <c r="AK443" s="53"/>
      <c r="AL443" s="53"/>
      <c r="AM443" s="53"/>
      <c r="AN443" s="53"/>
      <c r="AO443" s="53"/>
      <c r="AP443" s="53"/>
      <c r="AQ443" s="53"/>
      <c r="AR443" s="53"/>
      <c r="AS443" s="53"/>
      <c r="AT443" s="53"/>
      <c r="AU443" s="53"/>
    </row>
    <row r="444" spans="1:47" ht="15.75" customHeight="1">
      <c r="A444" s="53"/>
      <c r="B444" s="53"/>
      <c r="C444" s="53"/>
      <c r="D444" s="53"/>
      <c r="E444" s="53"/>
      <c r="F444" s="53"/>
      <c r="G444" s="53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  <c r="AB444" s="53"/>
      <c r="AC444" s="53"/>
      <c r="AD444" s="53"/>
      <c r="AE444" s="53"/>
      <c r="AF444" s="53"/>
      <c r="AG444" s="53"/>
      <c r="AH444" s="53"/>
      <c r="AI444" s="53"/>
      <c r="AJ444" s="53"/>
      <c r="AK444" s="53"/>
      <c r="AL444" s="53"/>
      <c r="AM444" s="53"/>
      <c r="AN444" s="53"/>
      <c r="AO444" s="53"/>
      <c r="AP444" s="53"/>
      <c r="AQ444" s="53"/>
      <c r="AR444" s="53"/>
      <c r="AS444" s="53"/>
      <c r="AT444" s="53"/>
      <c r="AU444" s="53"/>
    </row>
    <row r="445" spans="1:47" ht="15.75" customHeight="1">
      <c r="A445" s="53"/>
      <c r="B445" s="53"/>
      <c r="C445" s="53"/>
      <c r="D445" s="53"/>
      <c r="E445" s="53"/>
      <c r="F445" s="53"/>
      <c r="G445" s="53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  <c r="AA445" s="53"/>
      <c r="AB445" s="53"/>
      <c r="AC445" s="53"/>
      <c r="AD445" s="53"/>
      <c r="AE445" s="53"/>
      <c r="AF445" s="53"/>
      <c r="AG445" s="53"/>
      <c r="AH445" s="53"/>
      <c r="AI445" s="53"/>
      <c r="AJ445" s="53"/>
      <c r="AK445" s="53"/>
      <c r="AL445" s="53"/>
      <c r="AM445" s="53"/>
      <c r="AN445" s="53"/>
      <c r="AO445" s="53"/>
      <c r="AP445" s="53"/>
      <c r="AQ445" s="53"/>
      <c r="AR445" s="53"/>
      <c r="AS445" s="53"/>
      <c r="AT445" s="53"/>
      <c r="AU445" s="53"/>
    </row>
    <row r="446" spans="1:47" ht="15.75" customHeight="1">
      <c r="A446" s="53"/>
      <c r="B446" s="53"/>
      <c r="C446" s="53"/>
      <c r="D446" s="53"/>
      <c r="E446" s="53"/>
      <c r="F446" s="53"/>
      <c r="G446" s="53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  <c r="AA446" s="53"/>
      <c r="AB446" s="53"/>
      <c r="AC446" s="53"/>
      <c r="AD446" s="53"/>
      <c r="AE446" s="53"/>
      <c r="AF446" s="53"/>
      <c r="AG446" s="53"/>
      <c r="AH446" s="53"/>
      <c r="AI446" s="53"/>
      <c r="AJ446" s="53"/>
      <c r="AK446" s="53"/>
      <c r="AL446" s="53"/>
      <c r="AM446" s="53"/>
      <c r="AN446" s="53"/>
      <c r="AO446" s="53"/>
      <c r="AP446" s="53"/>
      <c r="AQ446" s="53"/>
      <c r="AR446" s="53"/>
      <c r="AS446" s="53"/>
      <c r="AT446" s="53"/>
      <c r="AU446" s="53"/>
    </row>
    <row r="447" spans="1:47" ht="15.75" customHeight="1">
      <c r="A447" s="53"/>
      <c r="B447" s="53"/>
      <c r="C447" s="53"/>
      <c r="D447" s="53"/>
      <c r="E447" s="53"/>
      <c r="F447" s="53"/>
      <c r="G447" s="53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  <c r="AA447" s="53"/>
      <c r="AB447" s="53"/>
      <c r="AC447" s="53"/>
      <c r="AD447" s="53"/>
      <c r="AE447" s="53"/>
      <c r="AF447" s="53"/>
      <c r="AG447" s="53"/>
      <c r="AH447" s="53"/>
      <c r="AI447" s="53"/>
      <c r="AJ447" s="53"/>
      <c r="AK447" s="53"/>
      <c r="AL447" s="53"/>
      <c r="AM447" s="53"/>
      <c r="AN447" s="53"/>
      <c r="AO447" s="53"/>
      <c r="AP447" s="53"/>
      <c r="AQ447" s="53"/>
      <c r="AR447" s="53"/>
      <c r="AS447" s="53"/>
      <c r="AT447" s="53"/>
      <c r="AU447" s="53"/>
    </row>
    <row r="448" spans="1:47" ht="15.75" customHeight="1">
      <c r="A448" s="53"/>
      <c r="B448" s="53"/>
      <c r="C448" s="53"/>
      <c r="D448" s="53"/>
      <c r="E448" s="53"/>
      <c r="F448" s="53"/>
      <c r="G448" s="53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  <c r="AA448" s="53"/>
      <c r="AB448" s="53"/>
      <c r="AC448" s="53"/>
      <c r="AD448" s="53"/>
      <c r="AE448" s="53"/>
      <c r="AF448" s="53"/>
      <c r="AG448" s="53"/>
      <c r="AH448" s="53"/>
      <c r="AI448" s="53"/>
      <c r="AJ448" s="53"/>
      <c r="AK448" s="53"/>
      <c r="AL448" s="53"/>
      <c r="AM448" s="53"/>
      <c r="AN448" s="53"/>
      <c r="AO448" s="53"/>
      <c r="AP448" s="53"/>
      <c r="AQ448" s="53"/>
      <c r="AR448" s="53"/>
      <c r="AS448" s="53"/>
      <c r="AT448" s="53"/>
      <c r="AU448" s="53"/>
    </row>
    <row r="449" spans="1:47" ht="15.75" customHeight="1">
      <c r="A449" s="53"/>
      <c r="B449" s="53"/>
      <c r="C449" s="53"/>
      <c r="D449" s="53"/>
      <c r="E449" s="53"/>
      <c r="F449" s="53"/>
      <c r="G449" s="53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  <c r="AA449" s="53"/>
      <c r="AB449" s="53"/>
      <c r="AC449" s="53"/>
      <c r="AD449" s="53"/>
      <c r="AE449" s="53"/>
      <c r="AF449" s="53"/>
      <c r="AG449" s="53"/>
      <c r="AH449" s="53"/>
      <c r="AI449" s="53"/>
      <c r="AJ449" s="53"/>
      <c r="AK449" s="53"/>
      <c r="AL449" s="53"/>
      <c r="AM449" s="53"/>
      <c r="AN449" s="53"/>
      <c r="AO449" s="53"/>
      <c r="AP449" s="53"/>
      <c r="AQ449" s="53"/>
      <c r="AR449" s="53"/>
      <c r="AS449" s="53"/>
      <c r="AT449" s="53"/>
      <c r="AU449" s="53"/>
    </row>
    <row r="450" spans="1:47" ht="15.75" customHeight="1">
      <c r="A450" s="53"/>
      <c r="B450" s="53"/>
      <c r="C450" s="53"/>
      <c r="D450" s="53"/>
      <c r="E450" s="53"/>
      <c r="F450" s="53"/>
      <c r="G450" s="53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  <c r="AA450" s="53"/>
      <c r="AB450" s="53"/>
      <c r="AC450" s="53"/>
      <c r="AD450" s="53"/>
      <c r="AE450" s="53"/>
      <c r="AF450" s="53"/>
      <c r="AG450" s="53"/>
      <c r="AH450" s="53"/>
      <c r="AI450" s="53"/>
      <c r="AJ450" s="53"/>
      <c r="AK450" s="53"/>
      <c r="AL450" s="53"/>
      <c r="AM450" s="53"/>
      <c r="AN450" s="53"/>
      <c r="AO450" s="53"/>
      <c r="AP450" s="53"/>
      <c r="AQ450" s="53"/>
      <c r="AR450" s="53"/>
      <c r="AS450" s="53"/>
      <c r="AT450" s="53"/>
      <c r="AU450" s="53"/>
    </row>
    <row r="451" spans="1:47" ht="15.75" customHeight="1">
      <c r="A451" s="53"/>
      <c r="B451" s="53"/>
      <c r="C451" s="53"/>
      <c r="D451" s="53"/>
      <c r="E451" s="53"/>
      <c r="F451" s="53"/>
      <c r="G451" s="53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  <c r="AA451" s="53"/>
      <c r="AB451" s="53"/>
      <c r="AC451" s="53"/>
      <c r="AD451" s="53"/>
      <c r="AE451" s="53"/>
      <c r="AF451" s="53"/>
      <c r="AG451" s="53"/>
      <c r="AH451" s="53"/>
      <c r="AI451" s="53"/>
      <c r="AJ451" s="53"/>
      <c r="AK451" s="53"/>
      <c r="AL451" s="53"/>
      <c r="AM451" s="53"/>
      <c r="AN451" s="53"/>
      <c r="AO451" s="53"/>
      <c r="AP451" s="53"/>
      <c r="AQ451" s="53"/>
      <c r="AR451" s="53"/>
      <c r="AS451" s="53"/>
      <c r="AT451" s="53"/>
      <c r="AU451" s="53"/>
    </row>
    <row r="452" spans="1:47" ht="15.75" customHeight="1">
      <c r="A452" s="53"/>
      <c r="B452" s="53"/>
      <c r="C452" s="53"/>
      <c r="D452" s="53"/>
      <c r="E452" s="53"/>
      <c r="F452" s="53"/>
      <c r="G452" s="53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  <c r="AB452" s="53"/>
      <c r="AC452" s="53"/>
      <c r="AD452" s="53"/>
      <c r="AE452" s="53"/>
      <c r="AF452" s="53"/>
      <c r="AG452" s="53"/>
      <c r="AH452" s="53"/>
      <c r="AI452" s="53"/>
      <c r="AJ452" s="53"/>
      <c r="AK452" s="53"/>
      <c r="AL452" s="53"/>
      <c r="AM452" s="53"/>
      <c r="AN452" s="53"/>
      <c r="AO452" s="53"/>
      <c r="AP452" s="53"/>
      <c r="AQ452" s="53"/>
      <c r="AR452" s="53"/>
      <c r="AS452" s="53"/>
      <c r="AT452" s="53"/>
      <c r="AU452" s="53"/>
    </row>
    <row r="453" spans="1:47" ht="15.75" customHeight="1">
      <c r="A453" s="53"/>
      <c r="B453" s="53"/>
      <c r="C453" s="53"/>
      <c r="D453" s="53"/>
      <c r="E453" s="53"/>
      <c r="F453" s="53"/>
      <c r="G453" s="53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  <c r="AA453" s="53"/>
      <c r="AB453" s="53"/>
      <c r="AC453" s="53"/>
      <c r="AD453" s="53"/>
      <c r="AE453" s="53"/>
      <c r="AF453" s="53"/>
      <c r="AG453" s="53"/>
      <c r="AH453" s="53"/>
      <c r="AI453" s="53"/>
      <c r="AJ453" s="53"/>
      <c r="AK453" s="53"/>
      <c r="AL453" s="53"/>
      <c r="AM453" s="53"/>
      <c r="AN453" s="53"/>
      <c r="AO453" s="53"/>
      <c r="AP453" s="53"/>
      <c r="AQ453" s="53"/>
      <c r="AR453" s="53"/>
      <c r="AS453" s="53"/>
      <c r="AT453" s="53"/>
      <c r="AU453" s="53"/>
    </row>
    <row r="454" spans="1:47" ht="15.75" customHeight="1">
      <c r="A454" s="53"/>
      <c r="B454" s="53"/>
      <c r="C454" s="53"/>
      <c r="D454" s="53"/>
      <c r="E454" s="53"/>
      <c r="F454" s="53"/>
      <c r="G454" s="53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  <c r="AA454" s="53"/>
      <c r="AB454" s="53"/>
      <c r="AC454" s="53"/>
      <c r="AD454" s="53"/>
      <c r="AE454" s="53"/>
      <c r="AF454" s="53"/>
      <c r="AG454" s="53"/>
      <c r="AH454" s="53"/>
      <c r="AI454" s="53"/>
      <c r="AJ454" s="53"/>
      <c r="AK454" s="53"/>
      <c r="AL454" s="53"/>
      <c r="AM454" s="53"/>
      <c r="AN454" s="53"/>
      <c r="AO454" s="53"/>
      <c r="AP454" s="53"/>
      <c r="AQ454" s="53"/>
      <c r="AR454" s="53"/>
      <c r="AS454" s="53"/>
      <c r="AT454" s="53"/>
      <c r="AU454" s="53"/>
    </row>
    <row r="455" spans="1:47" ht="15.75" customHeight="1">
      <c r="A455" s="53"/>
      <c r="B455" s="53"/>
      <c r="C455" s="53"/>
      <c r="D455" s="53"/>
      <c r="E455" s="53"/>
      <c r="F455" s="53"/>
      <c r="G455" s="53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  <c r="AA455" s="53"/>
      <c r="AB455" s="53"/>
      <c r="AC455" s="53"/>
      <c r="AD455" s="53"/>
      <c r="AE455" s="53"/>
      <c r="AF455" s="53"/>
      <c r="AG455" s="53"/>
      <c r="AH455" s="53"/>
      <c r="AI455" s="53"/>
      <c r="AJ455" s="53"/>
      <c r="AK455" s="53"/>
      <c r="AL455" s="53"/>
      <c r="AM455" s="53"/>
      <c r="AN455" s="53"/>
      <c r="AO455" s="53"/>
      <c r="AP455" s="53"/>
      <c r="AQ455" s="53"/>
      <c r="AR455" s="53"/>
      <c r="AS455" s="53"/>
      <c r="AT455" s="53"/>
      <c r="AU455" s="53"/>
    </row>
    <row r="456" spans="1:47" ht="15.75" customHeight="1">
      <c r="A456" s="53"/>
      <c r="B456" s="53"/>
      <c r="C456" s="53"/>
      <c r="D456" s="53"/>
      <c r="E456" s="53"/>
      <c r="F456" s="53"/>
      <c r="G456" s="53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  <c r="AA456" s="53"/>
      <c r="AB456" s="53"/>
      <c r="AC456" s="53"/>
      <c r="AD456" s="53"/>
      <c r="AE456" s="53"/>
      <c r="AF456" s="53"/>
      <c r="AG456" s="53"/>
      <c r="AH456" s="53"/>
      <c r="AI456" s="53"/>
      <c r="AJ456" s="53"/>
      <c r="AK456" s="53"/>
      <c r="AL456" s="53"/>
      <c r="AM456" s="53"/>
      <c r="AN456" s="53"/>
      <c r="AO456" s="53"/>
      <c r="AP456" s="53"/>
      <c r="AQ456" s="53"/>
      <c r="AR456" s="53"/>
      <c r="AS456" s="53"/>
      <c r="AT456" s="53"/>
      <c r="AU456" s="53"/>
    </row>
    <row r="457" spans="1:47" ht="15.75" customHeight="1">
      <c r="A457" s="53"/>
      <c r="B457" s="53"/>
      <c r="C457" s="53"/>
      <c r="D457" s="53"/>
      <c r="E457" s="53"/>
      <c r="F457" s="53"/>
      <c r="G457" s="53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  <c r="AA457" s="53"/>
      <c r="AB457" s="53"/>
      <c r="AC457" s="53"/>
      <c r="AD457" s="53"/>
      <c r="AE457" s="53"/>
      <c r="AF457" s="53"/>
      <c r="AG457" s="53"/>
      <c r="AH457" s="53"/>
      <c r="AI457" s="53"/>
      <c r="AJ457" s="53"/>
      <c r="AK457" s="53"/>
      <c r="AL457" s="53"/>
      <c r="AM457" s="53"/>
      <c r="AN457" s="53"/>
      <c r="AO457" s="53"/>
      <c r="AP457" s="53"/>
      <c r="AQ457" s="53"/>
      <c r="AR457" s="53"/>
      <c r="AS457" s="53"/>
      <c r="AT457" s="53"/>
      <c r="AU457" s="53"/>
    </row>
    <row r="458" spans="1:47" ht="15.75" customHeight="1">
      <c r="A458" s="53"/>
      <c r="B458" s="53"/>
      <c r="C458" s="53"/>
      <c r="D458" s="53"/>
      <c r="E458" s="53"/>
      <c r="F458" s="53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  <c r="AA458" s="53"/>
      <c r="AB458" s="53"/>
      <c r="AC458" s="53"/>
      <c r="AD458" s="53"/>
      <c r="AE458" s="53"/>
      <c r="AF458" s="53"/>
      <c r="AG458" s="53"/>
      <c r="AH458" s="53"/>
      <c r="AI458" s="53"/>
      <c r="AJ458" s="53"/>
      <c r="AK458" s="53"/>
      <c r="AL458" s="53"/>
      <c r="AM458" s="53"/>
      <c r="AN458" s="53"/>
      <c r="AO458" s="53"/>
      <c r="AP458" s="53"/>
      <c r="AQ458" s="53"/>
      <c r="AR458" s="53"/>
      <c r="AS458" s="53"/>
      <c r="AT458" s="53"/>
      <c r="AU458" s="53"/>
    </row>
    <row r="459" spans="1:47" ht="15.75" customHeight="1">
      <c r="A459" s="53"/>
      <c r="B459" s="53"/>
      <c r="C459" s="53"/>
      <c r="D459" s="53"/>
      <c r="E459" s="53"/>
      <c r="F459" s="53"/>
      <c r="G459" s="53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  <c r="AA459" s="53"/>
      <c r="AB459" s="53"/>
      <c r="AC459" s="53"/>
      <c r="AD459" s="53"/>
      <c r="AE459" s="53"/>
      <c r="AF459" s="53"/>
      <c r="AG459" s="53"/>
      <c r="AH459" s="53"/>
      <c r="AI459" s="53"/>
      <c r="AJ459" s="53"/>
      <c r="AK459" s="53"/>
      <c r="AL459" s="53"/>
      <c r="AM459" s="53"/>
      <c r="AN459" s="53"/>
      <c r="AO459" s="53"/>
      <c r="AP459" s="53"/>
      <c r="AQ459" s="53"/>
      <c r="AR459" s="53"/>
      <c r="AS459" s="53"/>
      <c r="AT459" s="53"/>
      <c r="AU459" s="53"/>
    </row>
    <row r="460" spans="1:47" ht="15.75" customHeight="1">
      <c r="A460" s="53"/>
      <c r="B460" s="53"/>
      <c r="C460" s="53"/>
      <c r="D460" s="53"/>
      <c r="E460" s="53"/>
      <c r="F460" s="53"/>
      <c r="G460" s="53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  <c r="AB460" s="53"/>
      <c r="AC460" s="53"/>
      <c r="AD460" s="53"/>
      <c r="AE460" s="53"/>
      <c r="AF460" s="53"/>
      <c r="AG460" s="53"/>
      <c r="AH460" s="53"/>
      <c r="AI460" s="53"/>
      <c r="AJ460" s="53"/>
      <c r="AK460" s="53"/>
      <c r="AL460" s="53"/>
      <c r="AM460" s="53"/>
      <c r="AN460" s="53"/>
      <c r="AO460" s="53"/>
      <c r="AP460" s="53"/>
      <c r="AQ460" s="53"/>
      <c r="AR460" s="53"/>
      <c r="AS460" s="53"/>
      <c r="AT460" s="53"/>
      <c r="AU460" s="53"/>
    </row>
    <row r="461" spans="1:47" ht="15.75" customHeight="1">
      <c r="A461" s="53"/>
      <c r="B461" s="53"/>
      <c r="C461" s="53"/>
      <c r="D461" s="53"/>
      <c r="E461" s="53"/>
      <c r="F461" s="53"/>
      <c r="G461" s="53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  <c r="AA461" s="53"/>
      <c r="AB461" s="53"/>
      <c r="AC461" s="53"/>
      <c r="AD461" s="53"/>
      <c r="AE461" s="53"/>
      <c r="AF461" s="53"/>
      <c r="AG461" s="53"/>
      <c r="AH461" s="53"/>
      <c r="AI461" s="53"/>
      <c r="AJ461" s="53"/>
      <c r="AK461" s="53"/>
      <c r="AL461" s="53"/>
      <c r="AM461" s="53"/>
      <c r="AN461" s="53"/>
      <c r="AO461" s="53"/>
      <c r="AP461" s="53"/>
      <c r="AQ461" s="53"/>
      <c r="AR461" s="53"/>
      <c r="AS461" s="53"/>
      <c r="AT461" s="53"/>
      <c r="AU461" s="53"/>
    </row>
    <row r="462" spans="1:47" ht="15.75" customHeight="1">
      <c r="A462" s="53"/>
      <c r="B462" s="53"/>
      <c r="C462" s="53"/>
      <c r="D462" s="53"/>
      <c r="E462" s="53"/>
      <c r="F462" s="53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  <c r="AA462" s="53"/>
      <c r="AB462" s="53"/>
      <c r="AC462" s="53"/>
      <c r="AD462" s="53"/>
      <c r="AE462" s="53"/>
      <c r="AF462" s="53"/>
      <c r="AG462" s="53"/>
      <c r="AH462" s="53"/>
      <c r="AI462" s="53"/>
      <c r="AJ462" s="53"/>
      <c r="AK462" s="53"/>
      <c r="AL462" s="53"/>
      <c r="AM462" s="53"/>
      <c r="AN462" s="53"/>
      <c r="AO462" s="53"/>
      <c r="AP462" s="53"/>
      <c r="AQ462" s="53"/>
      <c r="AR462" s="53"/>
      <c r="AS462" s="53"/>
      <c r="AT462" s="53"/>
      <c r="AU462" s="53"/>
    </row>
    <row r="463" spans="1:47" ht="15.75" customHeight="1">
      <c r="A463" s="53"/>
      <c r="B463" s="53"/>
      <c r="C463" s="53"/>
      <c r="D463" s="53"/>
      <c r="E463" s="53"/>
      <c r="F463" s="53"/>
      <c r="G463" s="53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  <c r="AA463" s="53"/>
      <c r="AB463" s="53"/>
      <c r="AC463" s="53"/>
      <c r="AD463" s="53"/>
      <c r="AE463" s="53"/>
      <c r="AF463" s="53"/>
      <c r="AG463" s="53"/>
      <c r="AH463" s="53"/>
      <c r="AI463" s="53"/>
      <c r="AJ463" s="53"/>
      <c r="AK463" s="53"/>
      <c r="AL463" s="53"/>
      <c r="AM463" s="53"/>
      <c r="AN463" s="53"/>
      <c r="AO463" s="53"/>
      <c r="AP463" s="53"/>
      <c r="AQ463" s="53"/>
      <c r="AR463" s="53"/>
      <c r="AS463" s="53"/>
      <c r="AT463" s="53"/>
      <c r="AU463" s="53"/>
    </row>
    <row r="464" spans="1:47" ht="15.75" customHeight="1">
      <c r="A464" s="53"/>
      <c r="B464" s="53"/>
      <c r="C464" s="53"/>
      <c r="D464" s="53"/>
      <c r="E464" s="53"/>
      <c r="F464" s="53"/>
      <c r="G464" s="53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  <c r="AA464" s="53"/>
      <c r="AB464" s="53"/>
      <c r="AC464" s="53"/>
      <c r="AD464" s="53"/>
      <c r="AE464" s="53"/>
      <c r="AF464" s="53"/>
      <c r="AG464" s="53"/>
      <c r="AH464" s="53"/>
      <c r="AI464" s="53"/>
      <c r="AJ464" s="53"/>
      <c r="AK464" s="53"/>
      <c r="AL464" s="53"/>
      <c r="AM464" s="53"/>
      <c r="AN464" s="53"/>
      <c r="AO464" s="53"/>
      <c r="AP464" s="53"/>
      <c r="AQ464" s="53"/>
      <c r="AR464" s="53"/>
      <c r="AS464" s="53"/>
      <c r="AT464" s="53"/>
      <c r="AU464" s="53"/>
    </row>
    <row r="465" spans="1:47" ht="15.75" customHeight="1">
      <c r="A465" s="53"/>
      <c r="B465" s="53"/>
      <c r="C465" s="53"/>
      <c r="D465" s="53"/>
      <c r="E465" s="53"/>
      <c r="F465" s="53"/>
      <c r="G465" s="53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  <c r="AA465" s="53"/>
      <c r="AB465" s="53"/>
      <c r="AC465" s="53"/>
      <c r="AD465" s="53"/>
      <c r="AE465" s="53"/>
      <c r="AF465" s="53"/>
      <c r="AG465" s="53"/>
      <c r="AH465" s="53"/>
      <c r="AI465" s="53"/>
      <c r="AJ465" s="53"/>
      <c r="AK465" s="53"/>
      <c r="AL465" s="53"/>
      <c r="AM465" s="53"/>
      <c r="AN465" s="53"/>
      <c r="AO465" s="53"/>
      <c r="AP465" s="53"/>
      <c r="AQ465" s="53"/>
      <c r="AR465" s="53"/>
      <c r="AS465" s="53"/>
      <c r="AT465" s="53"/>
      <c r="AU465" s="53"/>
    </row>
    <row r="466" spans="1:47" ht="15.75" customHeight="1">
      <c r="A466" s="53"/>
      <c r="B466" s="53"/>
      <c r="C466" s="53"/>
      <c r="D466" s="53"/>
      <c r="E466" s="53"/>
      <c r="F466" s="53"/>
      <c r="G466" s="53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  <c r="AA466" s="53"/>
      <c r="AB466" s="53"/>
      <c r="AC466" s="53"/>
      <c r="AD466" s="53"/>
      <c r="AE466" s="53"/>
      <c r="AF466" s="53"/>
      <c r="AG466" s="53"/>
      <c r="AH466" s="53"/>
      <c r="AI466" s="53"/>
      <c r="AJ466" s="53"/>
      <c r="AK466" s="53"/>
      <c r="AL466" s="53"/>
      <c r="AM466" s="53"/>
      <c r="AN466" s="53"/>
      <c r="AO466" s="53"/>
      <c r="AP466" s="53"/>
      <c r="AQ466" s="53"/>
      <c r="AR466" s="53"/>
      <c r="AS466" s="53"/>
      <c r="AT466" s="53"/>
      <c r="AU466" s="53"/>
    </row>
    <row r="467" spans="1:47" ht="15.75" customHeight="1">
      <c r="A467" s="53"/>
      <c r="B467" s="53"/>
      <c r="C467" s="53"/>
      <c r="D467" s="53"/>
      <c r="E467" s="53"/>
      <c r="F467" s="53"/>
      <c r="G467" s="53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  <c r="AA467" s="53"/>
      <c r="AB467" s="53"/>
      <c r="AC467" s="53"/>
      <c r="AD467" s="53"/>
      <c r="AE467" s="53"/>
      <c r="AF467" s="53"/>
      <c r="AG467" s="53"/>
      <c r="AH467" s="53"/>
      <c r="AI467" s="53"/>
      <c r="AJ467" s="53"/>
      <c r="AK467" s="53"/>
      <c r="AL467" s="53"/>
      <c r="AM467" s="53"/>
      <c r="AN467" s="53"/>
      <c r="AO467" s="53"/>
      <c r="AP467" s="53"/>
      <c r="AQ467" s="53"/>
      <c r="AR467" s="53"/>
      <c r="AS467" s="53"/>
      <c r="AT467" s="53"/>
      <c r="AU467" s="53"/>
    </row>
    <row r="468" spans="1:47" ht="15.75" customHeight="1">
      <c r="A468" s="53"/>
      <c r="B468" s="53"/>
      <c r="C468" s="53"/>
      <c r="D468" s="53"/>
      <c r="E468" s="53"/>
      <c r="F468" s="53"/>
      <c r="G468" s="53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  <c r="AA468" s="53"/>
      <c r="AB468" s="53"/>
      <c r="AC468" s="53"/>
      <c r="AD468" s="53"/>
      <c r="AE468" s="53"/>
      <c r="AF468" s="53"/>
      <c r="AG468" s="53"/>
      <c r="AH468" s="53"/>
      <c r="AI468" s="53"/>
      <c r="AJ468" s="53"/>
      <c r="AK468" s="53"/>
      <c r="AL468" s="53"/>
      <c r="AM468" s="53"/>
      <c r="AN468" s="53"/>
      <c r="AO468" s="53"/>
      <c r="AP468" s="53"/>
      <c r="AQ468" s="53"/>
      <c r="AR468" s="53"/>
      <c r="AS468" s="53"/>
      <c r="AT468" s="53"/>
      <c r="AU468" s="53"/>
    </row>
    <row r="469" spans="1:47" ht="15.75" customHeight="1">
      <c r="A469" s="53"/>
      <c r="B469" s="53"/>
      <c r="C469" s="53"/>
      <c r="D469" s="53"/>
      <c r="E469" s="53"/>
      <c r="F469" s="53"/>
      <c r="G469" s="53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  <c r="AB469" s="53"/>
      <c r="AC469" s="53"/>
      <c r="AD469" s="53"/>
      <c r="AE469" s="53"/>
      <c r="AF469" s="53"/>
      <c r="AG469" s="53"/>
      <c r="AH469" s="53"/>
      <c r="AI469" s="53"/>
      <c r="AJ469" s="53"/>
      <c r="AK469" s="53"/>
      <c r="AL469" s="53"/>
      <c r="AM469" s="53"/>
      <c r="AN469" s="53"/>
      <c r="AO469" s="53"/>
      <c r="AP469" s="53"/>
      <c r="AQ469" s="53"/>
      <c r="AR469" s="53"/>
      <c r="AS469" s="53"/>
      <c r="AT469" s="53"/>
      <c r="AU469" s="53"/>
    </row>
    <row r="470" spans="1:47" ht="15.75" customHeight="1">
      <c r="A470" s="53"/>
      <c r="B470" s="53"/>
      <c r="C470" s="53"/>
      <c r="D470" s="53"/>
      <c r="E470" s="53"/>
      <c r="F470" s="53"/>
      <c r="G470" s="53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  <c r="AA470" s="53"/>
      <c r="AB470" s="53"/>
      <c r="AC470" s="53"/>
      <c r="AD470" s="53"/>
      <c r="AE470" s="53"/>
      <c r="AF470" s="53"/>
      <c r="AG470" s="53"/>
      <c r="AH470" s="53"/>
      <c r="AI470" s="53"/>
      <c r="AJ470" s="53"/>
      <c r="AK470" s="53"/>
      <c r="AL470" s="53"/>
      <c r="AM470" s="53"/>
      <c r="AN470" s="53"/>
      <c r="AO470" s="53"/>
      <c r="AP470" s="53"/>
      <c r="AQ470" s="53"/>
      <c r="AR470" s="53"/>
      <c r="AS470" s="53"/>
      <c r="AT470" s="53"/>
      <c r="AU470" s="53"/>
    </row>
    <row r="471" spans="1:47" ht="15.75" customHeight="1">
      <c r="A471" s="53"/>
      <c r="B471" s="53"/>
      <c r="C471" s="53"/>
      <c r="D471" s="53"/>
      <c r="E471" s="53"/>
      <c r="F471" s="53"/>
      <c r="G471" s="53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  <c r="AA471" s="53"/>
      <c r="AB471" s="53"/>
      <c r="AC471" s="53"/>
      <c r="AD471" s="53"/>
      <c r="AE471" s="53"/>
      <c r="AF471" s="53"/>
      <c r="AG471" s="53"/>
      <c r="AH471" s="53"/>
      <c r="AI471" s="53"/>
      <c r="AJ471" s="53"/>
      <c r="AK471" s="53"/>
      <c r="AL471" s="53"/>
      <c r="AM471" s="53"/>
      <c r="AN471" s="53"/>
      <c r="AO471" s="53"/>
      <c r="AP471" s="53"/>
      <c r="AQ471" s="53"/>
      <c r="AR471" s="53"/>
      <c r="AS471" s="53"/>
      <c r="AT471" s="53"/>
      <c r="AU471" s="53"/>
    </row>
    <row r="472" spans="1:47" ht="15.75" customHeight="1">
      <c r="A472" s="53"/>
      <c r="B472" s="53"/>
      <c r="C472" s="53"/>
      <c r="D472" s="53"/>
      <c r="E472" s="53"/>
      <c r="F472" s="53"/>
      <c r="G472" s="53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  <c r="AA472" s="53"/>
      <c r="AB472" s="53"/>
      <c r="AC472" s="53"/>
      <c r="AD472" s="53"/>
      <c r="AE472" s="53"/>
      <c r="AF472" s="53"/>
      <c r="AG472" s="53"/>
      <c r="AH472" s="53"/>
      <c r="AI472" s="53"/>
      <c r="AJ472" s="53"/>
      <c r="AK472" s="53"/>
      <c r="AL472" s="53"/>
      <c r="AM472" s="53"/>
      <c r="AN472" s="53"/>
      <c r="AO472" s="53"/>
      <c r="AP472" s="53"/>
      <c r="AQ472" s="53"/>
      <c r="AR472" s="53"/>
      <c r="AS472" s="53"/>
      <c r="AT472" s="53"/>
      <c r="AU472" s="53"/>
    </row>
    <row r="473" spans="1:47" ht="15.75" customHeight="1">
      <c r="A473" s="53"/>
      <c r="B473" s="53"/>
      <c r="C473" s="53"/>
      <c r="D473" s="53"/>
      <c r="E473" s="53"/>
      <c r="F473" s="53"/>
      <c r="G473" s="53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  <c r="AA473" s="53"/>
      <c r="AB473" s="53"/>
      <c r="AC473" s="53"/>
      <c r="AD473" s="53"/>
      <c r="AE473" s="53"/>
      <c r="AF473" s="53"/>
      <c r="AG473" s="53"/>
      <c r="AH473" s="53"/>
      <c r="AI473" s="53"/>
      <c r="AJ473" s="53"/>
      <c r="AK473" s="53"/>
      <c r="AL473" s="53"/>
      <c r="AM473" s="53"/>
      <c r="AN473" s="53"/>
      <c r="AO473" s="53"/>
      <c r="AP473" s="53"/>
      <c r="AQ473" s="53"/>
      <c r="AR473" s="53"/>
      <c r="AS473" s="53"/>
      <c r="AT473" s="53"/>
      <c r="AU473" s="53"/>
    </row>
    <row r="474" spans="1:47" ht="15.75" customHeight="1">
      <c r="A474" s="53"/>
      <c r="B474" s="53"/>
      <c r="C474" s="53"/>
      <c r="D474" s="53"/>
      <c r="E474" s="53"/>
      <c r="F474" s="53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  <c r="AA474" s="53"/>
      <c r="AB474" s="53"/>
      <c r="AC474" s="53"/>
      <c r="AD474" s="53"/>
      <c r="AE474" s="53"/>
      <c r="AF474" s="53"/>
      <c r="AG474" s="53"/>
      <c r="AH474" s="53"/>
      <c r="AI474" s="53"/>
      <c r="AJ474" s="53"/>
      <c r="AK474" s="53"/>
      <c r="AL474" s="53"/>
      <c r="AM474" s="53"/>
      <c r="AN474" s="53"/>
      <c r="AO474" s="53"/>
      <c r="AP474" s="53"/>
      <c r="AQ474" s="53"/>
      <c r="AR474" s="53"/>
      <c r="AS474" s="53"/>
      <c r="AT474" s="53"/>
      <c r="AU474" s="53"/>
    </row>
    <row r="475" spans="1:47" ht="15.75" customHeight="1">
      <c r="A475" s="53"/>
      <c r="B475" s="53"/>
      <c r="C475" s="53"/>
      <c r="D475" s="53"/>
      <c r="E475" s="53"/>
      <c r="F475" s="53"/>
      <c r="G475" s="53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  <c r="AA475" s="53"/>
      <c r="AB475" s="53"/>
      <c r="AC475" s="53"/>
      <c r="AD475" s="53"/>
      <c r="AE475" s="53"/>
      <c r="AF475" s="53"/>
      <c r="AG475" s="53"/>
      <c r="AH475" s="53"/>
      <c r="AI475" s="53"/>
      <c r="AJ475" s="53"/>
      <c r="AK475" s="53"/>
      <c r="AL475" s="53"/>
      <c r="AM475" s="53"/>
      <c r="AN475" s="53"/>
      <c r="AO475" s="53"/>
      <c r="AP475" s="53"/>
      <c r="AQ475" s="53"/>
      <c r="AR475" s="53"/>
      <c r="AS475" s="53"/>
      <c r="AT475" s="53"/>
      <c r="AU475" s="53"/>
    </row>
    <row r="476" spans="1:47" ht="15.75" customHeight="1">
      <c r="A476" s="53"/>
      <c r="B476" s="53"/>
      <c r="C476" s="53"/>
      <c r="D476" s="53"/>
      <c r="E476" s="53"/>
      <c r="F476" s="53"/>
      <c r="G476" s="53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  <c r="AA476" s="53"/>
      <c r="AB476" s="53"/>
      <c r="AC476" s="53"/>
      <c r="AD476" s="53"/>
      <c r="AE476" s="53"/>
      <c r="AF476" s="53"/>
      <c r="AG476" s="53"/>
      <c r="AH476" s="53"/>
      <c r="AI476" s="53"/>
      <c r="AJ476" s="53"/>
      <c r="AK476" s="53"/>
      <c r="AL476" s="53"/>
      <c r="AM476" s="53"/>
      <c r="AN476" s="53"/>
      <c r="AO476" s="53"/>
      <c r="AP476" s="53"/>
      <c r="AQ476" s="53"/>
      <c r="AR476" s="53"/>
      <c r="AS476" s="53"/>
      <c r="AT476" s="53"/>
      <c r="AU476" s="53"/>
    </row>
    <row r="477" spans="1:47" ht="15.75" customHeight="1">
      <c r="A477" s="53"/>
      <c r="B477" s="53"/>
      <c r="C477" s="53"/>
      <c r="D477" s="53"/>
      <c r="E477" s="53"/>
      <c r="F477" s="53"/>
      <c r="G477" s="53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  <c r="AB477" s="53"/>
      <c r="AC477" s="53"/>
      <c r="AD477" s="53"/>
      <c r="AE477" s="53"/>
      <c r="AF477" s="53"/>
      <c r="AG477" s="53"/>
      <c r="AH477" s="53"/>
      <c r="AI477" s="53"/>
      <c r="AJ477" s="53"/>
      <c r="AK477" s="53"/>
      <c r="AL477" s="53"/>
      <c r="AM477" s="53"/>
      <c r="AN477" s="53"/>
      <c r="AO477" s="53"/>
      <c r="AP477" s="53"/>
      <c r="AQ477" s="53"/>
      <c r="AR477" s="53"/>
      <c r="AS477" s="53"/>
      <c r="AT477" s="53"/>
      <c r="AU477" s="53"/>
    </row>
    <row r="478" spans="1:47" ht="15.75" customHeight="1">
      <c r="A478" s="53"/>
      <c r="B478" s="53"/>
      <c r="C478" s="53"/>
      <c r="D478" s="53"/>
      <c r="E478" s="53"/>
      <c r="F478" s="53"/>
      <c r="G478" s="53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  <c r="AA478" s="53"/>
      <c r="AB478" s="53"/>
      <c r="AC478" s="53"/>
      <c r="AD478" s="53"/>
      <c r="AE478" s="53"/>
      <c r="AF478" s="53"/>
      <c r="AG478" s="53"/>
      <c r="AH478" s="53"/>
      <c r="AI478" s="53"/>
      <c r="AJ478" s="53"/>
      <c r="AK478" s="53"/>
      <c r="AL478" s="53"/>
      <c r="AM478" s="53"/>
      <c r="AN478" s="53"/>
      <c r="AO478" s="53"/>
      <c r="AP478" s="53"/>
      <c r="AQ478" s="53"/>
      <c r="AR478" s="53"/>
      <c r="AS478" s="53"/>
      <c r="AT478" s="53"/>
      <c r="AU478" s="53"/>
    </row>
    <row r="479" spans="1:47" ht="15.75" customHeight="1">
      <c r="A479" s="53"/>
      <c r="B479" s="53"/>
      <c r="C479" s="53"/>
      <c r="D479" s="53"/>
      <c r="E479" s="53"/>
      <c r="F479" s="53"/>
      <c r="G479" s="53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  <c r="AA479" s="53"/>
      <c r="AB479" s="53"/>
      <c r="AC479" s="53"/>
      <c r="AD479" s="53"/>
      <c r="AE479" s="53"/>
      <c r="AF479" s="53"/>
      <c r="AG479" s="53"/>
      <c r="AH479" s="53"/>
      <c r="AI479" s="53"/>
      <c r="AJ479" s="53"/>
      <c r="AK479" s="53"/>
      <c r="AL479" s="53"/>
      <c r="AM479" s="53"/>
      <c r="AN479" s="53"/>
      <c r="AO479" s="53"/>
      <c r="AP479" s="53"/>
      <c r="AQ479" s="53"/>
      <c r="AR479" s="53"/>
      <c r="AS479" s="53"/>
      <c r="AT479" s="53"/>
      <c r="AU479" s="53"/>
    </row>
    <row r="480" spans="1:47" ht="15.75" customHeight="1">
      <c r="A480" s="53"/>
      <c r="B480" s="53"/>
      <c r="C480" s="53"/>
      <c r="D480" s="53"/>
      <c r="E480" s="53"/>
      <c r="F480" s="53"/>
      <c r="G480" s="53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  <c r="AA480" s="53"/>
      <c r="AB480" s="53"/>
      <c r="AC480" s="53"/>
      <c r="AD480" s="53"/>
      <c r="AE480" s="53"/>
      <c r="AF480" s="53"/>
      <c r="AG480" s="53"/>
      <c r="AH480" s="53"/>
      <c r="AI480" s="53"/>
      <c r="AJ480" s="53"/>
      <c r="AK480" s="53"/>
      <c r="AL480" s="53"/>
      <c r="AM480" s="53"/>
      <c r="AN480" s="53"/>
      <c r="AO480" s="53"/>
      <c r="AP480" s="53"/>
      <c r="AQ480" s="53"/>
      <c r="AR480" s="53"/>
      <c r="AS480" s="53"/>
      <c r="AT480" s="53"/>
      <c r="AU480" s="53"/>
    </row>
    <row r="481" spans="1:47" ht="15.75" customHeight="1">
      <c r="A481" s="53"/>
      <c r="B481" s="53"/>
      <c r="C481" s="53"/>
      <c r="D481" s="53"/>
      <c r="E481" s="53"/>
      <c r="F481" s="53"/>
      <c r="G481" s="53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  <c r="AA481" s="53"/>
      <c r="AB481" s="53"/>
      <c r="AC481" s="53"/>
      <c r="AD481" s="53"/>
      <c r="AE481" s="53"/>
      <c r="AF481" s="53"/>
      <c r="AG481" s="53"/>
      <c r="AH481" s="53"/>
      <c r="AI481" s="53"/>
      <c r="AJ481" s="53"/>
      <c r="AK481" s="53"/>
      <c r="AL481" s="53"/>
      <c r="AM481" s="53"/>
      <c r="AN481" s="53"/>
      <c r="AO481" s="53"/>
      <c r="AP481" s="53"/>
      <c r="AQ481" s="53"/>
      <c r="AR481" s="53"/>
      <c r="AS481" s="53"/>
      <c r="AT481" s="53"/>
      <c r="AU481" s="53"/>
    </row>
    <row r="482" spans="1:47" ht="15.75" customHeight="1">
      <c r="A482" s="53"/>
      <c r="B482" s="53"/>
      <c r="C482" s="53"/>
      <c r="D482" s="53"/>
      <c r="E482" s="53"/>
      <c r="F482" s="53"/>
      <c r="G482" s="53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  <c r="AA482" s="53"/>
      <c r="AB482" s="53"/>
      <c r="AC482" s="53"/>
      <c r="AD482" s="53"/>
      <c r="AE482" s="53"/>
      <c r="AF482" s="53"/>
      <c r="AG482" s="53"/>
      <c r="AH482" s="53"/>
      <c r="AI482" s="53"/>
      <c r="AJ482" s="53"/>
      <c r="AK482" s="53"/>
      <c r="AL482" s="53"/>
      <c r="AM482" s="53"/>
      <c r="AN482" s="53"/>
      <c r="AO482" s="53"/>
      <c r="AP482" s="53"/>
      <c r="AQ482" s="53"/>
      <c r="AR482" s="53"/>
      <c r="AS482" s="53"/>
      <c r="AT482" s="53"/>
      <c r="AU482" s="53"/>
    </row>
    <row r="483" spans="1:47" ht="15.75" customHeight="1">
      <c r="A483" s="53"/>
      <c r="B483" s="53"/>
      <c r="C483" s="53"/>
      <c r="D483" s="53"/>
      <c r="E483" s="53"/>
      <c r="F483" s="53"/>
      <c r="G483" s="53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  <c r="AA483" s="53"/>
      <c r="AB483" s="53"/>
      <c r="AC483" s="53"/>
      <c r="AD483" s="53"/>
      <c r="AE483" s="53"/>
      <c r="AF483" s="53"/>
      <c r="AG483" s="53"/>
      <c r="AH483" s="53"/>
      <c r="AI483" s="53"/>
      <c r="AJ483" s="53"/>
      <c r="AK483" s="53"/>
      <c r="AL483" s="53"/>
      <c r="AM483" s="53"/>
      <c r="AN483" s="53"/>
      <c r="AO483" s="53"/>
      <c r="AP483" s="53"/>
      <c r="AQ483" s="53"/>
      <c r="AR483" s="53"/>
      <c r="AS483" s="53"/>
      <c r="AT483" s="53"/>
      <c r="AU483" s="53"/>
    </row>
    <row r="484" spans="1:47" ht="15.75" customHeight="1">
      <c r="A484" s="53"/>
      <c r="B484" s="53"/>
      <c r="C484" s="53"/>
      <c r="D484" s="53"/>
      <c r="E484" s="53"/>
      <c r="F484" s="53"/>
      <c r="G484" s="53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  <c r="AA484" s="53"/>
      <c r="AB484" s="53"/>
      <c r="AC484" s="53"/>
      <c r="AD484" s="53"/>
      <c r="AE484" s="53"/>
      <c r="AF484" s="53"/>
      <c r="AG484" s="53"/>
      <c r="AH484" s="53"/>
      <c r="AI484" s="53"/>
      <c r="AJ484" s="53"/>
      <c r="AK484" s="53"/>
      <c r="AL484" s="53"/>
      <c r="AM484" s="53"/>
      <c r="AN484" s="53"/>
      <c r="AO484" s="53"/>
      <c r="AP484" s="53"/>
      <c r="AQ484" s="53"/>
      <c r="AR484" s="53"/>
      <c r="AS484" s="53"/>
      <c r="AT484" s="53"/>
      <c r="AU484" s="53"/>
    </row>
    <row r="485" spans="1:47" ht="15.75" customHeight="1">
      <c r="A485" s="53"/>
      <c r="B485" s="53"/>
      <c r="C485" s="53"/>
      <c r="D485" s="53"/>
      <c r="E485" s="53"/>
      <c r="F485" s="53"/>
      <c r="G485" s="53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  <c r="AA485" s="53"/>
      <c r="AB485" s="53"/>
      <c r="AC485" s="53"/>
      <c r="AD485" s="53"/>
      <c r="AE485" s="53"/>
      <c r="AF485" s="53"/>
      <c r="AG485" s="53"/>
      <c r="AH485" s="53"/>
      <c r="AI485" s="53"/>
      <c r="AJ485" s="53"/>
      <c r="AK485" s="53"/>
      <c r="AL485" s="53"/>
      <c r="AM485" s="53"/>
      <c r="AN485" s="53"/>
      <c r="AO485" s="53"/>
      <c r="AP485" s="53"/>
      <c r="AQ485" s="53"/>
      <c r="AR485" s="53"/>
      <c r="AS485" s="53"/>
      <c r="AT485" s="53"/>
      <c r="AU485" s="53"/>
    </row>
    <row r="486" spans="1:47" ht="15.75" customHeight="1">
      <c r="A486" s="53"/>
      <c r="B486" s="53"/>
      <c r="C486" s="53"/>
      <c r="D486" s="53"/>
      <c r="E486" s="53"/>
      <c r="F486" s="53"/>
      <c r="G486" s="53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  <c r="AA486" s="53"/>
      <c r="AB486" s="53"/>
      <c r="AC486" s="53"/>
      <c r="AD486" s="53"/>
      <c r="AE486" s="53"/>
      <c r="AF486" s="53"/>
      <c r="AG486" s="53"/>
      <c r="AH486" s="53"/>
      <c r="AI486" s="53"/>
      <c r="AJ486" s="53"/>
      <c r="AK486" s="53"/>
      <c r="AL486" s="53"/>
      <c r="AM486" s="53"/>
      <c r="AN486" s="53"/>
      <c r="AO486" s="53"/>
      <c r="AP486" s="53"/>
      <c r="AQ486" s="53"/>
      <c r="AR486" s="53"/>
      <c r="AS486" s="53"/>
      <c r="AT486" s="53"/>
      <c r="AU486" s="53"/>
    </row>
    <row r="487" spans="1:47" ht="15.75" customHeight="1">
      <c r="A487" s="53"/>
      <c r="B487" s="53"/>
      <c r="C487" s="53"/>
      <c r="D487" s="53"/>
      <c r="E487" s="53"/>
      <c r="F487" s="53"/>
      <c r="G487" s="53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  <c r="AA487" s="53"/>
      <c r="AB487" s="53"/>
      <c r="AC487" s="53"/>
      <c r="AD487" s="53"/>
      <c r="AE487" s="53"/>
      <c r="AF487" s="53"/>
      <c r="AG487" s="53"/>
      <c r="AH487" s="53"/>
      <c r="AI487" s="53"/>
      <c r="AJ487" s="53"/>
      <c r="AK487" s="53"/>
      <c r="AL487" s="53"/>
      <c r="AM487" s="53"/>
      <c r="AN487" s="53"/>
      <c r="AO487" s="53"/>
      <c r="AP487" s="53"/>
      <c r="AQ487" s="53"/>
      <c r="AR487" s="53"/>
      <c r="AS487" s="53"/>
      <c r="AT487" s="53"/>
      <c r="AU487" s="53"/>
    </row>
    <row r="488" spans="1:47" ht="15.75" customHeight="1">
      <c r="A488" s="53"/>
      <c r="B488" s="53"/>
      <c r="C488" s="53"/>
      <c r="D488" s="53"/>
      <c r="E488" s="53"/>
      <c r="F488" s="53"/>
      <c r="G488" s="53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  <c r="AA488" s="53"/>
      <c r="AB488" s="53"/>
      <c r="AC488" s="53"/>
      <c r="AD488" s="53"/>
      <c r="AE488" s="53"/>
      <c r="AF488" s="53"/>
      <c r="AG488" s="53"/>
      <c r="AH488" s="53"/>
      <c r="AI488" s="53"/>
      <c r="AJ488" s="53"/>
      <c r="AK488" s="53"/>
      <c r="AL488" s="53"/>
      <c r="AM488" s="53"/>
      <c r="AN488" s="53"/>
      <c r="AO488" s="53"/>
      <c r="AP488" s="53"/>
      <c r="AQ488" s="53"/>
      <c r="AR488" s="53"/>
      <c r="AS488" s="53"/>
      <c r="AT488" s="53"/>
      <c r="AU488" s="53"/>
    </row>
    <row r="489" spans="1:47" ht="15.75" customHeight="1">
      <c r="A489" s="53"/>
      <c r="B489" s="53"/>
      <c r="C489" s="53"/>
      <c r="D489" s="53"/>
      <c r="E489" s="53"/>
      <c r="F489" s="53"/>
      <c r="G489" s="53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  <c r="AA489" s="53"/>
      <c r="AB489" s="53"/>
      <c r="AC489" s="53"/>
      <c r="AD489" s="53"/>
      <c r="AE489" s="53"/>
      <c r="AF489" s="53"/>
      <c r="AG489" s="53"/>
      <c r="AH489" s="53"/>
      <c r="AI489" s="53"/>
      <c r="AJ489" s="53"/>
      <c r="AK489" s="53"/>
      <c r="AL489" s="53"/>
      <c r="AM489" s="53"/>
      <c r="AN489" s="53"/>
      <c r="AO489" s="53"/>
      <c r="AP489" s="53"/>
      <c r="AQ489" s="53"/>
      <c r="AR489" s="53"/>
      <c r="AS489" s="53"/>
      <c r="AT489" s="53"/>
      <c r="AU489" s="53"/>
    </row>
    <row r="490" spans="1:47" ht="15.75" customHeight="1">
      <c r="A490" s="53"/>
      <c r="B490" s="53"/>
      <c r="C490" s="53"/>
      <c r="D490" s="53"/>
      <c r="E490" s="53"/>
      <c r="F490" s="53"/>
      <c r="G490" s="53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  <c r="AA490" s="53"/>
      <c r="AB490" s="53"/>
      <c r="AC490" s="53"/>
      <c r="AD490" s="53"/>
      <c r="AE490" s="53"/>
      <c r="AF490" s="53"/>
      <c r="AG490" s="53"/>
      <c r="AH490" s="53"/>
      <c r="AI490" s="53"/>
      <c r="AJ490" s="53"/>
      <c r="AK490" s="53"/>
      <c r="AL490" s="53"/>
      <c r="AM490" s="53"/>
      <c r="AN490" s="53"/>
      <c r="AO490" s="53"/>
      <c r="AP490" s="53"/>
      <c r="AQ490" s="53"/>
      <c r="AR490" s="53"/>
      <c r="AS490" s="53"/>
      <c r="AT490" s="53"/>
      <c r="AU490" s="53"/>
    </row>
    <row r="491" spans="1:47" ht="15.75" customHeight="1">
      <c r="A491" s="53"/>
      <c r="B491" s="53"/>
      <c r="C491" s="53"/>
      <c r="D491" s="53"/>
      <c r="E491" s="53"/>
      <c r="F491" s="53"/>
      <c r="G491" s="53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  <c r="AA491" s="53"/>
      <c r="AB491" s="53"/>
      <c r="AC491" s="53"/>
      <c r="AD491" s="53"/>
      <c r="AE491" s="53"/>
      <c r="AF491" s="53"/>
      <c r="AG491" s="53"/>
      <c r="AH491" s="53"/>
      <c r="AI491" s="53"/>
      <c r="AJ491" s="53"/>
      <c r="AK491" s="53"/>
      <c r="AL491" s="53"/>
      <c r="AM491" s="53"/>
      <c r="AN491" s="53"/>
      <c r="AO491" s="53"/>
      <c r="AP491" s="53"/>
      <c r="AQ491" s="53"/>
      <c r="AR491" s="53"/>
      <c r="AS491" s="53"/>
      <c r="AT491" s="53"/>
      <c r="AU491" s="53"/>
    </row>
    <row r="492" spans="1:47" ht="15.75" customHeight="1">
      <c r="A492" s="53"/>
      <c r="B492" s="53"/>
      <c r="C492" s="53"/>
      <c r="D492" s="53"/>
      <c r="E492" s="53"/>
      <c r="F492" s="53"/>
      <c r="G492" s="53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  <c r="AA492" s="53"/>
      <c r="AB492" s="53"/>
      <c r="AC492" s="53"/>
      <c r="AD492" s="53"/>
      <c r="AE492" s="53"/>
      <c r="AF492" s="53"/>
      <c r="AG492" s="53"/>
      <c r="AH492" s="53"/>
      <c r="AI492" s="53"/>
      <c r="AJ492" s="53"/>
      <c r="AK492" s="53"/>
      <c r="AL492" s="53"/>
      <c r="AM492" s="53"/>
      <c r="AN492" s="53"/>
      <c r="AO492" s="53"/>
      <c r="AP492" s="53"/>
      <c r="AQ492" s="53"/>
      <c r="AR492" s="53"/>
      <c r="AS492" s="53"/>
      <c r="AT492" s="53"/>
      <c r="AU492" s="53"/>
    </row>
    <row r="493" spans="1:47" ht="15.75" customHeight="1">
      <c r="A493" s="53"/>
      <c r="B493" s="53"/>
      <c r="C493" s="53"/>
      <c r="D493" s="53"/>
      <c r="E493" s="53"/>
      <c r="F493" s="53"/>
      <c r="G493" s="53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  <c r="AA493" s="53"/>
      <c r="AB493" s="53"/>
      <c r="AC493" s="53"/>
      <c r="AD493" s="53"/>
      <c r="AE493" s="53"/>
      <c r="AF493" s="53"/>
      <c r="AG493" s="53"/>
      <c r="AH493" s="53"/>
      <c r="AI493" s="53"/>
      <c r="AJ493" s="53"/>
      <c r="AK493" s="53"/>
      <c r="AL493" s="53"/>
      <c r="AM493" s="53"/>
      <c r="AN493" s="53"/>
      <c r="AO493" s="53"/>
      <c r="AP493" s="53"/>
      <c r="AQ493" s="53"/>
      <c r="AR493" s="53"/>
      <c r="AS493" s="53"/>
      <c r="AT493" s="53"/>
      <c r="AU493" s="53"/>
    </row>
    <row r="494" spans="1:47" ht="15.75" customHeight="1">
      <c r="A494" s="53"/>
      <c r="B494" s="53"/>
      <c r="C494" s="53"/>
      <c r="D494" s="53"/>
      <c r="E494" s="53"/>
      <c r="F494" s="53"/>
      <c r="G494" s="53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  <c r="AA494" s="53"/>
      <c r="AB494" s="53"/>
      <c r="AC494" s="53"/>
      <c r="AD494" s="53"/>
      <c r="AE494" s="53"/>
      <c r="AF494" s="53"/>
      <c r="AG494" s="53"/>
      <c r="AH494" s="53"/>
      <c r="AI494" s="53"/>
      <c r="AJ494" s="53"/>
      <c r="AK494" s="53"/>
      <c r="AL494" s="53"/>
      <c r="AM494" s="53"/>
      <c r="AN494" s="53"/>
      <c r="AO494" s="53"/>
      <c r="AP494" s="53"/>
      <c r="AQ494" s="53"/>
      <c r="AR494" s="53"/>
      <c r="AS494" s="53"/>
      <c r="AT494" s="53"/>
      <c r="AU494" s="53"/>
    </row>
    <row r="495" spans="1:47" ht="15.75" customHeight="1">
      <c r="A495" s="53"/>
      <c r="B495" s="53"/>
      <c r="C495" s="53"/>
      <c r="D495" s="53"/>
      <c r="E495" s="53"/>
      <c r="F495" s="53"/>
      <c r="G495" s="53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  <c r="AA495" s="53"/>
      <c r="AB495" s="53"/>
      <c r="AC495" s="53"/>
      <c r="AD495" s="53"/>
      <c r="AE495" s="53"/>
      <c r="AF495" s="53"/>
      <c r="AG495" s="53"/>
      <c r="AH495" s="53"/>
      <c r="AI495" s="53"/>
      <c r="AJ495" s="53"/>
      <c r="AK495" s="53"/>
      <c r="AL495" s="53"/>
      <c r="AM495" s="53"/>
      <c r="AN495" s="53"/>
      <c r="AO495" s="53"/>
      <c r="AP495" s="53"/>
      <c r="AQ495" s="53"/>
      <c r="AR495" s="53"/>
      <c r="AS495" s="53"/>
      <c r="AT495" s="53"/>
      <c r="AU495" s="53"/>
    </row>
    <row r="496" spans="1:47" ht="15.75" customHeight="1">
      <c r="A496" s="53"/>
      <c r="B496" s="53"/>
      <c r="C496" s="53"/>
      <c r="D496" s="53"/>
      <c r="E496" s="53"/>
      <c r="F496" s="53"/>
      <c r="G496" s="53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  <c r="AA496" s="53"/>
      <c r="AB496" s="53"/>
      <c r="AC496" s="53"/>
      <c r="AD496" s="53"/>
      <c r="AE496" s="53"/>
      <c r="AF496" s="53"/>
      <c r="AG496" s="53"/>
      <c r="AH496" s="53"/>
      <c r="AI496" s="53"/>
      <c r="AJ496" s="53"/>
      <c r="AK496" s="53"/>
      <c r="AL496" s="53"/>
      <c r="AM496" s="53"/>
      <c r="AN496" s="53"/>
      <c r="AO496" s="53"/>
      <c r="AP496" s="53"/>
      <c r="AQ496" s="53"/>
      <c r="AR496" s="53"/>
      <c r="AS496" s="53"/>
      <c r="AT496" s="53"/>
      <c r="AU496" s="53"/>
    </row>
    <row r="497" spans="1:47" ht="15.75" customHeight="1">
      <c r="A497" s="53"/>
      <c r="B497" s="53"/>
      <c r="C497" s="53"/>
      <c r="D497" s="53"/>
      <c r="E497" s="53"/>
      <c r="F497" s="53"/>
      <c r="G497" s="53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  <c r="AA497" s="53"/>
      <c r="AB497" s="53"/>
      <c r="AC497" s="53"/>
      <c r="AD497" s="53"/>
      <c r="AE497" s="53"/>
      <c r="AF497" s="53"/>
      <c r="AG497" s="53"/>
      <c r="AH497" s="53"/>
      <c r="AI497" s="53"/>
      <c r="AJ497" s="53"/>
      <c r="AK497" s="53"/>
      <c r="AL497" s="53"/>
      <c r="AM497" s="53"/>
      <c r="AN497" s="53"/>
      <c r="AO497" s="53"/>
      <c r="AP497" s="53"/>
      <c r="AQ497" s="53"/>
      <c r="AR497" s="53"/>
      <c r="AS497" s="53"/>
      <c r="AT497" s="53"/>
      <c r="AU497" s="53"/>
    </row>
    <row r="498" spans="1:47" ht="15.75" customHeight="1">
      <c r="A498" s="53"/>
      <c r="B498" s="53"/>
      <c r="C498" s="53"/>
      <c r="D498" s="53"/>
      <c r="E498" s="53"/>
      <c r="F498" s="53"/>
      <c r="G498" s="53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  <c r="AA498" s="53"/>
      <c r="AB498" s="53"/>
      <c r="AC498" s="53"/>
      <c r="AD498" s="53"/>
      <c r="AE498" s="53"/>
      <c r="AF498" s="53"/>
      <c r="AG498" s="53"/>
      <c r="AH498" s="53"/>
      <c r="AI498" s="53"/>
      <c r="AJ498" s="53"/>
      <c r="AK498" s="53"/>
      <c r="AL498" s="53"/>
      <c r="AM498" s="53"/>
      <c r="AN498" s="53"/>
      <c r="AO498" s="53"/>
      <c r="AP498" s="53"/>
      <c r="AQ498" s="53"/>
      <c r="AR498" s="53"/>
      <c r="AS498" s="53"/>
      <c r="AT498" s="53"/>
      <c r="AU498" s="53"/>
    </row>
    <row r="499" spans="1:47" ht="15.75" customHeight="1">
      <c r="A499" s="53"/>
      <c r="B499" s="53"/>
      <c r="C499" s="53"/>
      <c r="D499" s="53"/>
      <c r="E499" s="53"/>
      <c r="F499" s="53"/>
      <c r="G499" s="53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  <c r="AA499" s="53"/>
      <c r="AB499" s="53"/>
      <c r="AC499" s="53"/>
      <c r="AD499" s="53"/>
      <c r="AE499" s="53"/>
      <c r="AF499" s="53"/>
      <c r="AG499" s="53"/>
      <c r="AH499" s="53"/>
      <c r="AI499" s="53"/>
      <c r="AJ499" s="53"/>
      <c r="AK499" s="53"/>
      <c r="AL499" s="53"/>
      <c r="AM499" s="53"/>
      <c r="AN499" s="53"/>
      <c r="AO499" s="53"/>
      <c r="AP499" s="53"/>
      <c r="AQ499" s="53"/>
      <c r="AR499" s="53"/>
      <c r="AS499" s="53"/>
      <c r="AT499" s="53"/>
      <c r="AU499" s="53"/>
    </row>
    <row r="500" spans="1:47" ht="15.75" customHeight="1">
      <c r="A500" s="53"/>
      <c r="B500" s="53"/>
      <c r="C500" s="53"/>
      <c r="D500" s="53"/>
      <c r="E500" s="53"/>
      <c r="F500" s="53"/>
      <c r="G500" s="53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  <c r="AA500" s="53"/>
      <c r="AB500" s="53"/>
      <c r="AC500" s="53"/>
      <c r="AD500" s="53"/>
      <c r="AE500" s="53"/>
      <c r="AF500" s="53"/>
      <c r="AG500" s="53"/>
      <c r="AH500" s="53"/>
      <c r="AI500" s="53"/>
      <c r="AJ500" s="53"/>
      <c r="AK500" s="53"/>
      <c r="AL500" s="53"/>
      <c r="AM500" s="53"/>
      <c r="AN500" s="53"/>
      <c r="AO500" s="53"/>
      <c r="AP500" s="53"/>
      <c r="AQ500" s="53"/>
      <c r="AR500" s="53"/>
      <c r="AS500" s="53"/>
      <c r="AT500" s="53"/>
      <c r="AU500" s="53"/>
    </row>
    <row r="501" spans="1:47" ht="15.75" customHeight="1">
      <c r="A501" s="53"/>
      <c r="B501" s="53"/>
      <c r="C501" s="53"/>
      <c r="D501" s="53"/>
      <c r="E501" s="53"/>
      <c r="F501" s="53"/>
      <c r="G501" s="53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  <c r="AA501" s="53"/>
      <c r="AB501" s="53"/>
      <c r="AC501" s="53"/>
      <c r="AD501" s="53"/>
      <c r="AE501" s="53"/>
      <c r="AF501" s="53"/>
      <c r="AG501" s="53"/>
      <c r="AH501" s="53"/>
      <c r="AI501" s="53"/>
      <c r="AJ501" s="53"/>
      <c r="AK501" s="53"/>
      <c r="AL501" s="53"/>
      <c r="AM501" s="53"/>
      <c r="AN501" s="53"/>
      <c r="AO501" s="53"/>
      <c r="AP501" s="53"/>
      <c r="AQ501" s="53"/>
      <c r="AR501" s="53"/>
      <c r="AS501" s="53"/>
      <c r="AT501" s="53"/>
      <c r="AU501" s="53"/>
    </row>
    <row r="502" spans="1:47" ht="15.75" customHeight="1">
      <c r="A502" s="53"/>
      <c r="B502" s="53"/>
      <c r="C502" s="53"/>
      <c r="D502" s="53"/>
      <c r="E502" s="53"/>
      <c r="F502" s="53"/>
      <c r="G502" s="53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  <c r="AA502" s="53"/>
      <c r="AB502" s="53"/>
      <c r="AC502" s="53"/>
      <c r="AD502" s="53"/>
      <c r="AE502" s="53"/>
      <c r="AF502" s="53"/>
      <c r="AG502" s="53"/>
      <c r="AH502" s="53"/>
      <c r="AI502" s="53"/>
      <c r="AJ502" s="53"/>
      <c r="AK502" s="53"/>
      <c r="AL502" s="53"/>
      <c r="AM502" s="53"/>
      <c r="AN502" s="53"/>
      <c r="AO502" s="53"/>
      <c r="AP502" s="53"/>
      <c r="AQ502" s="53"/>
      <c r="AR502" s="53"/>
      <c r="AS502" s="53"/>
      <c r="AT502" s="53"/>
      <c r="AU502" s="53"/>
    </row>
    <row r="503" spans="1:47" ht="15.75" customHeight="1">
      <c r="A503" s="53"/>
      <c r="B503" s="53"/>
      <c r="C503" s="53"/>
      <c r="D503" s="53"/>
      <c r="E503" s="53"/>
      <c r="F503" s="53"/>
      <c r="G503" s="53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  <c r="AA503" s="53"/>
      <c r="AB503" s="53"/>
      <c r="AC503" s="53"/>
      <c r="AD503" s="53"/>
      <c r="AE503" s="53"/>
      <c r="AF503" s="53"/>
      <c r="AG503" s="53"/>
      <c r="AH503" s="53"/>
      <c r="AI503" s="53"/>
      <c r="AJ503" s="53"/>
      <c r="AK503" s="53"/>
      <c r="AL503" s="53"/>
      <c r="AM503" s="53"/>
      <c r="AN503" s="53"/>
      <c r="AO503" s="53"/>
      <c r="AP503" s="53"/>
      <c r="AQ503" s="53"/>
      <c r="AR503" s="53"/>
      <c r="AS503" s="53"/>
      <c r="AT503" s="53"/>
      <c r="AU503" s="53"/>
    </row>
    <row r="504" spans="1:47" ht="15.75" customHeight="1">
      <c r="A504" s="53"/>
      <c r="B504" s="53"/>
      <c r="C504" s="53"/>
      <c r="D504" s="53"/>
      <c r="E504" s="53"/>
      <c r="F504" s="53"/>
      <c r="G504" s="53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  <c r="AA504" s="53"/>
      <c r="AB504" s="53"/>
      <c r="AC504" s="53"/>
      <c r="AD504" s="53"/>
      <c r="AE504" s="53"/>
      <c r="AF504" s="53"/>
      <c r="AG504" s="53"/>
      <c r="AH504" s="53"/>
      <c r="AI504" s="53"/>
      <c r="AJ504" s="53"/>
      <c r="AK504" s="53"/>
      <c r="AL504" s="53"/>
      <c r="AM504" s="53"/>
      <c r="AN504" s="53"/>
      <c r="AO504" s="53"/>
      <c r="AP504" s="53"/>
      <c r="AQ504" s="53"/>
      <c r="AR504" s="53"/>
      <c r="AS504" s="53"/>
      <c r="AT504" s="53"/>
      <c r="AU504" s="53"/>
    </row>
    <row r="505" spans="1:47" ht="15.75" customHeight="1">
      <c r="A505" s="53"/>
      <c r="B505" s="53"/>
      <c r="C505" s="53"/>
      <c r="D505" s="53"/>
      <c r="E505" s="53"/>
      <c r="F505" s="53"/>
      <c r="G505" s="53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  <c r="AA505" s="53"/>
      <c r="AB505" s="53"/>
      <c r="AC505" s="53"/>
      <c r="AD505" s="53"/>
      <c r="AE505" s="53"/>
      <c r="AF505" s="53"/>
      <c r="AG505" s="53"/>
      <c r="AH505" s="53"/>
      <c r="AI505" s="53"/>
      <c r="AJ505" s="53"/>
      <c r="AK505" s="53"/>
      <c r="AL505" s="53"/>
      <c r="AM505" s="53"/>
      <c r="AN505" s="53"/>
      <c r="AO505" s="53"/>
      <c r="AP505" s="53"/>
      <c r="AQ505" s="53"/>
      <c r="AR505" s="53"/>
      <c r="AS505" s="53"/>
      <c r="AT505" s="53"/>
      <c r="AU505" s="53"/>
    </row>
    <row r="506" spans="1:47" ht="15.75" customHeight="1">
      <c r="A506" s="53"/>
      <c r="B506" s="53"/>
      <c r="C506" s="53"/>
      <c r="D506" s="53"/>
      <c r="E506" s="53"/>
      <c r="F506" s="53"/>
      <c r="G506" s="53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  <c r="AA506" s="53"/>
      <c r="AB506" s="53"/>
      <c r="AC506" s="53"/>
      <c r="AD506" s="53"/>
      <c r="AE506" s="53"/>
      <c r="AF506" s="53"/>
      <c r="AG506" s="53"/>
      <c r="AH506" s="53"/>
      <c r="AI506" s="53"/>
      <c r="AJ506" s="53"/>
      <c r="AK506" s="53"/>
      <c r="AL506" s="53"/>
      <c r="AM506" s="53"/>
      <c r="AN506" s="53"/>
      <c r="AO506" s="53"/>
      <c r="AP506" s="53"/>
      <c r="AQ506" s="53"/>
      <c r="AR506" s="53"/>
      <c r="AS506" s="53"/>
      <c r="AT506" s="53"/>
      <c r="AU506" s="53"/>
    </row>
    <row r="507" spans="1:47" ht="15.75" customHeight="1">
      <c r="A507" s="53"/>
      <c r="B507" s="53"/>
      <c r="C507" s="53"/>
      <c r="D507" s="53"/>
      <c r="E507" s="53"/>
      <c r="F507" s="53"/>
      <c r="G507" s="53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  <c r="AA507" s="53"/>
      <c r="AB507" s="53"/>
      <c r="AC507" s="53"/>
      <c r="AD507" s="53"/>
      <c r="AE507" s="53"/>
      <c r="AF507" s="53"/>
      <c r="AG507" s="53"/>
      <c r="AH507" s="53"/>
      <c r="AI507" s="53"/>
      <c r="AJ507" s="53"/>
      <c r="AK507" s="53"/>
      <c r="AL507" s="53"/>
      <c r="AM507" s="53"/>
      <c r="AN507" s="53"/>
      <c r="AO507" s="53"/>
      <c r="AP507" s="53"/>
      <c r="AQ507" s="53"/>
      <c r="AR507" s="53"/>
      <c r="AS507" s="53"/>
      <c r="AT507" s="53"/>
      <c r="AU507" s="53"/>
    </row>
    <row r="508" spans="1:47" ht="15.75" customHeight="1">
      <c r="A508" s="53"/>
      <c r="B508" s="53"/>
      <c r="C508" s="53"/>
      <c r="D508" s="53"/>
      <c r="E508" s="53"/>
      <c r="F508" s="53"/>
      <c r="G508" s="53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  <c r="AA508" s="53"/>
      <c r="AB508" s="53"/>
      <c r="AC508" s="53"/>
      <c r="AD508" s="53"/>
      <c r="AE508" s="53"/>
      <c r="AF508" s="53"/>
      <c r="AG508" s="53"/>
      <c r="AH508" s="53"/>
      <c r="AI508" s="53"/>
      <c r="AJ508" s="53"/>
      <c r="AK508" s="53"/>
      <c r="AL508" s="53"/>
      <c r="AM508" s="53"/>
      <c r="AN508" s="53"/>
      <c r="AO508" s="53"/>
      <c r="AP508" s="53"/>
      <c r="AQ508" s="53"/>
      <c r="AR508" s="53"/>
      <c r="AS508" s="53"/>
      <c r="AT508" s="53"/>
      <c r="AU508" s="53"/>
    </row>
    <row r="509" spans="1:47" ht="15.75" customHeight="1">
      <c r="A509" s="53"/>
      <c r="B509" s="53"/>
      <c r="C509" s="53"/>
      <c r="D509" s="53"/>
      <c r="E509" s="53"/>
      <c r="F509" s="53"/>
      <c r="G509" s="53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  <c r="AA509" s="53"/>
      <c r="AB509" s="53"/>
      <c r="AC509" s="53"/>
      <c r="AD509" s="53"/>
      <c r="AE509" s="53"/>
      <c r="AF509" s="53"/>
      <c r="AG509" s="53"/>
      <c r="AH509" s="53"/>
      <c r="AI509" s="53"/>
      <c r="AJ509" s="53"/>
      <c r="AK509" s="53"/>
      <c r="AL509" s="53"/>
      <c r="AM509" s="53"/>
      <c r="AN509" s="53"/>
      <c r="AO509" s="53"/>
      <c r="AP509" s="53"/>
      <c r="AQ509" s="53"/>
      <c r="AR509" s="53"/>
      <c r="AS509" s="53"/>
      <c r="AT509" s="53"/>
      <c r="AU509" s="53"/>
    </row>
    <row r="510" spans="1:47" ht="15.75" customHeight="1">
      <c r="A510" s="53"/>
      <c r="B510" s="53"/>
      <c r="C510" s="53"/>
      <c r="D510" s="53"/>
      <c r="E510" s="53"/>
      <c r="F510" s="53"/>
      <c r="G510" s="53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  <c r="AA510" s="53"/>
      <c r="AB510" s="53"/>
      <c r="AC510" s="53"/>
      <c r="AD510" s="53"/>
      <c r="AE510" s="53"/>
      <c r="AF510" s="53"/>
      <c r="AG510" s="53"/>
      <c r="AH510" s="53"/>
      <c r="AI510" s="53"/>
      <c r="AJ510" s="53"/>
      <c r="AK510" s="53"/>
      <c r="AL510" s="53"/>
      <c r="AM510" s="53"/>
      <c r="AN510" s="53"/>
      <c r="AO510" s="53"/>
      <c r="AP510" s="53"/>
      <c r="AQ510" s="53"/>
      <c r="AR510" s="53"/>
      <c r="AS510" s="53"/>
      <c r="AT510" s="53"/>
      <c r="AU510" s="53"/>
    </row>
    <row r="511" spans="1:47" ht="15.75" customHeight="1">
      <c r="A511" s="53"/>
      <c r="B511" s="53"/>
      <c r="C511" s="53"/>
      <c r="D511" s="53"/>
      <c r="E511" s="53"/>
      <c r="F511" s="53"/>
      <c r="G511" s="53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  <c r="AA511" s="53"/>
      <c r="AB511" s="53"/>
      <c r="AC511" s="53"/>
      <c r="AD511" s="53"/>
      <c r="AE511" s="53"/>
      <c r="AF511" s="53"/>
      <c r="AG511" s="53"/>
      <c r="AH511" s="53"/>
      <c r="AI511" s="53"/>
      <c r="AJ511" s="53"/>
      <c r="AK511" s="53"/>
      <c r="AL511" s="53"/>
      <c r="AM511" s="53"/>
      <c r="AN511" s="53"/>
      <c r="AO511" s="53"/>
      <c r="AP511" s="53"/>
      <c r="AQ511" s="53"/>
      <c r="AR511" s="53"/>
      <c r="AS511" s="53"/>
      <c r="AT511" s="53"/>
      <c r="AU511" s="53"/>
    </row>
    <row r="512" spans="1:47" ht="15.75" customHeight="1">
      <c r="A512" s="53"/>
      <c r="B512" s="53"/>
      <c r="C512" s="53"/>
      <c r="D512" s="53"/>
      <c r="E512" s="53"/>
      <c r="F512" s="53"/>
      <c r="G512" s="53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  <c r="AA512" s="53"/>
      <c r="AB512" s="53"/>
      <c r="AC512" s="53"/>
      <c r="AD512" s="53"/>
      <c r="AE512" s="53"/>
      <c r="AF512" s="53"/>
      <c r="AG512" s="53"/>
      <c r="AH512" s="53"/>
      <c r="AI512" s="53"/>
      <c r="AJ512" s="53"/>
      <c r="AK512" s="53"/>
      <c r="AL512" s="53"/>
      <c r="AM512" s="53"/>
      <c r="AN512" s="53"/>
      <c r="AO512" s="53"/>
      <c r="AP512" s="53"/>
      <c r="AQ512" s="53"/>
      <c r="AR512" s="53"/>
      <c r="AS512" s="53"/>
      <c r="AT512" s="53"/>
      <c r="AU512" s="53"/>
    </row>
    <row r="513" spans="1:47" ht="15.75" customHeight="1">
      <c r="A513" s="53"/>
      <c r="B513" s="53"/>
      <c r="C513" s="53"/>
      <c r="D513" s="53"/>
      <c r="E513" s="53"/>
      <c r="F513" s="53"/>
      <c r="G513" s="53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  <c r="AA513" s="53"/>
      <c r="AB513" s="53"/>
      <c r="AC513" s="53"/>
      <c r="AD513" s="53"/>
      <c r="AE513" s="53"/>
      <c r="AF513" s="53"/>
      <c r="AG513" s="53"/>
      <c r="AH513" s="53"/>
      <c r="AI513" s="53"/>
      <c r="AJ513" s="53"/>
      <c r="AK513" s="53"/>
      <c r="AL513" s="53"/>
      <c r="AM513" s="53"/>
      <c r="AN513" s="53"/>
      <c r="AO513" s="53"/>
      <c r="AP513" s="53"/>
      <c r="AQ513" s="53"/>
      <c r="AR513" s="53"/>
      <c r="AS513" s="53"/>
      <c r="AT513" s="53"/>
      <c r="AU513" s="53"/>
    </row>
    <row r="514" spans="1:47" ht="15.75" customHeight="1">
      <c r="A514" s="53"/>
      <c r="B514" s="53"/>
      <c r="C514" s="53"/>
      <c r="D514" s="53"/>
      <c r="E514" s="53"/>
      <c r="F514" s="53"/>
      <c r="G514" s="53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  <c r="AA514" s="53"/>
      <c r="AB514" s="53"/>
      <c r="AC514" s="53"/>
      <c r="AD514" s="53"/>
      <c r="AE514" s="53"/>
      <c r="AF514" s="53"/>
      <c r="AG514" s="53"/>
      <c r="AH514" s="53"/>
      <c r="AI514" s="53"/>
      <c r="AJ514" s="53"/>
      <c r="AK514" s="53"/>
      <c r="AL514" s="53"/>
      <c r="AM514" s="53"/>
      <c r="AN514" s="53"/>
      <c r="AO514" s="53"/>
      <c r="AP514" s="53"/>
      <c r="AQ514" s="53"/>
      <c r="AR514" s="53"/>
      <c r="AS514" s="53"/>
      <c r="AT514" s="53"/>
      <c r="AU514" s="53"/>
    </row>
    <row r="515" spans="1:47" ht="15.75" customHeight="1">
      <c r="A515" s="53"/>
      <c r="B515" s="53"/>
      <c r="C515" s="53"/>
      <c r="D515" s="53"/>
      <c r="E515" s="53"/>
      <c r="F515" s="53"/>
      <c r="G515" s="53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  <c r="AA515" s="53"/>
      <c r="AB515" s="53"/>
      <c r="AC515" s="53"/>
      <c r="AD515" s="53"/>
      <c r="AE515" s="53"/>
      <c r="AF515" s="53"/>
      <c r="AG515" s="53"/>
      <c r="AH515" s="53"/>
      <c r="AI515" s="53"/>
      <c r="AJ515" s="53"/>
      <c r="AK515" s="53"/>
      <c r="AL515" s="53"/>
      <c r="AM515" s="53"/>
      <c r="AN515" s="53"/>
      <c r="AO515" s="53"/>
      <c r="AP515" s="53"/>
      <c r="AQ515" s="53"/>
      <c r="AR515" s="53"/>
      <c r="AS515" s="53"/>
      <c r="AT515" s="53"/>
      <c r="AU515" s="53"/>
    </row>
    <row r="516" spans="1:47" ht="15.75" customHeight="1">
      <c r="A516" s="53"/>
      <c r="B516" s="53"/>
      <c r="C516" s="53"/>
      <c r="D516" s="53"/>
      <c r="E516" s="53"/>
      <c r="F516" s="53"/>
      <c r="G516" s="53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  <c r="AA516" s="53"/>
      <c r="AB516" s="53"/>
      <c r="AC516" s="53"/>
      <c r="AD516" s="53"/>
      <c r="AE516" s="53"/>
      <c r="AF516" s="53"/>
      <c r="AG516" s="53"/>
      <c r="AH516" s="53"/>
      <c r="AI516" s="53"/>
      <c r="AJ516" s="53"/>
      <c r="AK516" s="53"/>
      <c r="AL516" s="53"/>
      <c r="AM516" s="53"/>
      <c r="AN516" s="53"/>
      <c r="AO516" s="53"/>
      <c r="AP516" s="53"/>
      <c r="AQ516" s="53"/>
      <c r="AR516" s="53"/>
      <c r="AS516" s="53"/>
      <c r="AT516" s="53"/>
      <c r="AU516" s="53"/>
    </row>
    <row r="517" spans="1:47" ht="15.75" customHeight="1">
      <c r="A517" s="53"/>
      <c r="B517" s="53"/>
      <c r="C517" s="53"/>
      <c r="D517" s="53"/>
      <c r="E517" s="53"/>
      <c r="F517" s="53"/>
      <c r="G517" s="53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  <c r="AA517" s="53"/>
      <c r="AB517" s="53"/>
      <c r="AC517" s="53"/>
      <c r="AD517" s="53"/>
      <c r="AE517" s="53"/>
      <c r="AF517" s="53"/>
      <c r="AG517" s="53"/>
      <c r="AH517" s="53"/>
      <c r="AI517" s="53"/>
      <c r="AJ517" s="53"/>
      <c r="AK517" s="53"/>
      <c r="AL517" s="53"/>
      <c r="AM517" s="53"/>
      <c r="AN517" s="53"/>
      <c r="AO517" s="53"/>
      <c r="AP517" s="53"/>
      <c r="AQ517" s="53"/>
      <c r="AR517" s="53"/>
      <c r="AS517" s="53"/>
      <c r="AT517" s="53"/>
      <c r="AU517" s="53"/>
    </row>
    <row r="518" spans="1:47" ht="15.75" customHeight="1">
      <c r="A518" s="53"/>
      <c r="B518" s="53"/>
      <c r="C518" s="53"/>
      <c r="D518" s="53"/>
      <c r="E518" s="53"/>
      <c r="F518" s="53"/>
      <c r="G518" s="53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  <c r="AA518" s="53"/>
      <c r="AB518" s="53"/>
      <c r="AC518" s="53"/>
      <c r="AD518" s="53"/>
      <c r="AE518" s="53"/>
      <c r="AF518" s="53"/>
      <c r="AG518" s="53"/>
      <c r="AH518" s="53"/>
      <c r="AI518" s="53"/>
      <c r="AJ518" s="53"/>
      <c r="AK518" s="53"/>
      <c r="AL518" s="53"/>
      <c r="AM518" s="53"/>
      <c r="AN518" s="53"/>
      <c r="AO518" s="53"/>
      <c r="AP518" s="53"/>
      <c r="AQ518" s="53"/>
      <c r="AR518" s="53"/>
      <c r="AS518" s="53"/>
      <c r="AT518" s="53"/>
      <c r="AU518" s="53"/>
    </row>
    <row r="519" spans="1:47" ht="15.75" customHeight="1">
      <c r="A519" s="53"/>
      <c r="B519" s="53"/>
      <c r="C519" s="53"/>
      <c r="D519" s="53"/>
      <c r="E519" s="53"/>
      <c r="F519" s="53"/>
      <c r="G519" s="53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  <c r="AA519" s="53"/>
      <c r="AB519" s="53"/>
      <c r="AC519" s="53"/>
      <c r="AD519" s="53"/>
      <c r="AE519" s="53"/>
      <c r="AF519" s="53"/>
      <c r="AG519" s="53"/>
      <c r="AH519" s="53"/>
      <c r="AI519" s="53"/>
      <c r="AJ519" s="53"/>
      <c r="AK519" s="53"/>
      <c r="AL519" s="53"/>
      <c r="AM519" s="53"/>
      <c r="AN519" s="53"/>
      <c r="AO519" s="53"/>
      <c r="AP519" s="53"/>
      <c r="AQ519" s="53"/>
      <c r="AR519" s="53"/>
      <c r="AS519" s="53"/>
      <c r="AT519" s="53"/>
      <c r="AU519" s="53"/>
    </row>
    <row r="520" spans="1:47" ht="15.75" customHeight="1">
      <c r="A520" s="53"/>
      <c r="B520" s="53"/>
      <c r="C520" s="53"/>
      <c r="D520" s="53"/>
      <c r="E520" s="53"/>
      <c r="F520" s="53"/>
      <c r="G520" s="53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  <c r="AA520" s="53"/>
      <c r="AB520" s="53"/>
      <c r="AC520" s="53"/>
      <c r="AD520" s="53"/>
      <c r="AE520" s="53"/>
      <c r="AF520" s="53"/>
      <c r="AG520" s="53"/>
      <c r="AH520" s="53"/>
      <c r="AI520" s="53"/>
      <c r="AJ520" s="53"/>
      <c r="AK520" s="53"/>
      <c r="AL520" s="53"/>
      <c r="AM520" s="53"/>
      <c r="AN520" s="53"/>
      <c r="AO520" s="53"/>
      <c r="AP520" s="53"/>
      <c r="AQ520" s="53"/>
      <c r="AR520" s="53"/>
      <c r="AS520" s="53"/>
      <c r="AT520" s="53"/>
      <c r="AU520" s="53"/>
    </row>
    <row r="521" spans="1:47" ht="15.75" customHeight="1">
      <c r="A521" s="53"/>
      <c r="B521" s="53"/>
      <c r="C521" s="53"/>
      <c r="D521" s="53"/>
      <c r="E521" s="53"/>
      <c r="F521" s="53"/>
      <c r="G521" s="53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  <c r="AA521" s="53"/>
      <c r="AB521" s="53"/>
      <c r="AC521" s="53"/>
      <c r="AD521" s="53"/>
      <c r="AE521" s="53"/>
      <c r="AF521" s="53"/>
      <c r="AG521" s="53"/>
      <c r="AH521" s="53"/>
      <c r="AI521" s="53"/>
      <c r="AJ521" s="53"/>
      <c r="AK521" s="53"/>
      <c r="AL521" s="53"/>
      <c r="AM521" s="53"/>
      <c r="AN521" s="53"/>
      <c r="AO521" s="53"/>
      <c r="AP521" s="53"/>
      <c r="AQ521" s="53"/>
      <c r="AR521" s="53"/>
      <c r="AS521" s="53"/>
      <c r="AT521" s="53"/>
      <c r="AU521" s="53"/>
    </row>
    <row r="522" spans="1:47" ht="15.75" customHeight="1">
      <c r="A522" s="53"/>
      <c r="B522" s="53"/>
      <c r="C522" s="53"/>
      <c r="D522" s="53"/>
      <c r="E522" s="53"/>
      <c r="F522" s="53"/>
      <c r="G522" s="53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  <c r="AA522" s="53"/>
      <c r="AB522" s="53"/>
      <c r="AC522" s="53"/>
      <c r="AD522" s="53"/>
      <c r="AE522" s="53"/>
      <c r="AF522" s="53"/>
      <c r="AG522" s="53"/>
      <c r="AH522" s="53"/>
      <c r="AI522" s="53"/>
      <c r="AJ522" s="53"/>
      <c r="AK522" s="53"/>
      <c r="AL522" s="53"/>
      <c r="AM522" s="53"/>
      <c r="AN522" s="53"/>
      <c r="AO522" s="53"/>
      <c r="AP522" s="53"/>
      <c r="AQ522" s="53"/>
      <c r="AR522" s="53"/>
      <c r="AS522" s="53"/>
      <c r="AT522" s="53"/>
      <c r="AU522" s="53"/>
    </row>
    <row r="523" spans="1:47" ht="15.75" customHeight="1">
      <c r="A523" s="53"/>
      <c r="B523" s="53"/>
      <c r="C523" s="53"/>
      <c r="D523" s="53"/>
      <c r="E523" s="53"/>
      <c r="F523" s="53"/>
      <c r="G523" s="53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  <c r="AA523" s="53"/>
      <c r="AB523" s="53"/>
      <c r="AC523" s="53"/>
      <c r="AD523" s="53"/>
      <c r="AE523" s="53"/>
      <c r="AF523" s="53"/>
      <c r="AG523" s="53"/>
      <c r="AH523" s="53"/>
      <c r="AI523" s="53"/>
      <c r="AJ523" s="53"/>
      <c r="AK523" s="53"/>
      <c r="AL523" s="53"/>
      <c r="AM523" s="53"/>
      <c r="AN523" s="53"/>
      <c r="AO523" s="53"/>
      <c r="AP523" s="53"/>
      <c r="AQ523" s="53"/>
      <c r="AR523" s="53"/>
      <c r="AS523" s="53"/>
      <c r="AT523" s="53"/>
      <c r="AU523" s="53"/>
    </row>
    <row r="524" spans="1:47" ht="15.75" customHeight="1">
      <c r="A524" s="53"/>
      <c r="B524" s="53"/>
      <c r="C524" s="53"/>
      <c r="D524" s="53"/>
      <c r="E524" s="53"/>
      <c r="F524" s="53"/>
      <c r="G524" s="53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  <c r="AA524" s="53"/>
      <c r="AB524" s="53"/>
      <c r="AC524" s="53"/>
      <c r="AD524" s="53"/>
      <c r="AE524" s="53"/>
      <c r="AF524" s="53"/>
      <c r="AG524" s="53"/>
      <c r="AH524" s="53"/>
      <c r="AI524" s="53"/>
      <c r="AJ524" s="53"/>
      <c r="AK524" s="53"/>
      <c r="AL524" s="53"/>
      <c r="AM524" s="53"/>
      <c r="AN524" s="53"/>
      <c r="AO524" s="53"/>
      <c r="AP524" s="53"/>
      <c r="AQ524" s="53"/>
      <c r="AR524" s="53"/>
      <c r="AS524" s="53"/>
      <c r="AT524" s="53"/>
      <c r="AU524" s="53"/>
    </row>
    <row r="525" spans="1:47" ht="15.75" customHeight="1">
      <c r="A525" s="53"/>
      <c r="B525" s="53"/>
      <c r="C525" s="53"/>
      <c r="D525" s="53"/>
      <c r="E525" s="53"/>
      <c r="F525" s="53"/>
      <c r="G525" s="53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  <c r="AA525" s="53"/>
      <c r="AB525" s="53"/>
      <c r="AC525" s="53"/>
      <c r="AD525" s="53"/>
      <c r="AE525" s="53"/>
      <c r="AF525" s="53"/>
      <c r="AG525" s="53"/>
      <c r="AH525" s="53"/>
      <c r="AI525" s="53"/>
      <c r="AJ525" s="53"/>
      <c r="AK525" s="53"/>
      <c r="AL525" s="53"/>
      <c r="AM525" s="53"/>
      <c r="AN525" s="53"/>
      <c r="AO525" s="53"/>
      <c r="AP525" s="53"/>
      <c r="AQ525" s="53"/>
      <c r="AR525" s="53"/>
      <c r="AS525" s="53"/>
      <c r="AT525" s="53"/>
      <c r="AU525" s="53"/>
    </row>
    <row r="526" spans="1:47" ht="15.75" customHeight="1">
      <c r="A526" s="53"/>
      <c r="B526" s="53"/>
      <c r="C526" s="53"/>
      <c r="D526" s="53"/>
      <c r="E526" s="53"/>
      <c r="F526" s="53"/>
      <c r="G526" s="53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  <c r="AA526" s="53"/>
      <c r="AB526" s="53"/>
      <c r="AC526" s="53"/>
      <c r="AD526" s="53"/>
      <c r="AE526" s="53"/>
      <c r="AF526" s="53"/>
      <c r="AG526" s="53"/>
      <c r="AH526" s="53"/>
      <c r="AI526" s="53"/>
      <c r="AJ526" s="53"/>
      <c r="AK526" s="53"/>
      <c r="AL526" s="53"/>
      <c r="AM526" s="53"/>
      <c r="AN526" s="53"/>
      <c r="AO526" s="53"/>
      <c r="AP526" s="53"/>
      <c r="AQ526" s="53"/>
      <c r="AR526" s="53"/>
      <c r="AS526" s="53"/>
      <c r="AT526" s="53"/>
      <c r="AU526" s="53"/>
    </row>
    <row r="527" spans="1:47" ht="15.75" customHeight="1">
      <c r="A527" s="53"/>
      <c r="B527" s="53"/>
      <c r="C527" s="53"/>
      <c r="D527" s="53"/>
      <c r="E527" s="53"/>
      <c r="F527" s="53"/>
      <c r="G527" s="53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  <c r="AA527" s="53"/>
      <c r="AB527" s="53"/>
      <c r="AC527" s="53"/>
      <c r="AD527" s="53"/>
      <c r="AE527" s="53"/>
      <c r="AF527" s="53"/>
      <c r="AG527" s="53"/>
      <c r="AH527" s="53"/>
      <c r="AI527" s="53"/>
      <c r="AJ527" s="53"/>
      <c r="AK527" s="53"/>
      <c r="AL527" s="53"/>
      <c r="AM527" s="53"/>
      <c r="AN527" s="53"/>
      <c r="AO527" s="53"/>
      <c r="AP527" s="53"/>
      <c r="AQ527" s="53"/>
      <c r="AR527" s="53"/>
      <c r="AS527" s="53"/>
      <c r="AT527" s="53"/>
      <c r="AU527" s="53"/>
    </row>
    <row r="528" spans="1:47" ht="15.75" customHeight="1">
      <c r="A528" s="53"/>
      <c r="B528" s="53"/>
      <c r="C528" s="53"/>
      <c r="D528" s="53"/>
      <c r="E528" s="53"/>
      <c r="F528" s="53"/>
      <c r="G528" s="53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  <c r="AA528" s="53"/>
      <c r="AB528" s="53"/>
      <c r="AC528" s="53"/>
      <c r="AD528" s="53"/>
      <c r="AE528" s="53"/>
      <c r="AF528" s="53"/>
      <c r="AG528" s="53"/>
      <c r="AH528" s="53"/>
      <c r="AI528" s="53"/>
      <c r="AJ528" s="53"/>
      <c r="AK528" s="53"/>
      <c r="AL528" s="53"/>
      <c r="AM528" s="53"/>
      <c r="AN528" s="53"/>
      <c r="AO528" s="53"/>
      <c r="AP528" s="53"/>
      <c r="AQ528" s="53"/>
      <c r="AR528" s="53"/>
      <c r="AS528" s="53"/>
      <c r="AT528" s="53"/>
      <c r="AU528" s="53"/>
    </row>
    <row r="529" spans="1:47" ht="15.75" customHeight="1">
      <c r="A529" s="53"/>
      <c r="B529" s="53"/>
      <c r="C529" s="53"/>
      <c r="D529" s="53"/>
      <c r="E529" s="53"/>
      <c r="F529" s="53"/>
      <c r="G529" s="53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  <c r="AA529" s="53"/>
      <c r="AB529" s="53"/>
      <c r="AC529" s="53"/>
      <c r="AD529" s="53"/>
      <c r="AE529" s="53"/>
      <c r="AF529" s="53"/>
      <c r="AG529" s="53"/>
      <c r="AH529" s="53"/>
      <c r="AI529" s="53"/>
      <c r="AJ529" s="53"/>
      <c r="AK529" s="53"/>
      <c r="AL529" s="53"/>
      <c r="AM529" s="53"/>
      <c r="AN529" s="53"/>
      <c r="AO529" s="53"/>
      <c r="AP529" s="53"/>
      <c r="AQ529" s="53"/>
      <c r="AR529" s="53"/>
      <c r="AS529" s="53"/>
      <c r="AT529" s="53"/>
      <c r="AU529" s="53"/>
    </row>
    <row r="530" spans="1:47" ht="15.75" customHeight="1">
      <c r="A530" s="53"/>
      <c r="B530" s="53"/>
      <c r="C530" s="53"/>
      <c r="D530" s="53"/>
      <c r="E530" s="53"/>
      <c r="F530" s="53"/>
      <c r="G530" s="53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  <c r="AA530" s="53"/>
      <c r="AB530" s="53"/>
      <c r="AC530" s="53"/>
      <c r="AD530" s="53"/>
      <c r="AE530" s="53"/>
      <c r="AF530" s="53"/>
      <c r="AG530" s="53"/>
      <c r="AH530" s="53"/>
      <c r="AI530" s="53"/>
      <c r="AJ530" s="53"/>
      <c r="AK530" s="53"/>
      <c r="AL530" s="53"/>
      <c r="AM530" s="53"/>
      <c r="AN530" s="53"/>
      <c r="AO530" s="53"/>
      <c r="AP530" s="53"/>
      <c r="AQ530" s="53"/>
      <c r="AR530" s="53"/>
      <c r="AS530" s="53"/>
      <c r="AT530" s="53"/>
      <c r="AU530" s="53"/>
    </row>
    <row r="531" spans="1:47" ht="15.75" customHeight="1">
      <c r="A531" s="53"/>
      <c r="B531" s="53"/>
      <c r="C531" s="53"/>
      <c r="D531" s="53"/>
      <c r="E531" s="53"/>
      <c r="F531" s="53"/>
      <c r="G531" s="53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  <c r="AA531" s="53"/>
      <c r="AB531" s="53"/>
      <c r="AC531" s="53"/>
      <c r="AD531" s="53"/>
      <c r="AE531" s="53"/>
      <c r="AF531" s="53"/>
      <c r="AG531" s="53"/>
      <c r="AH531" s="53"/>
      <c r="AI531" s="53"/>
      <c r="AJ531" s="53"/>
      <c r="AK531" s="53"/>
      <c r="AL531" s="53"/>
      <c r="AM531" s="53"/>
      <c r="AN531" s="53"/>
      <c r="AO531" s="53"/>
      <c r="AP531" s="53"/>
      <c r="AQ531" s="53"/>
      <c r="AR531" s="53"/>
      <c r="AS531" s="53"/>
      <c r="AT531" s="53"/>
      <c r="AU531" s="53"/>
    </row>
    <row r="532" spans="1:47" ht="15.75" customHeight="1">
      <c r="A532" s="53"/>
      <c r="B532" s="53"/>
      <c r="C532" s="53"/>
      <c r="D532" s="53"/>
      <c r="E532" s="53"/>
      <c r="F532" s="53"/>
      <c r="G532" s="53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  <c r="AA532" s="53"/>
      <c r="AB532" s="53"/>
      <c r="AC532" s="53"/>
      <c r="AD532" s="53"/>
      <c r="AE532" s="53"/>
      <c r="AF532" s="53"/>
      <c r="AG532" s="53"/>
      <c r="AH532" s="53"/>
      <c r="AI532" s="53"/>
      <c r="AJ532" s="53"/>
      <c r="AK532" s="53"/>
      <c r="AL532" s="53"/>
      <c r="AM532" s="53"/>
      <c r="AN532" s="53"/>
      <c r="AO532" s="53"/>
      <c r="AP532" s="53"/>
      <c r="AQ532" s="53"/>
      <c r="AR532" s="53"/>
      <c r="AS532" s="53"/>
      <c r="AT532" s="53"/>
      <c r="AU532" s="53"/>
    </row>
    <row r="533" spans="1:47" ht="15.75" customHeight="1">
      <c r="A533" s="53"/>
      <c r="B533" s="53"/>
      <c r="C533" s="53"/>
      <c r="D533" s="53"/>
      <c r="E533" s="53"/>
      <c r="F533" s="53"/>
      <c r="G533" s="53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  <c r="AA533" s="53"/>
      <c r="AB533" s="53"/>
      <c r="AC533" s="53"/>
      <c r="AD533" s="53"/>
      <c r="AE533" s="53"/>
      <c r="AF533" s="53"/>
      <c r="AG533" s="53"/>
      <c r="AH533" s="53"/>
      <c r="AI533" s="53"/>
      <c r="AJ533" s="53"/>
      <c r="AK533" s="53"/>
      <c r="AL533" s="53"/>
      <c r="AM533" s="53"/>
      <c r="AN533" s="53"/>
      <c r="AO533" s="53"/>
      <c r="AP533" s="53"/>
      <c r="AQ533" s="53"/>
      <c r="AR533" s="53"/>
      <c r="AS533" s="53"/>
      <c r="AT533" s="53"/>
      <c r="AU533" s="53"/>
    </row>
    <row r="534" spans="1:47" ht="15.75" customHeight="1">
      <c r="A534" s="53"/>
      <c r="B534" s="53"/>
      <c r="C534" s="53"/>
      <c r="D534" s="53"/>
      <c r="E534" s="53"/>
      <c r="F534" s="53"/>
      <c r="G534" s="53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  <c r="AA534" s="53"/>
      <c r="AB534" s="53"/>
      <c r="AC534" s="53"/>
      <c r="AD534" s="53"/>
      <c r="AE534" s="53"/>
      <c r="AF534" s="53"/>
      <c r="AG534" s="53"/>
      <c r="AH534" s="53"/>
      <c r="AI534" s="53"/>
      <c r="AJ534" s="53"/>
      <c r="AK534" s="53"/>
      <c r="AL534" s="53"/>
      <c r="AM534" s="53"/>
      <c r="AN534" s="53"/>
      <c r="AO534" s="53"/>
      <c r="AP534" s="53"/>
      <c r="AQ534" s="53"/>
      <c r="AR534" s="53"/>
      <c r="AS534" s="53"/>
      <c r="AT534" s="53"/>
      <c r="AU534" s="53"/>
    </row>
    <row r="535" spans="1:47" ht="15.75" customHeight="1">
      <c r="A535" s="53"/>
      <c r="B535" s="53"/>
      <c r="C535" s="53"/>
      <c r="D535" s="53"/>
      <c r="E535" s="53"/>
      <c r="F535" s="53"/>
      <c r="G535" s="53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  <c r="AA535" s="53"/>
      <c r="AB535" s="53"/>
      <c r="AC535" s="53"/>
      <c r="AD535" s="53"/>
      <c r="AE535" s="53"/>
      <c r="AF535" s="53"/>
      <c r="AG535" s="53"/>
      <c r="AH535" s="53"/>
      <c r="AI535" s="53"/>
      <c r="AJ535" s="53"/>
      <c r="AK535" s="53"/>
      <c r="AL535" s="53"/>
      <c r="AM535" s="53"/>
      <c r="AN535" s="53"/>
      <c r="AO535" s="53"/>
      <c r="AP535" s="53"/>
      <c r="AQ535" s="53"/>
      <c r="AR535" s="53"/>
      <c r="AS535" s="53"/>
      <c r="AT535" s="53"/>
      <c r="AU535" s="53"/>
    </row>
    <row r="536" spans="1:47" ht="15.75" customHeight="1">
      <c r="A536" s="53"/>
      <c r="B536" s="53"/>
      <c r="C536" s="53"/>
      <c r="D536" s="53"/>
      <c r="E536" s="53"/>
      <c r="F536" s="53"/>
      <c r="G536" s="53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  <c r="AA536" s="53"/>
      <c r="AB536" s="53"/>
      <c r="AC536" s="53"/>
      <c r="AD536" s="53"/>
      <c r="AE536" s="53"/>
      <c r="AF536" s="53"/>
      <c r="AG536" s="53"/>
      <c r="AH536" s="53"/>
      <c r="AI536" s="53"/>
      <c r="AJ536" s="53"/>
      <c r="AK536" s="53"/>
      <c r="AL536" s="53"/>
      <c r="AM536" s="53"/>
      <c r="AN536" s="53"/>
      <c r="AO536" s="53"/>
      <c r="AP536" s="53"/>
      <c r="AQ536" s="53"/>
      <c r="AR536" s="53"/>
      <c r="AS536" s="53"/>
      <c r="AT536" s="53"/>
      <c r="AU536" s="53"/>
    </row>
    <row r="537" spans="1:47" ht="15.75" customHeight="1">
      <c r="A537" s="53"/>
      <c r="B537" s="53"/>
      <c r="C537" s="53"/>
      <c r="D537" s="53"/>
      <c r="E537" s="53"/>
      <c r="F537" s="53"/>
      <c r="G537" s="53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  <c r="AA537" s="53"/>
      <c r="AB537" s="53"/>
      <c r="AC537" s="53"/>
      <c r="AD537" s="53"/>
      <c r="AE537" s="53"/>
      <c r="AF537" s="53"/>
      <c r="AG537" s="53"/>
      <c r="AH537" s="53"/>
      <c r="AI537" s="53"/>
      <c r="AJ537" s="53"/>
      <c r="AK537" s="53"/>
      <c r="AL537" s="53"/>
      <c r="AM537" s="53"/>
      <c r="AN537" s="53"/>
      <c r="AO537" s="53"/>
      <c r="AP537" s="53"/>
      <c r="AQ537" s="53"/>
      <c r="AR537" s="53"/>
      <c r="AS537" s="53"/>
      <c r="AT537" s="53"/>
      <c r="AU537" s="53"/>
    </row>
    <row r="538" spans="1:47" ht="15.75" customHeight="1">
      <c r="A538" s="53"/>
      <c r="B538" s="53"/>
      <c r="C538" s="53"/>
      <c r="D538" s="53"/>
      <c r="E538" s="53"/>
      <c r="F538" s="53"/>
      <c r="G538" s="53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  <c r="AA538" s="53"/>
      <c r="AB538" s="53"/>
      <c r="AC538" s="53"/>
      <c r="AD538" s="53"/>
      <c r="AE538" s="53"/>
      <c r="AF538" s="53"/>
      <c r="AG538" s="53"/>
      <c r="AH538" s="53"/>
      <c r="AI538" s="53"/>
      <c r="AJ538" s="53"/>
      <c r="AK538" s="53"/>
      <c r="AL538" s="53"/>
      <c r="AM538" s="53"/>
      <c r="AN538" s="53"/>
      <c r="AO538" s="53"/>
      <c r="AP538" s="53"/>
      <c r="AQ538" s="53"/>
      <c r="AR538" s="53"/>
      <c r="AS538" s="53"/>
      <c r="AT538" s="53"/>
      <c r="AU538" s="53"/>
    </row>
    <row r="539" spans="1:47" ht="15.75" customHeight="1">
      <c r="A539" s="53"/>
      <c r="B539" s="53"/>
      <c r="C539" s="53"/>
      <c r="D539" s="53"/>
      <c r="E539" s="53"/>
      <c r="F539" s="53"/>
      <c r="G539" s="53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  <c r="AA539" s="53"/>
      <c r="AB539" s="53"/>
      <c r="AC539" s="53"/>
      <c r="AD539" s="53"/>
      <c r="AE539" s="53"/>
      <c r="AF539" s="53"/>
      <c r="AG539" s="53"/>
      <c r="AH539" s="53"/>
      <c r="AI539" s="53"/>
      <c r="AJ539" s="53"/>
      <c r="AK539" s="53"/>
      <c r="AL539" s="53"/>
      <c r="AM539" s="53"/>
      <c r="AN539" s="53"/>
      <c r="AO539" s="53"/>
      <c r="AP539" s="53"/>
      <c r="AQ539" s="53"/>
      <c r="AR539" s="53"/>
      <c r="AS539" s="53"/>
      <c r="AT539" s="53"/>
      <c r="AU539" s="53"/>
    </row>
    <row r="540" spans="1:47" ht="15.75" customHeight="1">
      <c r="A540" s="53"/>
      <c r="B540" s="53"/>
      <c r="C540" s="53"/>
      <c r="D540" s="53"/>
      <c r="E540" s="53"/>
      <c r="F540" s="53"/>
      <c r="G540" s="53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  <c r="AA540" s="53"/>
      <c r="AB540" s="53"/>
      <c r="AC540" s="53"/>
      <c r="AD540" s="53"/>
      <c r="AE540" s="53"/>
      <c r="AF540" s="53"/>
      <c r="AG540" s="53"/>
      <c r="AH540" s="53"/>
      <c r="AI540" s="53"/>
      <c r="AJ540" s="53"/>
      <c r="AK540" s="53"/>
      <c r="AL540" s="53"/>
      <c r="AM540" s="53"/>
      <c r="AN540" s="53"/>
      <c r="AO540" s="53"/>
      <c r="AP540" s="53"/>
      <c r="AQ540" s="53"/>
      <c r="AR540" s="53"/>
      <c r="AS540" s="53"/>
      <c r="AT540" s="53"/>
      <c r="AU540" s="53"/>
    </row>
    <row r="541" spans="1:47" ht="15.75" customHeight="1">
      <c r="A541" s="53"/>
      <c r="B541" s="53"/>
      <c r="C541" s="53"/>
      <c r="D541" s="53"/>
      <c r="E541" s="53"/>
      <c r="F541" s="53"/>
      <c r="G541" s="53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  <c r="AA541" s="53"/>
      <c r="AB541" s="53"/>
      <c r="AC541" s="53"/>
      <c r="AD541" s="53"/>
      <c r="AE541" s="53"/>
      <c r="AF541" s="53"/>
      <c r="AG541" s="53"/>
      <c r="AH541" s="53"/>
      <c r="AI541" s="53"/>
      <c r="AJ541" s="53"/>
      <c r="AK541" s="53"/>
      <c r="AL541" s="53"/>
      <c r="AM541" s="53"/>
      <c r="AN541" s="53"/>
      <c r="AO541" s="53"/>
      <c r="AP541" s="53"/>
      <c r="AQ541" s="53"/>
      <c r="AR541" s="53"/>
      <c r="AS541" s="53"/>
      <c r="AT541" s="53"/>
      <c r="AU541" s="53"/>
    </row>
    <row r="542" spans="1:47" ht="15.75" customHeight="1">
      <c r="A542" s="53"/>
      <c r="B542" s="53"/>
      <c r="C542" s="53"/>
      <c r="D542" s="53"/>
      <c r="E542" s="53"/>
      <c r="F542" s="53"/>
      <c r="G542" s="53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  <c r="AA542" s="53"/>
      <c r="AB542" s="53"/>
      <c r="AC542" s="53"/>
      <c r="AD542" s="53"/>
      <c r="AE542" s="53"/>
      <c r="AF542" s="53"/>
      <c r="AG542" s="53"/>
      <c r="AH542" s="53"/>
      <c r="AI542" s="53"/>
      <c r="AJ542" s="53"/>
      <c r="AK542" s="53"/>
      <c r="AL542" s="53"/>
      <c r="AM542" s="53"/>
      <c r="AN542" s="53"/>
      <c r="AO542" s="53"/>
      <c r="AP542" s="53"/>
      <c r="AQ542" s="53"/>
      <c r="AR542" s="53"/>
      <c r="AS542" s="53"/>
      <c r="AT542" s="53"/>
      <c r="AU542" s="53"/>
    </row>
    <row r="543" spans="1:47" ht="15.75" customHeight="1">
      <c r="A543" s="53"/>
      <c r="B543" s="53"/>
      <c r="C543" s="53"/>
      <c r="D543" s="53"/>
      <c r="E543" s="53"/>
      <c r="F543" s="53"/>
      <c r="G543" s="53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  <c r="AA543" s="53"/>
      <c r="AB543" s="53"/>
      <c r="AC543" s="53"/>
      <c r="AD543" s="53"/>
      <c r="AE543" s="53"/>
      <c r="AF543" s="53"/>
      <c r="AG543" s="53"/>
      <c r="AH543" s="53"/>
      <c r="AI543" s="53"/>
      <c r="AJ543" s="53"/>
      <c r="AK543" s="53"/>
      <c r="AL543" s="53"/>
      <c r="AM543" s="53"/>
      <c r="AN543" s="53"/>
      <c r="AO543" s="53"/>
      <c r="AP543" s="53"/>
      <c r="AQ543" s="53"/>
      <c r="AR543" s="53"/>
      <c r="AS543" s="53"/>
      <c r="AT543" s="53"/>
      <c r="AU543" s="53"/>
    </row>
    <row r="544" spans="1:47" ht="15.75" customHeight="1">
      <c r="A544" s="53"/>
      <c r="B544" s="53"/>
      <c r="C544" s="53"/>
      <c r="D544" s="53"/>
      <c r="E544" s="53"/>
      <c r="F544" s="53"/>
      <c r="G544" s="53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  <c r="AA544" s="53"/>
      <c r="AB544" s="53"/>
      <c r="AC544" s="53"/>
      <c r="AD544" s="53"/>
      <c r="AE544" s="53"/>
      <c r="AF544" s="53"/>
      <c r="AG544" s="53"/>
      <c r="AH544" s="53"/>
      <c r="AI544" s="53"/>
      <c r="AJ544" s="53"/>
      <c r="AK544" s="53"/>
      <c r="AL544" s="53"/>
      <c r="AM544" s="53"/>
      <c r="AN544" s="53"/>
      <c r="AO544" s="53"/>
      <c r="AP544" s="53"/>
      <c r="AQ544" s="53"/>
      <c r="AR544" s="53"/>
      <c r="AS544" s="53"/>
      <c r="AT544" s="53"/>
      <c r="AU544" s="53"/>
    </row>
    <row r="545" spans="1:47" ht="15.75" customHeight="1">
      <c r="A545" s="53"/>
      <c r="B545" s="53"/>
      <c r="C545" s="53"/>
      <c r="D545" s="53"/>
      <c r="E545" s="53"/>
      <c r="F545" s="53"/>
      <c r="G545" s="53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  <c r="AA545" s="53"/>
      <c r="AB545" s="53"/>
      <c r="AC545" s="53"/>
      <c r="AD545" s="53"/>
      <c r="AE545" s="53"/>
      <c r="AF545" s="53"/>
      <c r="AG545" s="53"/>
      <c r="AH545" s="53"/>
      <c r="AI545" s="53"/>
      <c r="AJ545" s="53"/>
      <c r="AK545" s="53"/>
      <c r="AL545" s="53"/>
      <c r="AM545" s="53"/>
      <c r="AN545" s="53"/>
      <c r="AO545" s="53"/>
      <c r="AP545" s="53"/>
      <c r="AQ545" s="53"/>
      <c r="AR545" s="53"/>
      <c r="AS545" s="53"/>
      <c r="AT545" s="53"/>
      <c r="AU545" s="53"/>
    </row>
    <row r="546" spans="1:47" ht="15.75" customHeight="1">
      <c r="A546" s="53"/>
      <c r="B546" s="53"/>
      <c r="C546" s="53"/>
      <c r="D546" s="53"/>
      <c r="E546" s="53"/>
      <c r="F546" s="53"/>
      <c r="G546" s="53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  <c r="AA546" s="53"/>
      <c r="AB546" s="53"/>
      <c r="AC546" s="53"/>
      <c r="AD546" s="53"/>
      <c r="AE546" s="53"/>
      <c r="AF546" s="53"/>
      <c r="AG546" s="53"/>
      <c r="AH546" s="53"/>
      <c r="AI546" s="53"/>
      <c r="AJ546" s="53"/>
      <c r="AK546" s="53"/>
      <c r="AL546" s="53"/>
      <c r="AM546" s="53"/>
      <c r="AN546" s="53"/>
      <c r="AO546" s="53"/>
      <c r="AP546" s="53"/>
      <c r="AQ546" s="53"/>
      <c r="AR546" s="53"/>
      <c r="AS546" s="53"/>
      <c r="AT546" s="53"/>
      <c r="AU546" s="53"/>
    </row>
    <row r="547" spans="1:47" ht="15.75" customHeight="1">
      <c r="A547" s="53"/>
      <c r="B547" s="53"/>
      <c r="C547" s="53"/>
      <c r="D547" s="53"/>
      <c r="E547" s="53"/>
      <c r="F547" s="53"/>
      <c r="G547" s="53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  <c r="AA547" s="53"/>
      <c r="AB547" s="53"/>
      <c r="AC547" s="53"/>
      <c r="AD547" s="53"/>
      <c r="AE547" s="53"/>
      <c r="AF547" s="53"/>
      <c r="AG547" s="53"/>
      <c r="AH547" s="53"/>
      <c r="AI547" s="53"/>
      <c r="AJ547" s="53"/>
      <c r="AK547" s="53"/>
      <c r="AL547" s="53"/>
      <c r="AM547" s="53"/>
      <c r="AN547" s="53"/>
      <c r="AO547" s="53"/>
      <c r="AP547" s="53"/>
      <c r="AQ547" s="53"/>
      <c r="AR547" s="53"/>
      <c r="AS547" s="53"/>
      <c r="AT547" s="53"/>
      <c r="AU547" s="53"/>
    </row>
    <row r="548" spans="1:47" ht="15.75" customHeight="1">
      <c r="A548" s="53"/>
      <c r="B548" s="53"/>
      <c r="C548" s="53"/>
      <c r="D548" s="53"/>
      <c r="E548" s="53"/>
      <c r="F548" s="53"/>
      <c r="G548" s="53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  <c r="AA548" s="53"/>
      <c r="AB548" s="53"/>
      <c r="AC548" s="53"/>
      <c r="AD548" s="53"/>
      <c r="AE548" s="53"/>
      <c r="AF548" s="53"/>
      <c r="AG548" s="53"/>
      <c r="AH548" s="53"/>
      <c r="AI548" s="53"/>
      <c r="AJ548" s="53"/>
      <c r="AK548" s="53"/>
      <c r="AL548" s="53"/>
      <c r="AM548" s="53"/>
      <c r="AN548" s="53"/>
      <c r="AO548" s="53"/>
      <c r="AP548" s="53"/>
      <c r="AQ548" s="53"/>
      <c r="AR548" s="53"/>
      <c r="AS548" s="53"/>
      <c r="AT548" s="53"/>
      <c r="AU548" s="53"/>
    </row>
    <row r="549" spans="1:47" ht="15.75" customHeight="1">
      <c r="A549" s="53"/>
      <c r="B549" s="53"/>
      <c r="C549" s="53"/>
      <c r="D549" s="53"/>
      <c r="E549" s="53"/>
      <c r="F549" s="53"/>
      <c r="G549" s="53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  <c r="AA549" s="53"/>
      <c r="AB549" s="53"/>
      <c r="AC549" s="53"/>
      <c r="AD549" s="53"/>
      <c r="AE549" s="53"/>
      <c r="AF549" s="53"/>
      <c r="AG549" s="53"/>
      <c r="AH549" s="53"/>
      <c r="AI549" s="53"/>
      <c r="AJ549" s="53"/>
      <c r="AK549" s="53"/>
      <c r="AL549" s="53"/>
      <c r="AM549" s="53"/>
      <c r="AN549" s="53"/>
      <c r="AO549" s="53"/>
      <c r="AP549" s="53"/>
      <c r="AQ549" s="53"/>
      <c r="AR549" s="53"/>
      <c r="AS549" s="53"/>
      <c r="AT549" s="53"/>
      <c r="AU549" s="53"/>
    </row>
    <row r="550" spans="1:47" ht="15.75" customHeight="1">
      <c r="A550" s="53"/>
      <c r="B550" s="53"/>
      <c r="C550" s="53"/>
      <c r="D550" s="53"/>
      <c r="E550" s="53"/>
      <c r="F550" s="53"/>
      <c r="G550" s="53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  <c r="AA550" s="53"/>
      <c r="AB550" s="53"/>
      <c r="AC550" s="53"/>
      <c r="AD550" s="53"/>
      <c r="AE550" s="53"/>
      <c r="AF550" s="53"/>
      <c r="AG550" s="53"/>
      <c r="AH550" s="53"/>
      <c r="AI550" s="53"/>
      <c r="AJ550" s="53"/>
      <c r="AK550" s="53"/>
      <c r="AL550" s="53"/>
      <c r="AM550" s="53"/>
      <c r="AN550" s="53"/>
      <c r="AO550" s="53"/>
      <c r="AP550" s="53"/>
      <c r="AQ550" s="53"/>
      <c r="AR550" s="53"/>
      <c r="AS550" s="53"/>
      <c r="AT550" s="53"/>
      <c r="AU550" s="53"/>
    </row>
    <row r="551" spans="1:47" ht="15.75" customHeight="1">
      <c r="A551" s="53"/>
      <c r="B551" s="53"/>
      <c r="C551" s="53"/>
      <c r="D551" s="53"/>
      <c r="E551" s="53"/>
      <c r="F551" s="53"/>
      <c r="G551" s="53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  <c r="AA551" s="53"/>
      <c r="AB551" s="53"/>
      <c r="AC551" s="53"/>
      <c r="AD551" s="53"/>
      <c r="AE551" s="53"/>
      <c r="AF551" s="53"/>
      <c r="AG551" s="53"/>
      <c r="AH551" s="53"/>
      <c r="AI551" s="53"/>
      <c r="AJ551" s="53"/>
      <c r="AK551" s="53"/>
      <c r="AL551" s="53"/>
      <c r="AM551" s="53"/>
      <c r="AN551" s="53"/>
      <c r="AO551" s="53"/>
      <c r="AP551" s="53"/>
      <c r="AQ551" s="53"/>
      <c r="AR551" s="53"/>
      <c r="AS551" s="53"/>
      <c r="AT551" s="53"/>
      <c r="AU551" s="53"/>
    </row>
    <row r="552" spans="1:47" ht="15.75" customHeight="1">
      <c r="A552" s="53"/>
      <c r="B552" s="53"/>
      <c r="C552" s="53"/>
      <c r="D552" s="53"/>
      <c r="E552" s="53"/>
      <c r="F552" s="53"/>
      <c r="G552" s="53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  <c r="AA552" s="53"/>
      <c r="AB552" s="53"/>
      <c r="AC552" s="53"/>
      <c r="AD552" s="53"/>
      <c r="AE552" s="53"/>
      <c r="AF552" s="53"/>
      <c r="AG552" s="53"/>
      <c r="AH552" s="53"/>
      <c r="AI552" s="53"/>
      <c r="AJ552" s="53"/>
      <c r="AK552" s="53"/>
      <c r="AL552" s="53"/>
      <c r="AM552" s="53"/>
      <c r="AN552" s="53"/>
      <c r="AO552" s="53"/>
      <c r="AP552" s="53"/>
      <c r="AQ552" s="53"/>
      <c r="AR552" s="53"/>
      <c r="AS552" s="53"/>
      <c r="AT552" s="53"/>
      <c r="AU552" s="53"/>
    </row>
    <row r="553" spans="1:47" ht="15.75" customHeight="1">
      <c r="A553" s="53"/>
      <c r="B553" s="53"/>
      <c r="C553" s="53"/>
      <c r="D553" s="53"/>
      <c r="E553" s="53"/>
      <c r="F553" s="53"/>
      <c r="G553" s="53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  <c r="AA553" s="53"/>
      <c r="AB553" s="53"/>
      <c r="AC553" s="53"/>
      <c r="AD553" s="53"/>
      <c r="AE553" s="53"/>
      <c r="AF553" s="53"/>
      <c r="AG553" s="53"/>
      <c r="AH553" s="53"/>
      <c r="AI553" s="53"/>
      <c r="AJ553" s="53"/>
      <c r="AK553" s="53"/>
      <c r="AL553" s="53"/>
      <c r="AM553" s="53"/>
      <c r="AN553" s="53"/>
      <c r="AO553" s="53"/>
      <c r="AP553" s="53"/>
      <c r="AQ553" s="53"/>
      <c r="AR553" s="53"/>
      <c r="AS553" s="53"/>
      <c r="AT553" s="53"/>
      <c r="AU553" s="53"/>
    </row>
    <row r="554" spans="1:47" ht="15.75" customHeight="1">
      <c r="A554" s="53"/>
      <c r="B554" s="53"/>
      <c r="C554" s="53"/>
      <c r="D554" s="53"/>
      <c r="E554" s="53"/>
      <c r="F554" s="53"/>
      <c r="G554" s="53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  <c r="AA554" s="53"/>
      <c r="AB554" s="53"/>
      <c r="AC554" s="53"/>
      <c r="AD554" s="53"/>
      <c r="AE554" s="53"/>
      <c r="AF554" s="53"/>
      <c r="AG554" s="53"/>
      <c r="AH554" s="53"/>
      <c r="AI554" s="53"/>
      <c r="AJ554" s="53"/>
      <c r="AK554" s="53"/>
      <c r="AL554" s="53"/>
      <c r="AM554" s="53"/>
      <c r="AN554" s="53"/>
      <c r="AO554" s="53"/>
      <c r="AP554" s="53"/>
      <c r="AQ554" s="53"/>
      <c r="AR554" s="53"/>
      <c r="AS554" s="53"/>
      <c r="AT554" s="53"/>
      <c r="AU554" s="53"/>
    </row>
    <row r="555" spans="1:47" ht="15.75" customHeight="1">
      <c r="A555" s="53"/>
      <c r="B555" s="53"/>
      <c r="C555" s="53"/>
      <c r="D555" s="53"/>
      <c r="E555" s="53"/>
      <c r="F555" s="53"/>
      <c r="G555" s="53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  <c r="AA555" s="53"/>
      <c r="AB555" s="53"/>
      <c r="AC555" s="53"/>
      <c r="AD555" s="53"/>
      <c r="AE555" s="53"/>
      <c r="AF555" s="53"/>
      <c r="AG555" s="53"/>
      <c r="AH555" s="53"/>
      <c r="AI555" s="53"/>
      <c r="AJ555" s="53"/>
      <c r="AK555" s="53"/>
      <c r="AL555" s="53"/>
      <c r="AM555" s="53"/>
      <c r="AN555" s="53"/>
      <c r="AO555" s="53"/>
      <c r="AP555" s="53"/>
      <c r="AQ555" s="53"/>
      <c r="AR555" s="53"/>
      <c r="AS555" s="53"/>
      <c r="AT555" s="53"/>
      <c r="AU555" s="53"/>
    </row>
    <row r="556" spans="1:47" ht="15.75" customHeight="1">
      <c r="A556" s="53"/>
      <c r="B556" s="53"/>
      <c r="C556" s="53"/>
      <c r="D556" s="53"/>
      <c r="E556" s="53"/>
      <c r="F556" s="53"/>
      <c r="G556" s="53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  <c r="AA556" s="53"/>
      <c r="AB556" s="53"/>
      <c r="AC556" s="53"/>
      <c r="AD556" s="53"/>
      <c r="AE556" s="53"/>
      <c r="AF556" s="53"/>
      <c r="AG556" s="53"/>
      <c r="AH556" s="53"/>
      <c r="AI556" s="53"/>
      <c r="AJ556" s="53"/>
      <c r="AK556" s="53"/>
      <c r="AL556" s="53"/>
      <c r="AM556" s="53"/>
      <c r="AN556" s="53"/>
      <c r="AO556" s="53"/>
      <c r="AP556" s="53"/>
      <c r="AQ556" s="53"/>
      <c r="AR556" s="53"/>
      <c r="AS556" s="53"/>
      <c r="AT556" s="53"/>
      <c r="AU556" s="53"/>
    </row>
    <row r="557" spans="1:47" ht="15.75" customHeight="1">
      <c r="A557" s="53"/>
      <c r="B557" s="53"/>
      <c r="C557" s="53"/>
      <c r="D557" s="53"/>
      <c r="E557" s="53"/>
      <c r="F557" s="53"/>
      <c r="G557" s="53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  <c r="AA557" s="53"/>
      <c r="AB557" s="53"/>
      <c r="AC557" s="53"/>
      <c r="AD557" s="53"/>
      <c r="AE557" s="53"/>
      <c r="AF557" s="53"/>
      <c r="AG557" s="53"/>
      <c r="AH557" s="53"/>
      <c r="AI557" s="53"/>
      <c r="AJ557" s="53"/>
      <c r="AK557" s="53"/>
      <c r="AL557" s="53"/>
      <c r="AM557" s="53"/>
      <c r="AN557" s="53"/>
      <c r="AO557" s="53"/>
      <c r="AP557" s="53"/>
      <c r="AQ557" s="53"/>
      <c r="AR557" s="53"/>
      <c r="AS557" s="53"/>
      <c r="AT557" s="53"/>
      <c r="AU557" s="53"/>
    </row>
    <row r="558" spans="1:47" ht="15.75" customHeight="1">
      <c r="A558" s="53"/>
      <c r="B558" s="53"/>
      <c r="C558" s="53"/>
      <c r="D558" s="53"/>
      <c r="E558" s="53"/>
      <c r="F558" s="53"/>
      <c r="G558" s="53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  <c r="AA558" s="53"/>
      <c r="AB558" s="53"/>
      <c r="AC558" s="53"/>
      <c r="AD558" s="53"/>
      <c r="AE558" s="53"/>
      <c r="AF558" s="53"/>
      <c r="AG558" s="53"/>
      <c r="AH558" s="53"/>
      <c r="AI558" s="53"/>
      <c r="AJ558" s="53"/>
      <c r="AK558" s="53"/>
      <c r="AL558" s="53"/>
      <c r="AM558" s="53"/>
      <c r="AN558" s="53"/>
      <c r="AO558" s="53"/>
      <c r="AP558" s="53"/>
      <c r="AQ558" s="53"/>
      <c r="AR558" s="53"/>
      <c r="AS558" s="53"/>
      <c r="AT558" s="53"/>
      <c r="AU558" s="53"/>
    </row>
    <row r="559" spans="1:47" ht="15.75" customHeight="1">
      <c r="A559" s="53"/>
      <c r="B559" s="53"/>
      <c r="C559" s="53"/>
      <c r="D559" s="53"/>
      <c r="E559" s="53"/>
      <c r="F559" s="53"/>
      <c r="G559" s="53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  <c r="AA559" s="53"/>
      <c r="AB559" s="53"/>
      <c r="AC559" s="53"/>
      <c r="AD559" s="53"/>
      <c r="AE559" s="53"/>
      <c r="AF559" s="53"/>
      <c r="AG559" s="53"/>
      <c r="AH559" s="53"/>
      <c r="AI559" s="53"/>
      <c r="AJ559" s="53"/>
      <c r="AK559" s="53"/>
      <c r="AL559" s="53"/>
      <c r="AM559" s="53"/>
      <c r="AN559" s="53"/>
      <c r="AO559" s="53"/>
      <c r="AP559" s="53"/>
      <c r="AQ559" s="53"/>
      <c r="AR559" s="53"/>
      <c r="AS559" s="53"/>
      <c r="AT559" s="53"/>
      <c r="AU559" s="53"/>
    </row>
    <row r="560" spans="1:47" ht="15.75" customHeight="1">
      <c r="A560" s="53"/>
      <c r="B560" s="53"/>
      <c r="C560" s="53"/>
      <c r="D560" s="53"/>
      <c r="E560" s="53"/>
      <c r="F560" s="53"/>
      <c r="G560" s="53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  <c r="AA560" s="53"/>
      <c r="AB560" s="53"/>
      <c r="AC560" s="53"/>
      <c r="AD560" s="53"/>
      <c r="AE560" s="53"/>
      <c r="AF560" s="53"/>
      <c r="AG560" s="53"/>
      <c r="AH560" s="53"/>
      <c r="AI560" s="53"/>
      <c r="AJ560" s="53"/>
      <c r="AK560" s="53"/>
      <c r="AL560" s="53"/>
      <c r="AM560" s="53"/>
      <c r="AN560" s="53"/>
      <c r="AO560" s="53"/>
      <c r="AP560" s="53"/>
      <c r="AQ560" s="53"/>
      <c r="AR560" s="53"/>
      <c r="AS560" s="53"/>
      <c r="AT560" s="53"/>
      <c r="AU560" s="53"/>
    </row>
    <row r="561" spans="1:47" ht="15.75" customHeight="1">
      <c r="A561" s="53"/>
      <c r="B561" s="53"/>
      <c r="C561" s="53"/>
      <c r="D561" s="53"/>
      <c r="E561" s="53"/>
      <c r="F561" s="53"/>
      <c r="G561" s="53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  <c r="AA561" s="53"/>
      <c r="AB561" s="53"/>
      <c r="AC561" s="53"/>
      <c r="AD561" s="53"/>
      <c r="AE561" s="53"/>
      <c r="AF561" s="53"/>
      <c r="AG561" s="53"/>
      <c r="AH561" s="53"/>
      <c r="AI561" s="53"/>
      <c r="AJ561" s="53"/>
      <c r="AK561" s="53"/>
      <c r="AL561" s="53"/>
      <c r="AM561" s="53"/>
      <c r="AN561" s="53"/>
      <c r="AO561" s="53"/>
      <c r="AP561" s="53"/>
      <c r="AQ561" s="53"/>
      <c r="AR561" s="53"/>
      <c r="AS561" s="53"/>
      <c r="AT561" s="53"/>
      <c r="AU561" s="53"/>
    </row>
    <row r="562" spans="1:47" ht="15.75" customHeight="1">
      <c r="A562" s="53"/>
      <c r="B562" s="53"/>
      <c r="C562" s="53"/>
      <c r="D562" s="53"/>
      <c r="E562" s="53"/>
      <c r="F562" s="53"/>
      <c r="G562" s="53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  <c r="AA562" s="53"/>
      <c r="AB562" s="53"/>
      <c r="AC562" s="53"/>
      <c r="AD562" s="53"/>
      <c r="AE562" s="53"/>
      <c r="AF562" s="53"/>
      <c r="AG562" s="53"/>
      <c r="AH562" s="53"/>
      <c r="AI562" s="53"/>
      <c r="AJ562" s="53"/>
      <c r="AK562" s="53"/>
      <c r="AL562" s="53"/>
      <c r="AM562" s="53"/>
      <c r="AN562" s="53"/>
      <c r="AO562" s="53"/>
      <c r="AP562" s="53"/>
      <c r="AQ562" s="53"/>
      <c r="AR562" s="53"/>
      <c r="AS562" s="53"/>
      <c r="AT562" s="53"/>
      <c r="AU562" s="53"/>
    </row>
    <row r="563" spans="1:47" ht="15.75" customHeight="1">
      <c r="A563" s="53"/>
      <c r="B563" s="53"/>
      <c r="C563" s="53"/>
      <c r="D563" s="53"/>
      <c r="E563" s="53"/>
      <c r="F563" s="53"/>
      <c r="G563" s="53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  <c r="AB563" s="53"/>
      <c r="AC563" s="53"/>
      <c r="AD563" s="53"/>
      <c r="AE563" s="53"/>
      <c r="AF563" s="53"/>
      <c r="AG563" s="53"/>
      <c r="AH563" s="53"/>
      <c r="AI563" s="53"/>
      <c r="AJ563" s="53"/>
      <c r="AK563" s="53"/>
      <c r="AL563" s="53"/>
      <c r="AM563" s="53"/>
      <c r="AN563" s="53"/>
      <c r="AO563" s="53"/>
      <c r="AP563" s="53"/>
      <c r="AQ563" s="53"/>
      <c r="AR563" s="53"/>
      <c r="AS563" s="53"/>
      <c r="AT563" s="53"/>
      <c r="AU563" s="53"/>
    </row>
    <row r="564" spans="1:47" ht="15.75" customHeight="1">
      <c r="A564" s="53"/>
      <c r="B564" s="53"/>
      <c r="C564" s="53"/>
      <c r="D564" s="53"/>
      <c r="E564" s="53"/>
      <c r="F564" s="53"/>
      <c r="G564" s="53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  <c r="AB564" s="53"/>
      <c r="AC564" s="53"/>
      <c r="AD564" s="53"/>
      <c r="AE564" s="53"/>
      <c r="AF564" s="53"/>
      <c r="AG564" s="53"/>
      <c r="AH564" s="53"/>
      <c r="AI564" s="53"/>
      <c r="AJ564" s="53"/>
      <c r="AK564" s="53"/>
      <c r="AL564" s="53"/>
      <c r="AM564" s="53"/>
      <c r="AN564" s="53"/>
      <c r="AO564" s="53"/>
      <c r="AP564" s="53"/>
      <c r="AQ564" s="53"/>
      <c r="AR564" s="53"/>
      <c r="AS564" s="53"/>
      <c r="AT564" s="53"/>
      <c r="AU564" s="53"/>
    </row>
    <row r="565" spans="1:47" ht="15.75" customHeight="1">
      <c r="A565" s="53"/>
      <c r="B565" s="53"/>
      <c r="C565" s="53"/>
      <c r="D565" s="53"/>
      <c r="E565" s="53"/>
      <c r="F565" s="53"/>
      <c r="G565" s="53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  <c r="AA565" s="53"/>
      <c r="AB565" s="53"/>
      <c r="AC565" s="53"/>
      <c r="AD565" s="53"/>
      <c r="AE565" s="53"/>
      <c r="AF565" s="53"/>
      <c r="AG565" s="53"/>
      <c r="AH565" s="53"/>
      <c r="AI565" s="53"/>
      <c r="AJ565" s="53"/>
      <c r="AK565" s="53"/>
      <c r="AL565" s="53"/>
      <c r="AM565" s="53"/>
      <c r="AN565" s="53"/>
      <c r="AO565" s="53"/>
      <c r="AP565" s="53"/>
      <c r="AQ565" s="53"/>
      <c r="AR565" s="53"/>
      <c r="AS565" s="53"/>
      <c r="AT565" s="53"/>
      <c r="AU565" s="53"/>
    </row>
    <row r="566" spans="1:47" ht="15.75" customHeight="1">
      <c r="A566" s="53"/>
      <c r="B566" s="53"/>
      <c r="C566" s="53"/>
      <c r="D566" s="53"/>
      <c r="E566" s="53"/>
      <c r="F566" s="53"/>
      <c r="G566" s="53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  <c r="AA566" s="53"/>
      <c r="AB566" s="53"/>
      <c r="AC566" s="53"/>
      <c r="AD566" s="53"/>
      <c r="AE566" s="53"/>
      <c r="AF566" s="53"/>
      <c r="AG566" s="53"/>
      <c r="AH566" s="53"/>
      <c r="AI566" s="53"/>
      <c r="AJ566" s="53"/>
      <c r="AK566" s="53"/>
      <c r="AL566" s="53"/>
      <c r="AM566" s="53"/>
      <c r="AN566" s="53"/>
      <c r="AO566" s="53"/>
      <c r="AP566" s="53"/>
      <c r="AQ566" s="53"/>
      <c r="AR566" s="53"/>
      <c r="AS566" s="53"/>
      <c r="AT566" s="53"/>
      <c r="AU566" s="53"/>
    </row>
    <row r="567" spans="1:47" ht="15.75" customHeight="1">
      <c r="A567" s="53"/>
      <c r="B567" s="53"/>
      <c r="C567" s="53"/>
      <c r="D567" s="53"/>
      <c r="E567" s="53"/>
      <c r="F567" s="53"/>
      <c r="G567" s="53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  <c r="AA567" s="53"/>
      <c r="AB567" s="53"/>
      <c r="AC567" s="53"/>
      <c r="AD567" s="53"/>
      <c r="AE567" s="53"/>
      <c r="AF567" s="53"/>
      <c r="AG567" s="53"/>
      <c r="AH567" s="53"/>
      <c r="AI567" s="53"/>
      <c r="AJ567" s="53"/>
      <c r="AK567" s="53"/>
      <c r="AL567" s="53"/>
      <c r="AM567" s="53"/>
      <c r="AN567" s="53"/>
      <c r="AO567" s="53"/>
      <c r="AP567" s="53"/>
      <c r="AQ567" s="53"/>
      <c r="AR567" s="53"/>
      <c r="AS567" s="53"/>
      <c r="AT567" s="53"/>
      <c r="AU567" s="53"/>
    </row>
    <row r="568" spans="1:47" ht="15.75" customHeight="1">
      <c r="A568" s="53"/>
      <c r="B568" s="53"/>
      <c r="C568" s="53"/>
      <c r="D568" s="53"/>
      <c r="E568" s="53"/>
      <c r="F568" s="53"/>
      <c r="G568" s="53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  <c r="AA568" s="53"/>
      <c r="AB568" s="53"/>
      <c r="AC568" s="53"/>
      <c r="AD568" s="53"/>
      <c r="AE568" s="53"/>
      <c r="AF568" s="53"/>
      <c r="AG568" s="53"/>
      <c r="AH568" s="53"/>
      <c r="AI568" s="53"/>
      <c r="AJ568" s="53"/>
      <c r="AK568" s="53"/>
      <c r="AL568" s="53"/>
      <c r="AM568" s="53"/>
      <c r="AN568" s="53"/>
      <c r="AO568" s="53"/>
      <c r="AP568" s="53"/>
      <c r="AQ568" s="53"/>
      <c r="AR568" s="53"/>
      <c r="AS568" s="53"/>
      <c r="AT568" s="53"/>
      <c r="AU568" s="53"/>
    </row>
    <row r="569" spans="1:47" ht="15.75" customHeight="1">
      <c r="A569" s="53"/>
      <c r="B569" s="53"/>
      <c r="C569" s="53"/>
      <c r="D569" s="53"/>
      <c r="E569" s="53"/>
      <c r="F569" s="53"/>
      <c r="G569" s="53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  <c r="AB569" s="53"/>
      <c r="AC569" s="53"/>
      <c r="AD569" s="53"/>
      <c r="AE569" s="53"/>
      <c r="AF569" s="53"/>
      <c r="AG569" s="53"/>
      <c r="AH569" s="53"/>
      <c r="AI569" s="53"/>
      <c r="AJ569" s="53"/>
      <c r="AK569" s="53"/>
      <c r="AL569" s="53"/>
      <c r="AM569" s="53"/>
      <c r="AN569" s="53"/>
      <c r="AO569" s="53"/>
      <c r="AP569" s="53"/>
      <c r="AQ569" s="53"/>
      <c r="AR569" s="53"/>
      <c r="AS569" s="53"/>
      <c r="AT569" s="53"/>
      <c r="AU569" s="53"/>
    </row>
    <row r="570" spans="1:47" ht="15.75" customHeight="1">
      <c r="A570" s="53"/>
      <c r="B570" s="53"/>
      <c r="C570" s="53"/>
      <c r="D570" s="53"/>
      <c r="E570" s="53"/>
      <c r="F570" s="53"/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  <c r="AA570" s="53"/>
      <c r="AB570" s="53"/>
      <c r="AC570" s="53"/>
      <c r="AD570" s="53"/>
      <c r="AE570" s="53"/>
      <c r="AF570" s="53"/>
      <c r="AG570" s="53"/>
      <c r="AH570" s="53"/>
      <c r="AI570" s="53"/>
      <c r="AJ570" s="53"/>
      <c r="AK570" s="53"/>
      <c r="AL570" s="53"/>
      <c r="AM570" s="53"/>
      <c r="AN570" s="53"/>
      <c r="AO570" s="53"/>
      <c r="AP570" s="53"/>
      <c r="AQ570" s="53"/>
      <c r="AR570" s="53"/>
      <c r="AS570" s="53"/>
      <c r="AT570" s="53"/>
      <c r="AU570" s="53"/>
    </row>
    <row r="571" spans="1:47" ht="15.75" customHeight="1">
      <c r="A571" s="53"/>
      <c r="B571" s="53"/>
      <c r="C571" s="53"/>
      <c r="D571" s="53"/>
      <c r="E571" s="53"/>
      <c r="F571" s="53"/>
      <c r="G571" s="53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  <c r="AA571" s="53"/>
      <c r="AB571" s="53"/>
      <c r="AC571" s="53"/>
      <c r="AD571" s="53"/>
      <c r="AE571" s="53"/>
      <c r="AF571" s="53"/>
      <c r="AG571" s="53"/>
      <c r="AH571" s="53"/>
      <c r="AI571" s="53"/>
      <c r="AJ571" s="53"/>
      <c r="AK571" s="53"/>
      <c r="AL571" s="53"/>
      <c r="AM571" s="53"/>
      <c r="AN571" s="53"/>
      <c r="AO571" s="53"/>
      <c r="AP571" s="53"/>
      <c r="AQ571" s="53"/>
      <c r="AR571" s="53"/>
      <c r="AS571" s="53"/>
      <c r="AT571" s="53"/>
      <c r="AU571" s="53"/>
    </row>
    <row r="572" spans="1:47" ht="15.75" customHeight="1">
      <c r="A572" s="53"/>
      <c r="B572" s="53"/>
      <c r="C572" s="53"/>
      <c r="D572" s="53"/>
      <c r="E572" s="53"/>
      <c r="F572" s="53"/>
      <c r="G572" s="53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  <c r="AA572" s="53"/>
      <c r="AB572" s="53"/>
      <c r="AC572" s="53"/>
      <c r="AD572" s="53"/>
      <c r="AE572" s="53"/>
      <c r="AF572" s="53"/>
      <c r="AG572" s="53"/>
      <c r="AH572" s="53"/>
      <c r="AI572" s="53"/>
      <c r="AJ572" s="53"/>
      <c r="AK572" s="53"/>
      <c r="AL572" s="53"/>
      <c r="AM572" s="53"/>
      <c r="AN572" s="53"/>
      <c r="AO572" s="53"/>
      <c r="AP572" s="53"/>
      <c r="AQ572" s="53"/>
      <c r="AR572" s="53"/>
      <c r="AS572" s="53"/>
      <c r="AT572" s="53"/>
      <c r="AU572" s="53"/>
    </row>
    <row r="573" spans="1:47" ht="15.75" customHeight="1">
      <c r="A573" s="53"/>
      <c r="B573" s="53"/>
      <c r="C573" s="53"/>
      <c r="D573" s="53"/>
      <c r="E573" s="53"/>
      <c r="F573" s="53"/>
      <c r="G573" s="53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  <c r="AA573" s="53"/>
      <c r="AB573" s="53"/>
      <c r="AC573" s="53"/>
      <c r="AD573" s="53"/>
      <c r="AE573" s="53"/>
      <c r="AF573" s="53"/>
      <c r="AG573" s="53"/>
      <c r="AH573" s="53"/>
      <c r="AI573" s="53"/>
      <c r="AJ573" s="53"/>
      <c r="AK573" s="53"/>
      <c r="AL573" s="53"/>
      <c r="AM573" s="53"/>
      <c r="AN573" s="53"/>
      <c r="AO573" s="53"/>
      <c r="AP573" s="53"/>
      <c r="AQ573" s="53"/>
      <c r="AR573" s="53"/>
      <c r="AS573" s="53"/>
      <c r="AT573" s="53"/>
      <c r="AU573" s="53"/>
    </row>
    <row r="574" spans="1:47" ht="15.75" customHeight="1">
      <c r="A574" s="53"/>
      <c r="B574" s="53"/>
      <c r="C574" s="53"/>
      <c r="D574" s="53"/>
      <c r="E574" s="53"/>
      <c r="F574" s="53"/>
      <c r="G574" s="53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  <c r="AA574" s="53"/>
      <c r="AB574" s="53"/>
      <c r="AC574" s="53"/>
      <c r="AD574" s="53"/>
      <c r="AE574" s="53"/>
      <c r="AF574" s="53"/>
      <c r="AG574" s="53"/>
      <c r="AH574" s="53"/>
      <c r="AI574" s="53"/>
      <c r="AJ574" s="53"/>
      <c r="AK574" s="53"/>
      <c r="AL574" s="53"/>
      <c r="AM574" s="53"/>
      <c r="AN574" s="53"/>
      <c r="AO574" s="53"/>
      <c r="AP574" s="53"/>
      <c r="AQ574" s="53"/>
      <c r="AR574" s="53"/>
      <c r="AS574" s="53"/>
      <c r="AT574" s="53"/>
      <c r="AU574" s="53"/>
    </row>
    <row r="575" spans="1:47" ht="15.75" customHeight="1">
      <c r="A575" s="53"/>
      <c r="B575" s="53"/>
      <c r="C575" s="53"/>
      <c r="D575" s="53"/>
      <c r="E575" s="53"/>
      <c r="F575" s="53"/>
      <c r="G575" s="53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  <c r="AA575" s="53"/>
      <c r="AB575" s="53"/>
      <c r="AC575" s="53"/>
      <c r="AD575" s="53"/>
      <c r="AE575" s="53"/>
      <c r="AF575" s="53"/>
      <c r="AG575" s="53"/>
      <c r="AH575" s="53"/>
      <c r="AI575" s="53"/>
      <c r="AJ575" s="53"/>
      <c r="AK575" s="53"/>
      <c r="AL575" s="53"/>
      <c r="AM575" s="53"/>
      <c r="AN575" s="53"/>
      <c r="AO575" s="53"/>
      <c r="AP575" s="53"/>
      <c r="AQ575" s="53"/>
      <c r="AR575" s="53"/>
      <c r="AS575" s="53"/>
      <c r="AT575" s="53"/>
      <c r="AU575" s="53"/>
    </row>
    <row r="576" spans="1:47" ht="15.75" customHeight="1">
      <c r="A576" s="53"/>
      <c r="B576" s="53"/>
      <c r="C576" s="53"/>
      <c r="D576" s="53"/>
      <c r="E576" s="53"/>
      <c r="F576" s="53"/>
      <c r="G576" s="53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  <c r="AA576" s="53"/>
      <c r="AB576" s="53"/>
      <c r="AC576" s="53"/>
      <c r="AD576" s="53"/>
      <c r="AE576" s="53"/>
      <c r="AF576" s="53"/>
      <c r="AG576" s="53"/>
      <c r="AH576" s="53"/>
      <c r="AI576" s="53"/>
      <c r="AJ576" s="53"/>
      <c r="AK576" s="53"/>
      <c r="AL576" s="53"/>
      <c r="AM576" s="53"/>
      <c r="AN576" s="53"/>
      <c r="AO576" s="53"/>
      <c r="AP576" s="53"/>
      <c r="AQ576" s="53"/>
      <c r="AR576" s="53"/>
      <c r="AS576" s="53"/>
      <c r="AT576" s="53"/>
      <c r="AU576" s="53"/>
    </row>
    <row r="577" spans="1:47" ht="15.75" customHeight="1">
      <c r="A577" s="53"/>
      <c r="B577" s="53"/>
      <c r="C577" s="53"/>
      <c r="D577" s="53"/>
      <c r="E577" s="53"/>
      <c r="F577" s="53"/>
      <c r="G577" s="53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  <c r="AA577" s="53"/>
      <c r="AB577" s="53"/>
      <c r="AC577" s="53"/>
      <c r="AD577" s="53"/>
      <c r="AE577" s="53"/>
      <c r="AF577" s="53"/>
      <c r="AG577" s="53"/>
      <c r="AH577" s="53"/>
      <c r="AI577" s="53"/>
      <c r="AJ577" s="53"/>
      <c r="AK577" s="53"/>
      <c r="AL577" s="53"/>
      <c r="AM577" s="53"/>
      <c r="AN577" s="53"/>
      <c r="AO577" s="53"/>
      <c r="AP577" s="53"/>
      <c r="AQ577" s="53"/>
      <c r="AR577" s="53"/>
      <c r="AS577" s="53"/>
      <c r="AT577" s="53"/>
      <c r="AU577" s="53"/>
    </row>
    <row r="578" spans="1:47" ht="15.75" customHeight="1">
      <c r="A578" s="53"/>
      <c r="B578" s="53"/>
      <c r="C578" s="53"/>
      <c r="D578" s="53"/>
      <c r="E578" s="53"/>
      <c r="F578" s="53"/>
      <c r="G578" s="53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  <c r="AB578" s="53"/>
      <c r="AC578" s="53"/>
      <c r="AD578" s="53"/>
      <c r="AE578" s="53"/>
      <c r="AF578" s="53"/>
      <c r="AG578" s="53"/>
      <c r="AH578" s="53"/>
      <c r="AI578" s="53"/>
      <c r="AJ578" s="53"/>
      <c r="AK578" s="53"/>
      <c r="AL578" s="53"/>
      <c r="AM578" s="53"/>
      <c r="AN578" s="53"/>
      <c r="AO578" s="53"/>
      <c r="AP578" s="53"/>
      <c r="AQ578" s="53"/>
      <c r="AR578" s="53"/>
      <c r="AS578" s="53"/>
      <c r="AT578" s="53"/>
      <c r="AU578" s="53"/>
    </row>
    <row r="579" spans="1:47" ht="15.75" customHeight="1">
      <c r="A579" s="53"/>
      <c r="B579" s="53"/>
      <c r="C579" s="53"/>
      <c r="D579" s="53"/>
      <c r="E579" s="53"/>
      <c r="F579" s="53"/>
      <c r="G579" s="53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  <c r="AA579" s="53"/>
      <c r="AB579" s="53"/>
      <c r="AC579" s="53"/>
      <c r="AD579" s="53"/>
      <c r="AE579" s="53"/>
      <c r="AF579" s="53"/>
      <c r="AG579" s="53"/>
      <c r="AH579" s="53"/>
      <c r="AI579" s="53"/>
      <c r="AJ579" s="53"/>
      <c r="AK579" s="53"/>
      <c r="AL579" s="53"/>
      <c r="AM579" s="53"/>
      <c r="AN579" s="53"/>
      <c r="AO579" s="53"/>
      <c r="AP579" s="53"/>
      <c r="AQ579" s="53"/>
      <c r="AR579" s="53"/>
      <c r="AS579" s="53"/>
      <c r="AT579" s="53"/>
      <c r="AU579" s="53"/>
    </row>
    <row r="580" spans="1:47" ht="15.75" customHeight="1">
      <c r="A580" s="53"/>
      <c r="B580" s="53"/>
      <c r="C580" s="53"/>
      <c r="D580" s="53"/>
      <c r="E580" s="53"/>
      <c r="F580" s="53"/>
      <c r="G580" s="53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  <c r="AA580" s="53"/>
      <c r="AB580" s="53"/>
      <c r="AC580" s="53"/>
      <c r="AD580" s="53"/>
      <c r="AE580" s="53"/>
      <c r="AF580" s="53"/>
      <c r="AG580" s="53"/>
      <c r="AH580" s="53"/>
      <c r="AI580" s="53"/>
      <c r="AJ580" s="53"/>
      <c r="AK580" s="53"/>
      <c r="AL580" s="53"/>
      <c r="AM580" s="53"/>
      <c r="AN580" s="53"/>
      <c r="AO580" s="53"/>
      <c r="AP580" s="53"/>
      <c r="AQ580" s="53"/>
      <c r="AR580" s="53"/>
      <c r="AS580" s="53"/>
      <c r="AT580" s="53"/>
      <c r="AU580" s="53"/>
    </row>
    <row r="581" spans="1:47" ht="15.75" customHeight="1">
      <c r="A581" s="53"/>
      <c r="B581" s="53"/>
      <c r="C581" s="53"/>
      <c r="D581" s="53"/>
      <c r="E581" s="53"/>
      <c r="F581" s="53"/>
      <c r="G581" s="53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  <c r="AA581" s="53"/>
      <c r="AB581" s="53"/>
      <c r="AC581" s="53"/>
      <c r="AD581" s="53"/>
      <c r="AE581" s="53"/>
      <c r="AF581" s="53"/>
      <c r="AG581" s="53"/>
      <c r="AH581" s="53"/>
      <c r="AI581" s="53"/>
      <c r="AJ581" s="53"/>
      <c r="AK581" s="53"/>
      <c r="AL581" s="53"/>
      <c r="AM581" s="53"/>
      <c r="AN581" s="53"/>
      <c r="AO581" s="53"/>
      <c r="AP581" s="53"/>
      <c r="AQ581" s="53"/>
      <c r="AR581" s="53"/>
      <c r="AS581" s="53"/>
      <c r="AT581" s="53"/>
      <c r="AU581" s="53"/>
    </row>
    <row r="582" spans="1:47" ht="15.75" customHeight="1">
      <c r="A582" s="53"/>
      <c r="B582" s="53"/>
      <c r="C582" s="53"/>
      <c r="D582" s="53"/>
      <c r="E582" s="53"/>
      <c r="F582" s="53"/>
      <c r="G582" s="53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  <c r="AA582" s="53"/>
      <c r="AB582" s="53"/>
      <c r="AC582" s="53"/>
      <c r="AD582" s="53"/>
      <c r="AE582" s="53"/>
      <c r="AF582" s="53"/>
      <c r="AG582" s="53"/>
      <c r="AH582" s="53"/>
      <c r="AI582" s="53"/>
      <c r="AJ582" s="53"/>
      <c r="AK582" s="53"/>
      <c r="AL582" s="53"/>
      <c r="AM582" s="53"/>
      <c r="AN582" s="53"/>
      <c r="AO582" s="53"/>
      <c r="AP582" s="53"/>
      <c r="AQ582" s="53"/>
      <c r="AR582" s="53"/>
      <c r="AS582" s="53"/>
      <c r="AT582" s="53"/>
      <c r="AU582" s="53"/>
    </row>
    <row r="583" spans="1:47" ht="15.75" customHeight="1">
      <c r="A583" s="53"/>
      <c r="B583" s="53"/>
      <c r="C583" s="53"/>
      <c r="D583" s="53"/>
      <c r="E583" s="53"/>
      <c r="F583" s="53"/>
      <c r="G583" s="53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  <c r="AA583" s="53"/>
      <c r="AB583" s="53"/>
      <c r="AC583" s="53"/>
      <c r="AD583" s="53"/>
      <c r="AE583" s="53"/>
      <c r="AF583" s="53"/>
      <c r="AG583" s="53"/>
      <c r="AH583" s="53"/>
      <c r="AI583" s="53"/>
      <c r="AJ583" s="53"/>
      <c r="AK583" s="53"/>
      <c r="AL583" s="53"/>
      <c r="AM583" s="53"/>
      <c r="AN583" s="53"/>
      <c r="AO583" s="53"/>
      <c r="AP583" s="53"/>
      <c r="AQ583" s="53"/>
      <c r="AR583" s="53"/>
      <c r="AS583" s="53"/>
      <c r="AT583" s="53"/>
      <c r="AU583" s="53"/>
    </row>
    <row r="584" spans="1:47" ht="15.75" customHeight="1">
      <c r="A584" s="53"/>
      <c r="B584" s="53"/>
      <c r="C584" s="53"/>
      <c r="D584" s="53"/>
      <c r="E584" s="53"/>
      <c r="F584" s="53"/>
      <c r="G584" s="53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  <c r="AA584" s="53"/>
      <c r="AB584" s="53"/>
      <c r="AC584" s="53"/>
      <c r="AD584" s="53"/>
      <c r="AE584" s="53"/>
      <c r="AF584" s="53"/>
      <c r="AG584" s="53"/>
      <c r="AH584" s="53"/>
      <c r="AI584" s="53"/>
      <c r="AJ584" s="53"/>
      <c r="AK584" s="53"/>
      <c r="AL584" s="53"/>
      <c r="AM584" s="53"/>
      <c r="AN584" s="53"/>
      <c r="AO584" s="53"/>
      <c r="AP584" s="53"/>
      <c r="AQ584" s="53"/>
      <c r="AR584" s="53"/>
      <c r="AS584" s="53"/>
      <c r="AT584" s="53"/>
      <c r="AU584" s="53"/>
    </row>
    <row r="585" spans="1:47" ht="15.75" customHeight="1">
      <c r="A585" s="53"/>
      <c r="B585" s="53"/>
      <c r="C585" s="53"/>
      <c r="D585" s="53"/>
      <c r="E585" s="53"/>
      <c r="F585" s="53"/>
      <c r="G585" s="53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  <c r="AA585" s="53"/>
      <c r="AB585" s="53"/>
      <c r="AC585" s="53"/>
      <c r="AD585" s="53"/>
      <c r="AE585" s="53"/>
      <c r="AF585" s="53"/>
      <c r="AG585" s="53"/>
      <c r="AH585" s="53"/>
      <c r="AI585" s="53"/>
      <c r="AJ585" s="53"/>
      <c r="AK585" s="53"/>
      <c r="AL585" s="53"/>
      <c r="AM585" s="53"/>
      <c r="AN585" s="53"/>
      <c r="AO585" s="53"/>
      <c r="AP585" s="53"/>
      <c r="AQ585" s="53"/>
      <c r="AR585" s="53"/>
      <c r="AS585" s="53"/>
      <c r="AT585" s="53"/>
      <c r="AU585" s="53"/>
    </row>
    <row r="586" spans="1:47" ht="15.75" customHeight="1">
      <c r="A586" s="53"/>
      <c r="B586" s="53"/>
      <c r="C586" s="53"/>
      <c r="D586" s="53"/>
      <c r="E586" s="53"/>
      <c r="F586" s="53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  <c r="AA586" s="53"/>
      <c r="AB586" s="53"/>
      <c r="AC586" s="53"/>
      <c r="AD586" s="53"/>
      <c r="AE586" s="53"/>
      <c r="AF586" s="53"/>
      <c r="AG586" s="53"/>
      <c r="AH586" s="53"/>
      <c r="AI586" s="53"/>
      <c r="AJ586" s="53"/>
      <c r="AK586" s="53"/>
      <c r="AL586" s="53"/>
      <c r="AM586" s="53"/>
      <c r="AN586" s="53"/>
      <c r="AO586" s="53"/>
      <c r="AP586" s="53"/>
      <c r="AQ586" s="53"/>
      <c r="AR586" s="53"/>
      <c r="AS586" s="53"/>
      <c r="AT586" s="53"/>
      <c r="AU586" s="53"/>
    </row>
    <row r="587" spans="1:47" ht="15.75" customHeight="1">
      <c r="A587" s="53"/>
      <c r="B587" s="53"/>
      <c r="C587" s="53"/>
      <c r="D587" s="53"/>
      <c r="E587" s="53"/>
      <c r="F587" s="53"/>
      <c r="G587" s="53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  <c r="AA587" s="53"/>
      <c r="AB587" s="53"/>
      <c r="AC587" s="53"/>
      <c r="AD587" s="53"/>
      <c r="AE587" s="53"/>
      <c r="AF587" s="53"/>
      <c r="AG587" s="53"/>
      <c r="AH587" s="53"/>
      <c r="AI587" s="53"/>
      <c r="AJ587" s="53"/>
      <c r="AK587" s="53"/>
      <c r="AL587" s="53"/>
      <c r="AM587" s="53"/>
      <c r="AN587" s="53"/>
      <c r="AO587" s="53"/>
      <c r="AP587" s="53"/>
      <c r="AQ587" s="53"/>
      <c r="AR587" s="53"/>
      <c r="AS587" s="53"/>
      <c r="AT587" s="53"/>
      <c r="AU587" s="53"/>
    </row>
    <row r="588" spans="1:47" ht="15.75" customHeight="1">
      <c r="A588" s="53"/>
      <c r="B588" s="53"/>
      <c r="C588" s="53"/>
      <c r="D588" s="53"/>
      <c r="E588" s="53"/>
      <c r="F588" s="53"/>
      <c r="G588" s="53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  <c r="AB588" s="53"/>
      <c r="AC588" s="53"/>
      <c r="AD588" s="53"/>
      <c r="AE588" s="53"/>
      <c r="AF588" s="53"/>
      <c r="AG588" s="53"/>
      <c r="AH588" s="53"/>
      <c r="AI588" s="53"/>
      <c r="AJ588" s="53"/>
      <c r="AK588" s="53"/>
      <c r="AL588" s="53"/>
      <c r="AM588" s="53"/>
      <c r="AN588" s="53"/>
      <c r="AO588" s="53"/>
      <c r="AP588" s="53"/>
      <c r="AQ588" s="53"/>
      <c r="AR588" s="53"/>
      <c r="AS588" s="53"/>
      <c r="AT588" s="53"/>
      <c r="AU588" s="53"/>
    </row>
    <row r="589" spans="1:47" ht="15.75" customHeight="1">
      <c r="A589" s="53"/>
      <c r="B589" s="53"/>
      <c r="C589" s="53"/>
      <c r="D589" s="53"/>
      <c r="E589" s="53"/>
      <c r="F589" s="53"/>
      <c r="G589" s="53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  <c r="AB589" s="53"/>
      <c r="AC589" s="53"/>
      <c r="AD589" s="53"/>
      <c r="AE589" s="53"/>
      <c r="AF589" s="53"/>
      <c r="AG589" s="53"/>
      <c r="AH589" s="53"/>
      <c r="AI589" s="53"/>
      <c r="AJ589" s="53"/>
      <c r="AK589" s="53"/>
      <c r="AL589" s="53"/>
      <c r="AM589" s="53"/>
      <c r="AN589" s="53"/>
      <c r="AO589" s="53"/>
      <c r="AP589" s="53"/>
      <c r="AQ589" s="53"/>
      <c r="AR589" s="53"/>
      <c r="AS589" s="53"/>
      <c r="AT589" s="53"/>
      <c r="AU589" s="53"/>
    </row>
    <row r="590" spans="1:47" ht="15.75" customHeight="1">
      <c r="A590" s="53"/>
      <c r="B590" s="53"/>
      <c r="C590" s="53"/>
      <c r="D590" s="53"/>
      <c r="E590" s="53"/>
      <c r="F590" s="53"/>
      <c r="G590" s="53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  <c r="AA590" s="53"/>
      <c r="AB590" s="53"/>
      <c r="AC590" s="53"/>
      <c r="AD590" s="53"/>
      <c r="AE590" s="53"/>
      <c r="AF590" s="53"/>
      <c r="AG590" s="53"/>
      <c r="AH590" s="53"/>
      <c r="AI590" s="53"/>
      <c r="AJ590" s="53"/>
      <c r="AK590" s="53"/>
      <c r="AL590" s="53"/>
      <c r="AM590" s="53"/>
      <c r="AN590" s="53"/>
      <c r="AO590" s="53"/>
      <c r="AP590" s="53"/>
      <c r="AQ590" s="53"/>
      <c r="AR590" s="53"/>
      <c r="AS590" s="53"/>
      <c r="AT590" s="53"/>
      <c r="AU590" s="53"/>
    </row>
    <row r="591" spans="1:47" ht="15.75" customHeight="1">
      <c r="A591" s="53"/>
      <c r="B591" s="53"/>
      <c r="C591" s="53"/>
      <c r="D591" s="53"/>
      <c r="E591" s="53"/>
      <c r="F591" s="53"/>
      <c r="G591" s="53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  <c r="AB591" s="53"/>
      <c r="AC591" s="53"/>
      <c r="AD591" s="53"/>
      <c r="AE591" s="53"/>
      <c r="AF591" s="53"/>
      <c r="AG591" s="53"/>
      <c r="AH591" s="53"/>
      <c r="AI591" s="53"/>
      <c r="AJ591" s="53"/>
      <c r="AK591" s="53"/>
      <c r="AL591" s="53"/>
      <c r="AM591" s="53"/>
      <c r="AN591" s="53"/>
      <c r="AO591" s="53"/>
      <c r="AP591" s="53"/>
      <c r="AQ591" s="53"/>
      <c r="AR591" s="53"/>
      <c r="AS591" s="53"/>
      <c r="AT591" s="53"/>
      <c r="AU591" s="53"/>
    </row>
    <row r="592" spans="1:47" ht="15.75" customHeight="1">
      <c r="A592" s="53"/>
      <c r="B592" s="53"/>
      <c r="C592" s="53"/>
      <c r="D592" s="53"/>
      <c r="E592" s="53"/>
      <c r="F592" s="53"/>
      <c r="G592" s="53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  <c r="AA592" s="53"/>
      <c r="AB592" s="53"/>
      <c r="AC592" s="53"/>
      <c r="AD592" s="53"/>
      <c r="AE592" s="53"/>
      <c r="AF592" s="53"/>
      <c r="AG592" s="53"/>
      <c r="AH592" s="53"/>
      <c r="AI592" s="53"/>
      <c r="AJ592" s="53"/>
      <c r="AK592" s="53"/>
      <c r="AL592" s="53"/>
      <c r="AM592" s="53"/>
      <c r="AN592" s="53"/>
      <c r="AO592" s="53"/>
      <c r="AP592" s="53"/>
      <c r="AQ592" s="53"/>
      <c r="AR592" s="53"/>
      <c r="AS592" s="53"/>
      <c r="AT592" s="53"/>
      <c r="AU592" s="53"/>
    </row>
    <row r="593" spans="1:47" ht="15.75" customHeight="1">
      <c r="A593" s="53"/>
      <c r="B593" s="53"/>
      <c r="C593" s="53"/>
      <c r="D593" s="53"/>
      <c r="E593" s="53"/>
      <c r="F593" s="53"/>
      <c r="G593" s="53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  <c r="AA593" s="53"/>
      <c r="AB593" s="53"/>
      <c r="AC593" s="53"/>
      <c r="AD593" s="53"/>
      <c r="AE593" s="53"/>
      <c r="AF593" s="53"/>
      <c r="AG593" s="53"/>
      <c r="AH593" s="53"/>
      <c r="AI593" s="53"/>
      <c r="AJ593" s="53"/>
      <c r="AK593" s="53"/>
      <c r="AL593" s="53"/>
      <c r="AM593" s="53"/>
      <c r="AN593" s="53"/>
      <c r="AO593" s="53"/>
      <c r="AP593" s="53"/>
      <c r="AQ593" s="53"/>
      <c r="AR593" s="53"/>
      <c r="AS593" s="53"/>
      <c r="AT593" s="53"/>
      <c r="AU593" s="53"/>
    </row>
    <row r="594" spans="1:47" ht="15.75" customHeight="1">
      <c r="A594" s="53"/>
      <c r="B594" s="53"/>
      <c r="C594" s="53"/>
      <c r="D594" s="53"/>
      <c r="E594" s="53"/>
      <c r="F594" s="53"/>
      <c r="G594" s="53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  <c r="AB594" s="53"/>
      <c r="AC594" s="53"/>
      <c r="AD594" s="53"/>
      <c r="AE594" s="53"/>
      <c r="AF594" s="53"/>
      <c r="AG594" s="53"/>
      <c r="AH594" s="53"/>
      <c r="AI594" s="53"/>
      <c r="AJ594" s="53"/>
      <c r="AK594" s="53"/>
      <c r="AL594" s="53"/>
      <c r="AM594" s="53"/>
      <c r="AN594" s="53"/>
      <c r="AO594" s="53"/>
      <c r="AP594" s="53"/>
      <c r="AQ594" s="53"/>
      <c r="AR594" s="53"/>
      <c r="AS594" s="53"/>
      <c r="AT594" s="53"/>
      <c r="AU594" s="53"/>
    </row>
    <row r="595" spans="1:47" ht="15.75" customHeight="1">
      <c r="A595" s="53"/>
      <c r="B595" s="53"/>
      <c r="C595" s="53"/>
      <c r="D595" s="53"/>
      <c r="E595" s="53"/>
      <c r="F595" s="53"/>
      <c r="G595" s="53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  <c r="AA595" s="53"/>
      <c r="AB595" s="53"/>
      <c r="AC595" s="53"/>
      <c r="AD595" s="53"/>
      <c r="AE595" s="53"/>
      <c r="AF595" s="53"/>
      <c r="AG595" s="53"/>
      <c r="AH595" s="53"/>
      <c r="AI595" s="53"/>
      <c r="AJ595" s="53"/>
      <c r="AK595" s="53"/>
      <c r="AL595" s="53"/>
      <c r="AM595" s="53"/>
      <c r="AN595" s="53"/>
      <c r="AO595" s="53"/>
      <c r="AP595" s="53"/>
      <c r="AQ595" s="53"/>
      <c r="AR595" s="53"/>
      <c r="AS595" s="53"/>
      <c r="AT595" s="53"/>
      <c r="AU595" s="53"/>
    </row>
    <row r="596" spans="1:47" ht="15.75" customHeight="1">
      <c r="A596" s="53"/>
      <c r="B596" s="53"/>
      <c r="C596" s="53"/>
      <c r="D596" s="53"/>
      <c r="E596" s="53"/>
      <c r="F596" s="53"/>
      <c r="G596" s="53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  <c r="AA596" s="53"/>
      <c r="AB596" s="53"/>
      <c r="AC596" s="53"/>
      <c r="AD596" s="53"/>
      <c r="AE596" s="53"/>
      <c r="AF596" s="53"/>
      <c r="AG596" s="53"/>
      <c r="AH596" s="53"/>
      <c r="AI596" s="53"/>
      <c r="AJ596" s="53"/>
      <c r="AK596" s="53"/>
      <c r="AL596" s="53"/>
      <c r="AM596" s="53"/>
      <c r="AN596" s="53"/>
      <c r="AO596" s="53"/>
      <c r="AP596" s="53"/>
      <c r="AQ596" s="53"/>
      <c r="AR596" s="53"/>
      <c r="AS596" s="53"/>
      <c r="AT596" s="53"/>
      <c r="AU596" s="53"/>
    </row>
    <row r="597" spans="1:47" ht="15.75" customHeight="1">
      <c r="A597" s="53"/>
      <c r="B597" s="53"/>
      <c r="C597" s="53"/>
      <c r="D597" s="53"/>
      <c r="E597" s="53"/>
      <c r="F597" s="53"/>
      <c r="G597" s="53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  <c r="AA597" s="53"/>
      <c r="AB597" s="53"/>
      <c r="AC597" s="53"/>
      <c r="AD597" s="53"/>
      <c r="AE597" s="53"/>
      <c r="AF597" s="53"/>
      <c r="AG597" s="53"/>
      <c r="AH597" s="53"/>
      <c r="AI597" s="53"/>
      <c r="AJ597" s="53"/>
      <c r="AK597" s="53"/>
      <c r="AL597" s="53"/>
      <c r="AM597" s="53"/>
      <c r="AN597" s="53"/>
      <c r="AO597" s="53"/>
      <c r="AP597" s="53"/>
      <c r="AQ597" s="53"/>
      <c r="AR597" s="53"/>
      <c r="AS597" s="53"/>
      <c r="AT597" s="53"/>
      <c r="AU597" s="53"/>
    </row>
    <row r="598" spans="1:47" ht="15.75" customHeight="1">
      <c r="A598" s="53"/>
      <c r="B598" s="53"/>
      <c r="C598" s="53"/>
      <c r="D598" s="53"/>
      <c r="E598" s="53"/>
      <c r="F598" s="53"/>
      <c r="G598" s="53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  <c r="AA598" s="53"/>
      <c r="AB598" s="53"/>
      <c r="AC598" s="53"/>
      <c r="AD598" s="53"/>
      <c r="AE598" s="53"/>
      <c r="AF598" s="53"/>
      <c r="AG598" s="53"/>
      <c r="AH598" s="53"/>
      <c r="AI598" s="53"/>
      <c r="AJ598" s="53"/>
      <c r="AK598" s="53"/>
      <c r="AL598" s="53"/>
      <c r="AM598" s="53"/>
      <c r="AN598" s="53"/>
      <c r="AO598" s="53"/>
      <c r="AP598" s="53"/>
      <c r="AQ598" s="53"/>
      <c r="AR598" s="53"/>
      <c r="AS598" s="53"/>
      <c r="AT598" s="53"/>
      <c r="AU598" s="53"/>
    </row>
    <row r="599" spans="1:47" ht="15.75" customHeight="1">
      <c r="A599" s="53"/>
      <c r="B599" s="53"/>
      <c r="C599" s="53"/>
      <c r="D599" s="53"/>
      <c r="E599" s="53"/>
      <c r="F599" s="53"/>
      <c r="G599" s="53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  <c r="AA599" s="53"/>
      <c r="AB599" s="53"/>
      <c r="AC599" s="53"/>
      <c r="AD599" s="53"/>
      <c r="AE599" s="53"/>
      <c r="AF599" s="53"/>
      <c r="AG599" s="53"/>
      <c r="AH599" s="53"/>
      <c r="AI599" s="53"/>
      <c r="AJ599" s="53"/>
      <c r="AK599" s="53"/>
      <c r="AL599" s="53"/>
      <c r="AM599" s="53"/>
      <c r="AN599" s="53"/>
      <c r="AO599" s="53"/>
      <c r="AP599" s="53"/>
      <c r="AQ599" s="53"/>
      <c r="AR599" s="53"/>
      <c r="AS599" s="53"/>
      <c r="AT599" s="53"/>
      <c r="AU599" s="53"/>
    </row>
    <row r="600" spans="1:47" ht="15.75" customHeight="1">
      <c r="A600" s="53"/>
      <c r="B600" s="53"/>
      <c r="C600" s="53"/>
      <c r="D600" s="53"/>
      <c r="E600" s="53"/>
      <c r="F600" s="53"/>
      <c r="G600" s="53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  <c r="AA600" s="53"/>
      <c r="AB600" s="53"/>
      <c r="AC600" s="53"/>
      <c r="AD600" s="53"/>
      <c r="AE600" s="53"/>
      <c r="AF600" s="53"/>
      <c r="AG600" s="53"/>
      <c r="AH600" s="53"/>
      <c r="AI600" s="53"/>
      <c r="AJ600" s="53"/>
      <c r="AK600" s="53"/>
      <c r="AL600" s="53"/>
      <c r="AM600" s="53"/>
      <c r="AN600" s="53"/>
      <c r="AO600" s="53"/>
      <c r="AP600" s="53"/>
      <c r="AQ600" s="53"/>
      <c r="AR600" s="53"/>
      <c r="AS600" s="53"/>
      <c r="AT600" s="53"/>
      <c r="AU600" s="53"/>
    </row>
    <row r="601" spans="1:47" ht="15.75" customHeight="1">
      <c r="A601" s="53"/>
      <c r="B601" s="53"/>
      <c r="C601" s="53"/>
      <c r="D601" s="53"/>
      <c r="E601" s="53"/>
      <c r="F601" s="53"/>
      <c r="G601" s="53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  <c r="AB601" s="53"/>
      <c r="AC601" s="53"/>
      <c r="AD601" s="53"/>
      <c r="AE601" s="53"/>
      <c r="AF601" s="53"/>
      <c r="AG601" s="53"/>
      <c r="AH601" s="53"/>
      <c r="AI601" s="53"/>
      <c r="AJ601" s="53"/>
      <c r="AK601" s="53"/>
      <c r="AL601" s="53"/>
      <c r="AM601" s="53"/>
      <c r="AN601" s="53"/>
      <c r="AO601" s="53"/>
      <c r="AP601" s="53"/>
      <c r="AQ601" s="53"/>
      <c r="AR601" s="53"/>
      <c r="AS601" s="53"/>
      <c r="AT601" s="53"/>
      <c r="AU601" s="53"/>
    </row>
    <row r="602" spans="1:47" ht="15.75" customHeight="1">
      <c r="A602" s="53"/>
      <c r="B602" s="53"/>
      <c r="C602" s="53"/>
      <c r="D602" s="53"/>
      <c r="E602" s="53"/>
      <c r="F602" s="53"/>
      <c r="G602" s="53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  <c r="AA602" s="53"/>
      <c r="AB602" s="53"/>
      <c r="AC602" s="53"/>
      <c r="AD602" s="53"/>
      <c r="AE602" s="53"/>
      <c r="AF602" s="53"/>
      <c r="AG602" s="53"/>
      <c r="AH602" s="53"/>
      <c r="AI602" s="53"/>
      <c r="AJ602" s="53"/>
      <c r="AK602" s="53"/>
      <c r="AL602" s="53"/>
      <c r="AM602" s="53"/>
      <c r="AN602" s="53"/>
      <c r="AO602" s="53"/>
      <c r="AP602" s="53"/>
      <c r="AQ602" s="53"/>
      <c r="AR602" s="53"/>
      <c r="AS602" s="53"/>
      <c r="AT602" s="53"/>
      <c r="AU602" s="53"/>
    </row>
    <row r="603" spans="1:47" ht="15.75" customHeight="1">
      <c r="A603" s="53"/>
      <c r="B603" s="53"/>
      <c r="C603" s="53"/>
      <c r="D603" s="53"/>
      <c r="E603" s="53"/>
      <c r="F603" s="53"/>
      <c r="G603" s="53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  <c r="AA603" s="53"/>
      <c r="AB603" s="53"/>
      <c r="AC603" s="53"/>
      <c r="AD603" s="53"/>
      <c r="AE603" s="53"/>
      <c r="AF603" s="53"/>
      <c r="AG603" s="53"/>
      <c r="AH603" s="53"/>
      <c r="AI603" s="53"/>
      <c r="AJ603" s="53"/>
      <c r="AK603" s="53"/>
      <c r="AL603" s="53"/>
      <c r="AM603" s="53"/>
      <c r="AN603" s="53"/>
      <c r="AO603" s="53"/>
      <c r="AP603" s="53"/>
      <c r="AQ603" s="53"/>
      <c r="AR603" s="53"/>
      <c r="AS603" s="53"/>
      <c r="AT603" s="53"/>
      <c r="AU603" s="53"/>
    </row>
    <row r="604" spans="1:47" ht="15.75" customHeight="1">
      <c r="A604" s="53"/>
      <c r="B604" s="53"/>
      <c r="C604" s="53"/>
      <c r="D604" s="53"/>
      <c r="E604" s="53"/>
      <c r="F604" s="53"/>
      <c r="G604" s="53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  <c r="AA604" s="53"/>
      <c r="AB604" s="53"/>
      <c r="AC604" s="53"/>
      <c r="AD604" s="53"/>
      <c r="AE604" s="53"/>
      <c r="AF604" s="53"/>
      <c r="AG604" s="53"/>
      <c r="AH604" s="53"/>
      <c r="AI604" s="53"/>
      <c r="AJ604" s="53"/>
      <c r="AK604" s="53"/>
      <c r="AL604" s="53"/>
      <c r="AM604" s="53"/>
      <c r="AN604" s="53"/>
      <c r="AO604" s="53"/>
      <c r="AP604" s="53"/>
      <c r="AQ604" s="53"/>
      <c r="AR604" s="53"/>
      <c r="AS604" s="53"/>
      <c r="AT604" s="53"/>
      <c r="AU604" s="53"/>
    </row>
    <row r="605" spans="1:47" ht="15.75" customHeight="1">
      <c r="A605" s="53"/>
      <c r="B605" s="53"/>
      <c r="C605" s="53"/>
      <c r="D605" s="53"/>
      <c r="E605" s="53"/>
      <c r="F605" s="53"/>
      <c r="G605" s="53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  <c r="AA605" s="53"/>
      <c r="AB605" s="53"/>
      <c r="AC605" s="53"/>
      <c r="AD605" s="53"/>
      <c r="AE605" s="53"/>
      <c r="AF605" s="53"/>
      <c r="AG605" s="53"/>
      <c r="AH605" s="53"/>
      <c r="AI605" s="53"/>
      <c r="AJ605" s="53"/>
      <c r="AK605" s="53"/>
      <c r="AL605" s="53"/>
      <c r="AM605" s="53"/>
      <c r="AN605" s="53"/>
      <c r="AO605" s="53"/>
      <c r="AP605" s="53"/>
      <c r="AQ605" s="53"/>
      <c r="AR605" s="53"/>
      <c r="AS605" s="53"/>
      <c r="AT605" s="53"/>
      <c r="AU605" s="53"/>
    </row>
    <row r="606" spans="1:47" ht="15.75" customHeight="1">
      <c r="A606" s="53"/>
      <c r="B606" s="53"/>
      <c r="C606" s="53"/>
      <c r="D606" s="53"/>
      <c r="E606" s="53"/>
      <c r="F606" s="53"/>
      <c r="G606" s="53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  <c r="AA606" s="53"/>
      <c r="AB606" s="53"/>
      <c r="AC606" s="53"/>
      <c r="AD606" s="53"/>
      <c r="AE606" s="53"/>
      <c r="AF606" s="53"/>
      <c r="AG606" s="53"/>
      <c r="AH606" s="53"/>
      <c r="AI606" s="53"/>
      <c r="AJ606" s="53"/>
      <c r="AK606" s="53"/>
      <c r="AL606" s="53"/>
      <c r="AM606" s="53"/>
      <c r="AN606" s="53"/>
      <c r="AO606" s="53"/>
      <c r="AP606" s="53"/>
      <c r="AQ606" s="53"/>
      <c r="AR606" s="53"/>
      <c r="AS606" s="53"/>
      <c r="AT606" s="53"/>
      <c r="AU606" s="53"/>
    </row>
    <row r="607" spans="1:47" ht="15.75" customHeight="1">
      <c r="A607" s="53"/>
      <c r="B607" s="53"/>
      <c r="C607" s="53"/>
      <c r="D607" s="53"/>
      <c r="E607" s="53"/>
      <c r="F607" s="53"/>
      <c r="G607" s="53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  <c r="AA607" s="53"/>
      <c r="AB607" s="53"/>
      <c r="AC607" s="53"/>
      <c r="AD607" s="53"/>
      <c r="AE607" s="53"/>
      <c r="AF607" s="53"/>
      <c r="AG607" s="53"/>
      <c r="AH607" s="53"/>
      <c r="AI607" s="53"/>
      <c r="AJ607" s="53"/>
      <c r="AK607" s="53"/>
      <c r="AL607" s="53"/>
      <c r="AM607" s="53"/>
      <c r="AN607" s="53"/>
      <c r="AO607" s="53"/>
      <c r="AP607" s="53"/>
      <c r="AQ607" s="53"/>
      <c r="AR607" s="53"/>
      <c r="AS607" s="53"/>
      <c r="AT607" s="53"/>
      <c r="AU607" s="53"/>
    </row>
    <row r="608" spans="1:47" ht="15.75" customHeight="1">
      <c r="A608" s="53"/>
      <c r="B608" s="53"/>
      <c r="C608" s="53"/>
      <c r="D608" s="53"/>
      <c r="E608" s="53"/>
      <c r="F608" s="53"/>
      <c r="G608" s="53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  <c r="AA608" s="53"/>
      <c r="AB608" s="53"/>
      <c r="AC608" s="53"/>
      <c r="AD608" s="53"/>
      <c r="AE608" s="53"/>
      <c r="AF608" s="53"/>
      <c r="AG608" s="53"/>
      <c r="AH608" s="53"/>
      <c r="AI608" s="53"/>
      <c r="AJ608" s="53"/>
      <c r="AK608" s="53"/>
      <c r="AL608" s="53"/>
      <c r="AM608" s="53"/>
      <c r="AN608" s="53"/>
      <c r="AO608" s="53"/>
      <c r="AP608" s="53"/>
      <c r="AQ608" s="53"/>
      <c r="AR608" s="53"/>
      <c r="AS608" s="53"/>
      <c r="AT608" s="53"/>
      <c r="AU608" s="53"/>
    </row>
    <row r="609" spans="1:47" ht="15.75" customHeight="1">
      <c r="A609" s="53"/>
      <c r="B609" s="53"/>
      <c r="C609" s="53"/>
      <c r="D609" s="53"/>
      <c r="E609" s="53"/>
      <c r="F609" s="53"/>
      <c r="G609" s="53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  <c r="AB609" s="53"/>
      <c r="AC609" s="53"/>
      <c r="AD609" s="53"/>
      <c r="AE609" s="53"/>
      <c r="AF609" s="53"/>
      <c r="AG609" s="53"/>
      <c r="AH609" s="53"/>
      <c r="AI609" s="53"/>
      <c r="AJ609" s="53"/>
      <c r="AK609" s="53"/>
      <c r="AL609" s="53"/>
      <c r="AM609" s="53"/>
      <c r="AN609" s="53"/>
      <c r="AO609" s="53"/>
      <c r="AP609" s="53"/>
      <c r="AQ609" s="53"/>
      <c r="AR609" s="53"/>
      <c r="AS609" s="53"/>
      <c r="AT609" s="53"/>
      <c r="AU609" s="53"/>
    </row>
    <row r="610" spans="1:47" ht="15.75" customHeight="1">
      <c r="A610" s="53"/>
      <c r="B610" s="53"/>
      <c r="C610" s="53"/>
      <c r="D610" s="53"/>
      <c r="E610" s="53"/>
      <c r="F610" s="53"/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  <c r="AA610" s="53"/>
      <c r="AB610" s="53"/>
      <c r="AC610" s="53"/>
      <c r="AD610" s="53"/>
      <c r="AE610" s="53"/>
      <c r="AF610" s="53"/>
      <c r="AG610" s="53"/>
      <c r="AH610" s="53"/>
      <c r="AI610" s="53"/>
      <c r="AJ610" s="53"/>
      <c r="AK610" s="53"/>
      <c r="AL610" s="53"/>
      <c r="AM610" s="53"/>
      <c r="AN610" s="53"/>
      <c r="AO610" s="53"/>
      <c r="AP610" s="53"/>
      <c r="AQ610" s="53"/>
      <c r="AR610" s="53"/>
      <c r="AS610" s="53"/>
      <c r="AT610" s="53"/>
      <c r="AU610" s="53"/>
    </row>
    <row r="611" spans="1:47" ht="15.75" customHeight="1">
      <c r="A611" s="53"/>
      <c r="B611" s="53"/>
      <c r="C611" s="53"/>
      <c r="D611" s="53"/>
      <c r="E611" s="53"/>
      <c r="F611" s="53"/>
      <c r="G611" s="53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  <c r="AA611" s="53"/>
      <c r="AB611" s="53"/>
      <c r="AC611" s="53"/>
      <c r="AD611" s="53"/>
      <c r="AE611" s="53"/>
      <c r="AF611" s="53"/>
      <c r="AG611" s="53"/>
      <c r="AH611" s="53"/>
      <c r="AI611" s="53"/>
      <c r="AJ611" s="53"/>
      <c r="AK611" s="53"/>
      <c r="AL611" s="53"/>
      <c r="AM611" s="53"/>
      <c r="AN611" s="53"/>
      <c r="AO611" s="53"/>
      <c r="AP611" s="53"/>
      <c r="AQ611" s="53"/>
      <c r="AR611" s="53"/>
      <c r="AS611" s="53"/>
      <c r="AT611" s="53"/>
      <c r="AU611" s="53"/>
    </row>
    <row r="612" spans="1:47" ht="15.75" customHeight="1">
      <c r="A612" s="53"/>
      <c r="B612" s="53"/>
      <c r="C612" s="53"/>
      <c r="D612" s="53"/>
      <c r="E612" s="53"/>
      <c r="F612" s="53"/>
      <c r="G612" s="53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  <c r="AA612" s="53"/>
      <c r="AB612" s="53"/>
      <c r="AC612" s="53"/>
      <c r="AD612" s="53"/>
      <c r="AE612" s="53"/>
      <c r="AF612" s="53"/>
      <c r="AG612" s="53"/>
      <c r="AH612" s="53"/>
      <c r="AI612" s="53"/>
      <c r="AJ612" s="53"/>
      <c r="AK612" s="53"/>
      <c r="AL612" s="53"/>
      <c r="AM612" s="53"/>
      <c r="AN612" s="53"/>
      <c r="AO612" s="53"/>
      <c r="AP612" s="53"/>
      <c r="AQ612" s="53"/>
      <c r="AR612" s="53"/>
      <c r="AS612" s="53"/>
      <c r="AT612" s="53"/>
      <c r="AU612" s="53"/>
    </row>
    <row r="613" spans="1:47" ht="15.75" customHeight="1">
      <c r="A613" s="53"/>
      <c r="B613" s="53"/>
      <c r="C613" s="53"/>
      <c r="D613" s="53"/>
      <c r="E613" s="53"/>
      <c r="F613" s="53"/>
      <c r="G613" s="53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  <c r="AB613" s="53"/>
      <c r="AC613" s="53"/>
      <c r="AD613" s="53"/>
      <c r="AE613" s="53"/>
      <c r="AF613" s="53"/>
      <c r="AG613" s="53"/>
      <c r="AH613" s="53"/>
      <c r="AI613" s="53"/>
      <c r="AJ613" s="53"/>
      <c r="AK613" s="53"/>
      <c r="AL613" s="53"/>
      <c r="AM613" s="53"/>
      <c r="AN613" s="53"/>
      <c r="AO613" s="53"/>
      <c r="AP613" s="53"/>
      <c r="AQ613" s="53"/>
      <c r="AR613" s="53"/>
      <c r="AS613" s="53"/>
      <c r="AT613" s="53"/>
      <c r="AU613" s="53"/>
    </row>
    <row r="614" spans="1:47" ht="15.75" customHeight="1">
      <c r="A614" s="53"/>
      <c r="B614" s="53"/>
      <c r="C614" s="53"/>
      <c r="D614" s="53"/>
      <c r="E614" s="53"/>
      <c r="F614" s="53"/>
      <c r="G614" s="53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  <c r="AA614" s="53"/>
      <c r="AB614" s="53"/>
      <c r="AC614" s="53"/>
      <c r="AD614" s="53"/>
      <c r="AE614" s="53"/>
      <c r="AF614" s="53"/>
      <c r="AG614" s="53"/>
      <c r="AH614" s="53"/>
      <c r="AI614" s="53"/>
      <c r="AJ614" s="53"/>
      <c r="AK614" s="53"/>
      <c r="AL614" s="53"/>
      <c r="AM614" s="53"/>
      <c r="AN614" s="53"/>
      <c r="AO614" s="53"/>
      <c r="AP614" s="53"/>
      <c r="AQ614" s="53"/>
      <c r="AR614" s="53"/>
      <c r="AS614" s="53"/>
      <c r="AT614" s="53"/>
      <c r="AU614" s="53"/>
    </row>
    <row r="615" spans="1:47" ht="15.75" customHeight="1">
      <c r="A615" s="53"/>
      <c r="B615" s="53"/>
      <c r="C615" s="53"/>
      <c r="D615" s="53"/>
      <c r="E615" s="53"/>
      <c r="F615" s="53"/>
      <c r="G615" s="53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  <c r="AA615" s="53"/>
      <c r="AB615" s="53"/>
      <c r="AC615" s="53"/>
      <c r="AD615" s="53"/>
      <c r="AE615" s="53"/>
      <c r="AF615" s="53"/>
      <c r="AG615" s="53"/>
      <c r="AH615" s="53"/>
      <c r="AI615" s="53"/>
      <c r="AJ615" s="53"/>
      <c r="AK615" s="53"/>
      <c r="AL615" s="53"/>
      <c r="AM615" s="53"/>
      <c r="AN615" s="53"/>
      <c r="AO615" s="53"/>
      <c r="AP615" s="53"/>
      <c r="AQ615" s="53"/>
      <c r="AR615" s="53"/>
      <c r="AS615" s="53"/>
      <c r="AT615" s="53"/>
      <c r="AU615" s="53"/>
    </row>
    <row r="616" spans="1:47" ht="15.75" customHeight="1">
      <c r="A616" s="53"/>
      <c r="B616" s="53"/>
      <c r="C616" s="53"/>
      <c r="D616" s="53"/>
      <c r="E616" s="53"/>
      <c r="F616" s="53"/>
      <c r="G616" s="53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  <c r="AA616" s="53"/>
      <c r="AB616" s="53"/>
      <c r="AC616" s="53"/>
      <c r="AD616" s="53"/>
      <c r="AE616" s="53"/>
      <c r="AF616" s="53"/>
      <c r="AG616" s="53"/>
      <c r="AH616" s="53"/>
      <c r="AI616" s="53"/>
      <c r="AJ616" s="53"/>
      <c r="AK616" s="53"/>
      <c r="AL616" s="53"/>
      <c r="AM616" s="53"/>
      <c r="AN616" s="53"/>
      <c r="AO616" s="53"/>
      <c r="AP616" s="53"/>
      <c r="AQ616" s="53"/>
      <c r="AR616" s="53"/>
      <c r="AS616" s="53"/>
      <c r="AT616" s="53"/>
      <c r="AU616" s="53"/>
    </row>
    <row r="617" spans="1:47" ht="15.75" customHeight="1">
      <c r="A617" s="53"/>
      <c r="B617" s="53"/>
      <c r="C617" s="53"/>
      <c r="D617" s="53"/>
      <c r="E617" s="53"/>
      <c r="F617" s="53"/>
      <c r="G617" s="53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  <c r="AA617" s="53"/>
      <c r="AB617" s="53"/>
      <c r="AC617" s="53"/>
      <c r="AD617" s="53"/>
      <c r="AE617" s="53"/>
      <c r="AF617" s="53"/>
      <c r="AG617" s="53"/>
      <c r="AH617" s="53"/>
      <c r="AI617" s="53"/>
      <c r="AJ617" s="53"/>
      <c r="AK617" s="53"/>
      <c r="AL617" s="53"/>
      <c r="AM617" s="53"/>
      <c r="AN617" s="53"/>
      <c r="AO617" s="53"/>
      <c r="AP617" s="53"/>
      <c r="AQ617" s="53"/>
      <c r="AR617" s="53"/>
      <c r="AS617" s="53"/>
      <c r="AT617" s="53"/>
      <c r="AU617" s="53"/>
    </row>
    <row r="618" spans="1:47" ht="15.75" customHeight="1">
      <c r="A618" s="53"/>
      <c r="B618" s="53"/>
      <c r="C618" s="53"/>
      <c r="D618" s="53"/>
      <c r="E618" s="53"/>
      <c r="F618" s="53"/>
      <c r="G618" s="53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  <c r="AA618" s="53"/>
      <c r="AB618" s="53"/>
      <c r="AC618" s="53"/>
      <c r="AD618" s="53"/>
      <c r="AE618" s="53"/>
      <c r="AF618" s="53"/>
      <c r="AG618" s="53"/>
      <c r="AH618" s="53"/>
      <c r="AI618" s="53"/>
      <c r="AJ618" s="53"/>
      <c r="AK618" s="53"/>
      <c r="AL618" s="53"/>
      <c r="AM618" s="53"/>
      <c r="AN618" s="53"/>
      <c r="AO618" s="53"/>
      <c r="AP618" s="53"/>
      <c r="AQ618" s="53"/>
      <c r="AR618" s="53"/>
      <c r="AS618" s="53"/>
      <c r="AT618" s="53"/>
      <c r="AU618" s="53"/>
    </row>
    <row r="619" spans="1:47" ht="15.75" customHeight="1">
      <c r="A619" s="53"/>
      <c r="B619" s="53"/>
      <c r="C619" s="53"/>
      <c r="D619" s="53"/>
      <c r="E619" s="53"/>
      <c r="F619" s="53"/>
      <c r="G619" s="53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  <c r="AB619" s="53"/>
      <c r="AC619" s="53"/>
      <c r="AD619" s="53"/>
      <c r="AE619" s="53"/>
      <c r="AF619" s="53"/>
      <c r="AG619" s="53"/>
      <c r="AH619" s="53"/>
      <c r="AI619" s="53"/>
      <c r="AJ619" s="53"/>
      <c r="AK619" s="53"/>
      <c r="AL619" s="53"/>
      <c r="AM619" s="53"/>
      <c r="AN619" s="53"/>
      <c r="AO619" s="53"/>
      <c r="AP619" s="53"/>
      <c r="AQ619" s="53"/>
      <c r="AR619" s="53"/>
      <c r="AS619" s="53"/>
      <c r="AT619" s="53"/>
      <c r="AU619" s="53"/>
    </row>
    <row r="620" spans="1:47" ht="15.75" customHeight="1">
      <c r="A620" s="53"/>
      <c r="B620" s="53"/>
      <c r="C620" s="53"/>
      <c r="D620" s="53"/>
      <c r="E620" s="53"/>
      <c r="F620" s="53"/>
      <c r="G620" s="53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  <c r="AB620" s="53"/>
      <c r="AC620" s="53"/>
      <c r="AD620" s="53"/>
      <c r="AE620" s="53"/>
      <c r="AF620" s="53"/>
      <c r="AG620" s="53"/>
      <c r="AH620" s="53"/>
      <c r="AI620" s="53"/>
      <c r="AJ620" s="53"/>
      <c r="AK620" s="53"/>
      <c r="AL620" s="53"/>
      <c r="AM620" s="53"/>
      <c r="AN620" s="53"/>
      <c r="AO620" s="53"/>
      <c r="AP620" s="53"/>
      <c r="AQ620" s="53"/>
      <c r="AR620" s="53"/>
      <c r="AS620" s="53"/>
      <c r="AT620" s="53"/>
      <c r="AU620" s="53"/>
    </row>
    <row r="621" spans="1:47" ht="15.75" customHeight="1">
      <c r="A621" s="53"/>
      <c r="B621" s="53"/>
      <c r="C621" s="53"/>
      <c r="D621" s="53"/>
      <c r="E621" s="53"/>
      <c r="F621" s="53"/>
      <c r="G621" s="53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  <c r="AB621" s="53"/>
      <c r="AC621" s="53"/>
      <c r="AD621" s="53"/>
      <c r="AE621" s="53"/>
      <c r="AF621" s="53"/>
      <c r="AG621" s="53"/>
      <c r="AH621" s="53"/>
      <c r="AI621" s="53"/>
      <c r="AJ621" s="53"/>
      <c r="AK621" s="53"/>
      <c r="AL621" s="53"/>
      <c r="AM621" s="53"/>
      <c r="AN621" s="53"/>
      <c r="AO621" s="53"/>
      <c r="AP621" s="53"/>
      <c r="AQ621" s="53"/>
      <c r="AR621" s="53"/>
      <c r="AS621" s="53"/>
      <c r="AT621" s="53"/>
      <c r="AU621" s="53"/>
    </row>
    <row r="622" spans="1:47" ht="15.75" customHeight="1">
      <c r="A622" s="53"/>
      <c r="B622" s="53"/>
      <c r="C622" s="53"/>
      <c r="D622" s="53"/>
      <c r="E622" s="53"/>
      <c r="F622" s="53"/>
      <c r="G622" s="53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  <c r="AB622" s="53"/>
      <c r="AC622" s="53"/>
      <c r="AD622" s="53"/>
      <c r="AE622" s="53"/>
      <c r="AF622" s="53"/>
      <c r="AG622" s="53"/>
      <c r="AH622" s="53"/>
      <c r="AI622" s="53"/>
      <c r="AJ622" s="53"/>
      <c r="AK622" s="53"/>
      <c r="AL622" s="53"/>
      <c r="AM622" s="53"/>
      <c r="AN622" s="53"/>
      <c r="AO622" s="53"/>
      <c r="AP622" s="53"/>
      <c r="AQ622" s="53"/>
      <c r="AR622" s="53"/>
      <c r="AS622" s="53"/>
      <c r="AT622" s="53"/>
      <c r="AU622" s="53"/>
    </row>
    <row r="623" spans="1:47" ht="15.75" customHeight="1">
      <c r="A623" s="53"/>
      <c r="B623" s="53"/>
      <c r="C623" s="53"/>
      <c r="D623" s="53"/>
      <c r="E623" s="53"/>
      <c r="F623" s="53"/>
      <c r="G623" s="53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  <c r="AA623" s="53"/>
      <c r="AB623" s="53"/>
      <c r="AC623" s="53"/>
      <c r="AD623" s="53"/>
      <c r="AE623" s="53"/>
      <c r="AF623" s="53"/>
      <c r="AG623" s="53"/>
      <c r="AH623" s="53"/>
      <c r="AI623" s="53"/>
      <c r="AJ623" s="53"/>
      <c r="AK623" s="53"/>
      <c r="AL623" s="53"/>
      <c r="AM623" s="53"/>
      <c r="AN623" s="53"/>
      <c r="AO623" s="53"/>
      <c r="AP623" s="53"/>
      <c r="AQ623" s="53"/>
      <c r="AR623" s="53"/>
      <c r="AS623" s="53"/>
      <c r="AT623" s="53"/>
      <c r="AU623" s="53"/>
    </row>
    <row r="624" spans="1:47" ht="15.75" customHeight="1">
      <c r="A624" s="53"/>
      <c r="B624" s="53"/>
      <c r="C624" s="53"/>
      <c r="D624" s="53"/>
      <c r="E624" s="53"/>
      <c r="F624" s="53"/>
      <c r="G624" s="53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  <c r="AA624" s="53"/>
      <c r="AB624" s="53"/>
      <c r="AC624" s="53"/>
      <c r="AD624" s="53"/>
      <c r="AE624" s="53"/>
      <c r="AF624" s="53"/>
      <c r="AG624" s="53"/>
      <c r="AH624" s="53"/>
      <c r="AI624" s="53"/>
      <c r="AJ624" s="53"/>
      <c r="AK624" s="53"/>
      <c r="AL624" s="53"/>
      <c r="AM624" s="53"/>
      <c r="AN624" s="53"/>
      <c r="AO624" s="53"/>
      <c r="AP624" s="53"/>
      <c r="AQ624" s="53"/>
      <c r="AR624" s="53"/>
      <c r="AS624" s="53"/>
      <c r="AT624" s="53"/>
      <c r="AU624" s="53"/>
    </row>
    <row r="625" spans="1:47" ht="15.75" customHeight="1">
      <c r="A625" s="53"/>
      <c r="B625" s="53"/>
      <c r="C625" s="53"/>
      <c r="D625" s="53"/>
      <c r="E625" s="53"/>
      <c r="F625" s="53"/>
      <c r="G625" s="53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  <c r="AA625" s="53"/>
      <c r="AB625" s="53"/>
      <c r="AC625" s="53"/>
      <c r="AD625" s="53"/>
      <c r="AE625" s="53"/>
      <c r="AF625" s="53"/>
      <c r="AG625" s="53"/>
      <c r="AH625" s="53"/>
      <c r="AI625" s="53"/>
      <c r="AJ625" s="53"/>
      <c r="AK625" s="53"/>
      <c r="AL625" s="53"/>
      <c r="AM625" s="53"/>
      <c r="AN625" s="53"/>
      <c r="AO625" s="53"/>
      <c r="AP625" s="53"/>
      <c r="AQ625" s="53"/>
      <c r="AR625" s="53"/>
      <c r="AS625" s="53"/>
      <c r="AT625" s="53"/>
      <c r="AU625" s="53"/>
    </row>
    <row r="626" spans="1:47" ht="15.75" customHeight="1">
      <c r="A626" s="53"/>
      <c r="B626" s="53"/>
      <c r="C626" s="53"/>
      <c r="D626" s="53"/>
      <c r="E626" s="53"/>
      <c r="F626" s="53"/>
      <c r="G626" s="53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  <c r="AB626" s="53"/>
      <c r="AC626" s="53"/>
      <c r="AD626" s="53"/>
      <c r="AE626" s="53"/>
      <c r="AF626" s="53"/>
      <c r="AG626" s="53"/>
      <c r="AH626" s="53"/>
      <c r="AI626" s="53"/>
      <c r="AJ626" s="53"/>
      <c r="AK626" s="53"/>
      <c r="AL626" s="53"/>
      <c r="AM626" s="53"/>
      <c r="AN626" s="53"/>
      <c r="AO626" s="53"/>
      <c r="AP626" s="53"/>
      <c r="AQ626" s="53"/>
      <c r="AR626" s="53"/>
      <c r="AS626" s="53"/>
      <c r="AT626" s="53"/>
      <c r="AU626" s="53"/>
    </row>
    <row r="627" spans="1:47" ht="15.75" customHeight="1">
      <c r="A627" s="53"/>
      <c r="B627" s="53"/>
      <c r="C627" s="53"/>
      <c r="D627" s="53"/>
      <c r="E627" s="53"/>
      <c r="F627" s="53"/>
      <c r="G627" s="53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  <c r="AB627" s="53"/>
      <c r="AC627" s="53"/>
      <c r="AD627" s="53"/>
      <c r="AE627" s="53"/>
      <c r="AF627" s="53"/>
      <c r="AG627" s="53"/>
      <c r="AH627" s="53"/>
      <c r="AI627" s="53"/>
      <c r="AJ627" s="53"/>
      <c r="AK627" s="53"/>
      <c r="AL627" s="53"/>
      <c r="AM627" s="53"/>
      <c r="AN627" s="53"/>
      <c r="AO627" s="53"/>
      <c r="AP627" s="53"/>
      <c r="AQ627" s="53"/>
      <c r="AR627" s="53"/>
      <c r="AS627" s="53"/>
      <c r="AT627" s="53"/>
      <c r="AU627" s="53"/>
    </row>
    <row r="628" spans="1:47" ht="15.75" customHeight="1">
      <c r="A628" s="53"/>
      <c r="B628" s="53"/>
      <c r="C628" s="53"/>
      <c r="D628" s="53"/>
      <c r="E628" s="53"/>
      <c r="F628" s="53"/>
      <c r="G628" s="53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  <c r="AA628" s="53"/>
      <c r="AB628" s="53"/>
      <c r="AC628" s="53"/>
      <c r="AD628" s="53"/>
      <c r="AE628" s="53"/>
      <c r="AF628" s="53"/>
      <c r="AG628" s="53"/>
      <c r="AH628" s="53"/>
      <c r="AI628" s="53"/>
      <c r="AJ628" s="53"/>
      <c r="AK628" s="53"/>
      <c r="AL628" s="53"/>
      <c r="AM628" s="53"/>
      <c r="AN628" s="53"/>
      <c r="AO628" s="53"/>
      <c r="AP628" s="53"/>
      <c r="AQ628" s="53"/>
      <c r="AR628" s="53"/>
      <c r="AS628" s="53"/>
      <c r="AT628" s="53"/>
      <c r="AU628" s="53"/>
    </row>
    <row r="629" spans="1:47" ht="15.75" customHeight="1">
      <c r="A629" s="53"/>
      <c r="B629" s="53"/>
      <c r="C629" s="53"/>
      <c r="D629" s="53"/>
      <c r="E629" s="53"/>
      <c r="F629" s="53"/>
      <c r="G629" s="53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  <c r="AA629" s="53"/>
      <c r="AB629" s="53"/>
      <c r="AC629" s="53"/>
      <c r="AD629" s="53"/>
      <c r="AE629" s="53"/>
      <c r="AF629" s="53"/>
      <c r="AG629" s="53"/>
      <c r="AH629" s="53"/>
      <c r="AI629" s="53"/>
      <c r="AJ629" s="53"/>
      <c r="AK629" s="53"/>
      <c r="AL629" s="53"/>
      <c r="AM629" s="53"/>
      <c r="AN629" s="53"/>
      <c r="AO629" s="53"/>
      <c r="AP629" s="53"/>
      <c r="AQ629" s="53"/>
      <c r="AR629" s="53"/>
      <c r="AS629" s="53"/>
      <c r="AT629" s="53"/>
      <c r="AU629" s="53"/>
    </row>
    <row r="630" spans="1:47" ht="15.75" customHeight="1">
      <c r="A630" s="53"/>
      <c r="B630" s="53"/>
      <c r="C630" s="53"/>
      <c r="D630" s="53"/>
      <c r="E630" s="53"/>
      <c r="F630" s="53"/>
      <c r="G630" s="53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  <c r="AA630" s="53"/>
      <c r="AB630" s="53"/>
      <c r="AC630" s="53"/>
      <c r="AD630" s="53"/>
      <c r="AE630" s="53"/>
      <c r="AF630" s="53"/>
      <c r="AG630" s="53"/>
      <c r="AH630" s="53"/>
      <c r="AI630" s="53"/>
      <c r="AJ630" s="53"/>
      <c r="AK630" s="53"/>
      <c r="AL630" s="53"/>
      <c r="AM630" s="53"/>
      <c r="AN630" s="53"/>
      <c r="AO630" s="53"/>
      <c r="AP630" s="53"/>
      <c r="AQ630" s="53"/>
      <c r="AR630" s="53"/>
      <c r="AS630" s="53"/>
      <c r="AT630" s="53"/>
      <c r="AU630" s="53"/>
    </row>
    <row r="631" spans="1:47" ht="15.75" customHeight="1">
      <c r="A631" s="53"/>
      <c r="B631" s="53"/>
      <c r="C631" s="53"/>
      <c r="D631" s="53"/>
      <c r="E631" s="53"/>
      <c r="F631" s="53"/>
      <c r="G631" s="53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  <c r="AA631" s="53"/>
      <c r="AB631" s="53"/>
      <c r="AC631" s="53"/>
      <c r="AD631" s="53"/>
      <c r="AE631" s="53"/>
      <c r="AF631" s="53"/>
      <c r="AG631" s="53"/>
      <c r="AH631" s="53"/>
      <c r="AI631" s="53"/>
      <c r="AJ631" s="53"/>
      <c r="AK631" s="53"/>
      <c r="AL631" s="53"/>
      <c r="AM631" s="53"/>
      <c r="AN631" s="53"/>
      <c r="AO631" s="53"/>
      <c r="AP631" s="53"/>
      <c r="AQ631" s="53"/>
      <c r="AR631" s="53"/>
      <c r="AS631" s="53"/>
      <c r="AT631" s="53"/>
      <c r="AU631" s="53"/>
    </row>
    <row r="632" spans="1:47" ht="15.75" customHeight="1">
      <c r="A632" s="53"/>
      <c r="B632" s="53"/>
      <c r="C632" s="53"/>
      <c r="D632" s="53"/>
      <c r="E632" s="53"/>
      <c r="F632" s="53"/>
      <c r="G632" s="53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  <c r="AA632" s="53"/>
      <c r="AB632" s="53"/>
      <c r="AC632" s="53"/>
      <c r="AD632" s="53"/>
      <c r="AE632" s="53"/>
      <c r="AF632" s="53"/>
      <c r="AG632" s="53"/>
      <c r="AH632" s="53"/>
      <c r="AI632" s="53"/>
      <c r="AJ632" s="53"/>
      <c r="AK632" s="53"/>
      <c r="AL632" s="53"/>
      <c r="AM632" s="53"/>
      <c r="AN632" s="53"/>
      <c r="AO632" s="53"/>
      <c r="AP632" s="53"/>
      <c r="AQ632" s="53"/>
      <c r="AR632" s="53"/>
      <c r="AS632" s="53"/>
      <c r="AT632" s="53"/>
      <c r="AU632" s="53"/>
    </row>
    <row r="633" spans="1:47" ht="15.75" customHeight="1">
      <c r="A633" s="53"/>
      <c r="B633" s="53"/>
      <c r="C633" s="53"/>
      <c r="D633" s="53"/>
      <c r="E633" s="53"/>
      <c r="F633" s="53"/>
      <c r="G633" s="53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  <c r="AA633" s="53"/>
      <c r="AB633" s="53"/>
      <c r="AC633" s="53"/>
      <c r="AD633" s="53"/>
      <c r="AE633" s="53"/>
      <c r="AF633" s="53"/>
      <c r="AG633" s="53"/>
      <c r="AH633" s="53"/>
      <c r="AI633" s="53"/>
      <c r="AJ633" s="53"/>
      <c r="AK633" s="53"/>
      <c r="AL633" s="53"/>
      <c r="AM633" s="53"/>
      <c r="AN633" s="53"/>
      <c r="AO633" s="53"/>
      <c r="AP633" s="53"/>
      <c r="AQ633" s="53"/>
      <c r="AR633" s="53"/>
      <c r="AS633" s="53"/>
      <c r="AT633" s="53"/>
      <c r="AU633" s="53"/>
    </row>
    <row r="634" spans="1:47" ht="15.75" customHeight="1">
      <c r="A634" s="53"/>
      <c r="B634" s="53"/>
      <c r="C634" s="53"/>
      <c r="D634" s="53"/>
      <c r="E634" s="53"/>
      <c r="F634" s="53"/>
      <c r="G634" s="53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  <c r="AA634" s="53"/>
      <c r="AB634" s="53"/>
      <c r="AC634" s="53"/>
      <c r="AD634" s="53"/>
      <c r="AE634" s="53"/>
      <c r="AF634" s="53"/>
      <c r="AG634" s="53"/>
      <c r="AH634" s="53"/>
      <c r="AI634" s="53"/>
      <c r="AJ634" s="53"/>
      <c r="AK634" s="53"/>
      <c r="AL634" s="53"/>
      <c r="AM634" s="53"/>
      <c r="AN634" s="53"/>
      <c r="AO634" s="53"/>
      <c r="AP634" s="53"/>
      <c r="AQ634" s="53"/>
      <c r="AR634" s="53"/>
      <c r="AS634" s="53"/>
      <c r="AT634" s="53"/>
      <c r="AU634" s="53"/>
    </row>
    <row r="635" spans="1:47" ht="15.75" customHeight="1">
      <c r="A635" s="53"/>
      <c r="B635" s="53"/>
      <c r="C635" s="53"/>
      <c r="D635" s="53"/>
      <c r="E635" s="53"/>
      <c r="F635" s="53"/>
      <c r="G635" s="53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  <c r="AA635" s="53"/>
      <c r="AB635" s="53"/>
      <c r="AC635" s="53"/>
      <c r="AD635" s="53"/>
      <c r="AE635" s="53"/>
      <c r="AF635" s="53"/>
      <c r="AG635" s="53"/>
      <c r="AH635" s="53"/>
      <c r="AI635" s="53"/>
      <c r="AJ635" s="53"/>
      <c r="AK635" s="53"/>
      <c r="AL635" s="53"/>
      <c r="AM635" s="53"/>
      <c r="AN635" s="53"/>
      <c r="AO635" s="53"/>
      <c r="AP635" s="53"/>
      <c r="AQ635" s="53"/>
      <c r="AR635" s="53"/>
      <c r="AS635" s="53"/>
      <c r="AT635" s="53"/>
      <c r="AU635" s="53"/>
    </row>
    <row r="636" spans="1:47" ht="15.75" customHeight="1">
      <c r="A636" s="53"/>
      <c r="B636" s="53"/>
      <c r="C636" s="53"/>
      <c r="D636" s="53"/>
      <c r="E636" s="53"/>
      <c r="F636" s="53"/>
      <c r="G636" s="53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  <c r="AA636" s="53"/>
      <c r="AB636" s="53"/>
      <c r="AC636" s="53"/>
      <c r="AD636" s="53"/>
      <c r="AE636" s="53"/>
      <c r="AF636" s="53"/>
      <c r="AG636" s="53"/>
      <c r="AH636" s="53"/>
      <c r="AI636" s="53"/>
      <c r="AJ636" s="53"/>
      <c r="AK636" s="53"/>
      <c r="AL636" s="53"/>
      <c r="AM636" s="53"/>
      <c r="AN636" s="53"/>
      <c r="AO636" s="53"/>
      <c r="AP636" s="53"/>
      <c r="AQ636" s="53"/>
      <c r="AR636" s="53"/>
      <c r="AS636" s="53"/>
      <c r="AT636" s="53"/>
      <c r="AU636" s="53"/>
    </row>
    <row r="637" spans="1:47" ht="15.75" customHeight="1">
      <c r="A637" s="53"/>
      <c r="B637" s="53"/>
      <c r="C637" s="53"/>
      <c r="D637" s="53"/>
      <c r="E637" s="53"/>
      <c r="F637" s="53"/>
      <c r="G637" s="53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  <c r="AA637" s="53"/>
      <c r="AB637" s="53"/>
      <c r="AC637" s="53"/>
      <c r="AD637" s="53"/>
      <c r="AE637" s="53"/>
      <c r="AF637" s="53"/>
      <c r="AG637" s="53"/>
      <c r="AH637" s="53"/>
      <c r="AI637" s="53"/>
      <c r="AJ637" s="53"/>
      <c r="AK637" s="53"/>
      <c r="AL637" s="53"/>
      <c r="AM637" s="53"/>
      <c r="AN637" s="53"/>
      <c r="AO637" s="53"/>
      <c r="AP637" s="53"/>
      <c r="AQ637" s="53"/>
      <c r="AR637" s="53"/>
      <c r="AS637" s="53"/>
      <c r="AT637" s="53"/>
      <c r="AU637" s="53"/>
    </row>
    <row r="638" spans="1:47" ht="15.75" customHeight="1">
      <c r="A638" s="53"/>
      <c r="B638" s="53"/>
      <c r="C638" s="53"/>
      <c r="D638" s="53"/>
      <c r="E638" s="53"/>
      <c r="F638" s="53"/>
      <c r="G638" s="53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  <c r="AA638" s="53"/>
      <c r="AB638" s="53"/>
      <c r="AC638" s="53"/>
      <c r="AD638" s="53"/>
      <c r="AE638" s="53"/>
      <c r="AF638" s="53"/>
      <c r="AG638" s="53"/>
      <c r="AH638" s="53"/>
      <c r="AI638" s="53"/>
      <c r="AJ638" s="53"/>
      <c r="AK638" s="53"/>
      <c r="AL638" s="53"/>
      <c r="AM638" s="53"/>
      <c r="AN638" s="53"/>
      <c r="AO638" s="53"/>
      <c r="AP638" s="53"/>
      <c r="AQ638" s="53"/>
      <c r="AR638" s="53"/>
      <c r="AS638" s="53"/>
      <c r="AT638" s="53"/>
      <c r="AU638" s="53"/>
    </row>
    <row r="639" spans="1:47" ht="15.75" customHeight="1">
      <c r="A639" s="53"/>
      <c r="B639" s="53"/>
      <c r="C639" s="53"/>
      <c r="D639" s="53"/>
      <c r="E639" s="53"/>
      <c r="F639" s="53"/>
      <c r="G639" s="53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  <c r="AA639" s="53"/>
      <c r="AB639" s="53"/>
      <c r="AC639" s="53"/>
      <c r="AD639" s="53"/>
      <c r="AE639" s="53"/>
      <c r="AF639" s="53"/>
      <c r="AG639" s="53"/>
      <c r="AH639" s="53"/>
      <c r="AI639" s="53"/>
      <c r="AJ639" s="53"/>
      <c r="AK639" s="53"/>
      <c r="AL639" s="53"/>
      <c r="AM639" s="53"/>
      <c r="AN639" s="53"/>
      <c r="AO639" s="53"/>
      <c r="AP639" s="53"/>
      <c r="AQ639" s="53"/>
      <c r="AR639" s="53"/>
      <c r="AS639" s="53"/>
      <c r="AT639" s="53"/>
      <c r="AU639" s="53"/>
    </row>
    <row r="640" spans="1:47" ht="15.75" customHeight="1">
      <c r="A640" s="53"/>
      <c r="B640" s="53"/>
      <c r="C640" s="53"/>
      <c r="D640" s="53"/>
      <c r="E640" s="53"/>
      <c r="F640" s="53"/>
      <c r="G640" s="53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  <c r="AB640" s="53"/>
      <c r="AC640" s="53"/>
      <c r="AD640" s="53"/>
      <c r="AE640" s="53"/>
      <c r="AF640" s="53"/>
      <c r="AG640" s="53"/>
      <c r="AH640" s="53"/>
      <c r="AI640" s="53"/>
      <c r="AJ640" s="53"/>
      <c r="AK640" s="53"/>
      <c r="AL640" s="53"/>
      <c r="AM640" s="53"/>
      <c r="AN640" s="53"/>
      <c r="AO640" s="53"/>
      <c r="AP640" s="53"/>
      <c r="AQ640" s="53"/>
      <c r="AR640" s="53"/>
      <c r="AS640" s="53"/>
      <c r="AT640" s="53"/>
      <c r="AU640" s="53"/>
    </row>
    <row r="641" spans="1:47" ht="15.75" customHeight="1">
      <c r="A641" s="53"/>
      <c r="B641" s="53"/>
      <c r="C641" s="53"/>
      <c r="D641" s="53"/>
      <c r="E641" s="53"/>
      <c r="F641" s="53"/>
      <c r="G641" s="53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  <c r="AA641" s="53"/>
      <c r="AB641" s="53"/>
      <c r="AC641" s="53"/>
      <c r="AD641" s="53"/>
      <c r="AE641" s="53"/>
      <c r="AF641" s="53"/>
      <c r="AG641" s="53"/>
      <c r="AH641" s="53"/>
      <c r="AI641" s="53"/>
      <c r="AJ641" s="53"/>
      <c r="AK641" s="53"/>
      <c r="AL641" s="53"/>
      <c r="AM641" s="53"/>
      <c r="AN641" s="53"/>
      <c r="AO641" s="53"/>
      <c r="AP641" s="53"/>
      <c r="AQ641" s="53"/>
      <c r="AR641" s="53"/>
      <c r="AS641" s="53"/>
      <c r="AT641" s="53"/>
      <c r="AU641" s="53"/>
    </row>
    <row r="642" spans="1:47" ht="15.75" customHeight="1">
      <c r="A642" s="53"/>
      <c r="B642" s="53"/>
      <c r="C642" s="53"/>
      <c r="D642" s="53"/>
      <c r="E642" s="53"/>
      <c r="F642" s="53"/>
      <c r="G642" s="53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  <c r="AA642" s="53"/>
      <c r="AB642" s="53"/>
      <c r="AC642" s="53"/>
      <c r="AD642" s="53"/>
      <c r="AE642" s="53"/>
      <c r="AF642" s="53"/>
      <c r="AG642" s="53"/>
      <c r="AH642" s="53"/>
      <c r="AI642" s="53"/>
      <c r="AJ642" s="53"/>
      <c r="AK642" s="53"/>
      <c r="AL642" s="53"/>
      <c r="AM642" s="53"/>
      <c r="AN642" s="53"/>
      <c r="AO642" s="53"/>
      <c r="AP642" s="53"/>
      <c r="AQ642" s="53"/>
      <c r="AR642" s="53"/>
      <c r="AS642" s="53"/>
      <c r="AT642" s="53"/>
      <c r="AU642" s="53"/>
    </row>
    <row r="643" spans="1:47" ht="15.75" customHeight="1">
      <c r="A643" s="53"/>
      <c r="B643" s="53"/>
      <c r="C643" s="53"/>
      <c r="D643" s="53"/>
      <c r="E643" s="53"/>
      <c r="F643" s="53"/>
      <c r="G643" s="53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  <c r="AA643" s="53"/>
      <c r="AB643" s="53"/>
      <c r="AC643" s="53"/>
      <c r="AD643" s="53"/>
      <c r="AE643" s="53"/>
      <c r="AF643" s="53"/>
      <c r="AG643" s="53"/>
      <c r="AH643" s="53"/>
      <c r="AI643" s="53"/>
      <c r="AJ643" s="53"/>
      <c r="AK643" s="53"/>
      <c r="AL643" s="53"/>
      <c r="AM643" s="53"/>
      <c r="AN643" s="53"/>
      <c r="AO643" s="53"/>
      <c r="AP643" s="53"/>
      <c r="AQ643" s="53"/>
      <c r="AR643" s="53"/>
      <c r="AS643" s="53"/>
      <c r="AT643" s="53"/>
      <c r="AU643" s="53"/>
    </row>
    <row r="644" spans="1:47" ht="15.75" customHeight="1">
      <c r="A644" s="53"/>
      <c r="B644" s="53"/>
      <c r="C644" s="53"/>
      <c r="D644" s="53"/>
      <c r="E644" s="53"/>
      <c r="F644" s="53"/>
      <c r="G644" s="53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  <c r="AA644" s="53"/>
      <c r="AB644" s="53"/>
      <c r="AC644" s="53"/>
      <c r="AD644" s="53"/>
      <c r="AE644" s="53"/>
      <c r="AF644" s="53"/>
      <c r="AG644" s="53"/>
      <c r="AH644" s="53"/>
      <c r="AI644" s="53"/>
      <c r="AJ644" s="53"/>
      <c r="AK644" s="53"/>
      <c r="AL644" s="53"/>
      <c r="AM644" s="53"/>
      <c r="AN644" s="53"/>
      <c r="AO644" s="53"/>
      <c r="AP644" s="53"/>
      <c r="AQ644" s="53"/>
      <c r="AR644" s="53"/>
      <c r="AS644" s="53"/>
      <c r="AT644" s="53"/>
      <c r="AU644" s="53"/>
    </row>
    <row r="645" spans="1:47" ht="15.75" customHeight="1">
      <c r="A645" s="53"/>
      <c r="B645" s="53"/>
      <c r="C645" s="53"/>
      <c r="D645" s="53"/>
      <c r="E645" s="53"/>
      <c r="F645" s="53"/>
      <c r="G645" s="53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  <c r="AA645" s="53"/>
      <c r="AB645" s="53"/>
      <c r="AC645" s="53"/>
      <c r="AD645" s="53"/>
      <c r="AE645" s="53"/>
      <c r="AF645" s="53"/>
      <c r="AG645" s="53"/>
      <c r="AH645" s="53"/>
      <c r="AI645" s="53"/>
      <c r="AJ645" s="53"/>
      <c r="AK645" s="53"/>
      <c r="AL645" s="53"/>
      <c r="AM645" s="53"/>
      <c r="AN645" s="53"/>
      <c r="AO645" s="53"/>
      <c r="AP645" s="53"/>
      <c r="AQ645" s="53"/>
      <c r="AR645" s="53"/>
      <c r="AS645" s="53"/>
      <c r="AT645" s="53"/>
      <c r="AU645" s="53"/>
    </row>
    <row r="646" spans="1:47" ht="15.75" customHeight="1">
      <c r="A646" s="53"/>
      <c r="B646" s="53"/>
      <c r="C646" s="53"/>
      <c r="D646" s="53"/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  <c r="AB646" s="53"/>
      <c r="AC646" s="53"/>
      <c r="AD646" s="53"/>
      <c r="AE646" s="53"/>
      <c r="AF646" s="53"/>
      <c r="AG646" s="53"/>
      <c r="AH646" s="53"/>
      <c r="AI646" s="53"/>
      <c r="AJ646" s="53"/>
      <c r="AK646" s="53"/>
      <c r="AL646" s="53"/>
      <c r="AM646" s="53"/>
      <c r="AN646" s="53"/>
      <c r="AO646" s="53"/>
      <c r="AP646" s="53"/>
      <c r="AQ646" s="53"/>
      <c r="AR646" s="53"/>
      <c r="AS646" s="53"/>
      <c r="AT646" s="53"/>
      <c r="AU646" s="53"/>
    </row>
    <row r="647" spans="1:47" ht="15.75" customHeight="1">
      <c r="A647" s="53"/>
      <c r="B647" s="53"/>
      <c r="C647" s="53"/>
      <c r="D647" s="53"/>
      <c r="E647" s="53"/>
      <c r="F647" s="53"/>
      <c r="G647" s="53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  <c r="AA647" s="53"/>
      <c r="AB647" s="53"/>
      <c r="AC647" s="53"/>
      <c r="AD647" s="53"/>
      <c r="AE647" s="53"/>
      <c r="AF647" s="53"/>
      <c r="AG647" s="53"/>
      <c r="AH647" s="53"/>
      <c r="AI647" s="53"/>
      <c r="AJ647" s="53"/>
      <c r="AK647" s="53"/>
      <c r="AL647" s="53"/>
      <c r="AM647" s="53"/>
      <c r="AN647" s="53"/>
      <c r="AO647" s="53"/>
      <c r="AP647" s="53"/>
      <c r="AQ647" s="53"/>
      <c r="AR647" s="53"/>
      <c r="AS647" s="53"/>
      <c r="AT647" s="53"/>
      <c r="AU647" s="53"/>
    </row>
    <row r="648" spans="1:47" ht="15.75" customHeight="1">
      <c r="A648" s="53"/>
      <c r="B648" s="53"/>
      <c r="C648" s="53"/>
      <c r="D648" s="53"/>
      <c r="E648" s="53"/>
      <c r="F648" s="53"/>
      <c r="G648" s="53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  <c r="AA648" s="53"/>
      <c r="AB648" s="53"/>
      <c r="AC648" s="53"/>
      <c r="AD648" s="53"/>
      <c r="AE648" s="53"/>
      <c r="AF648" s="53"/>
      <c r="AG648" s="53"/>
      <c r="AH648" s="53"/>
      <c r="AI648" s="53"/>
      <c r="AJ648" s="53"/>
      <c r="AK648" s="53"/>
      <c r="AL648" s="53"/>
      <c r="AM648" s="53"/>
      <c r="AN648" s="53"/>
      <c r="AO648" s="53"/>
      <c r="AP648" s="53"/>
      <c r="AQ648" s="53"/>
      <c r="AR648" s="53"/>
      <c r="AS648" s="53"/>
      <c r="AT648" s="53"/>
      <c r="AU648" s="53"/>
    </row>
    <row r="649" spans="1:47" ht="15.75" customHeight="1">
      <c r="A649" s="53"/>
      <c r="B649" s="53"/>
      <c r="C649" s="53"/>
      <c r="D649" s="53"/>
      <c r="E649" s="53"/>
      <c r="F649" s="53"/>
      <c r="G649" s="53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  <c r="AA649" s="53"/>
      <c r="AB649" s="53"/>
      <c r="AC649" s="53"/>
      <c r="AD649" s="53"/>
      <c r="AE649" s="53"/>
      <c r="AF649" s="53"/>
      <c r="AG649" s="53"/>
      <c r="AH649" s="53"/>
      <c r="AI649" s="53"/>
      <c r="AJ649" s="53"/>
      <c r="AK649" s="53"/>
      <c r="AL649" s="53"/>
      <c r="AM649" s="53"/>
      <c r="AN649" s="53"/>
      <c r="AO649" s="53"/>
      <c r="AP649" s="53"/>
      <c r="AQ649" s="53"/>
      <c r="AR649" s="53"/>
      <c r="AS649" s="53"/>
      <c r="AT649" s="53"/>
      <c r="AU649" s="53"/>
    </row>
    <row r="650" spans="1:47" ht="15.75" customHeight="1">
      <c r="A650" s="53"/>
      <c r="B650" s="53"/>
      <c r="C650" s="53"/>
      <c r="D650" s="53"/>
      <c r="E650" s="53"/>
      <c r="F650" s="53"/>
      <c r="G650" s="53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  <c r="AA650" s="53"/>
      <c r="AB650" s="53"/>
      <c r="AC650" s="53"/>
      <c r="AD650" s="53"/>
      <c r="AE650" s="53"/>
      <c r="AF650" s="53"/>
      <c r="AG650" s="53"/>
      <c r="AH650" s="53"/>
      <c r="AI650" s="53"/>
      <c r="AJ650" s="53"/>
      <c r="AK650" s="53"/>
      <c r="AL650" s="53"/>
      <c r="AM650" s="53"/>
      <c r="AN650" s="53"/>
      <c r="AO650" s="53"/>
      <c r="AP650" s="53"/>
      <c r="AQ650" s="53"/>
      <c r="AR650" s="53"/>
      <c r="AS650" s="53"/>
      <c r="AT650" s="53"/>
      <c r="AU650" s="53"/>
    </row>
    <row r="651" spans="1:47" ht="15.75" customHeight="1">
      <c r="A651" s="53"/>
      <c r="B651" s="53"/>
      <c r="C651" s="53"/>
      <c r="D651" s="53"/>
      <c r="E651" s="53"/>
      <c r="F651" s="53"/>
      <c r="G651" s="53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  <c r="AA651" s="53"/>
      <c r="AB651" s="53"/>
      <c r="AC651" s="53"/>
      <c r="AD651" s="53"/>
      <c r="AE651" s="53"/>
      <c r="AF651" s="53"/>
      <c r="AG651" s="53"/>
      <c r="AH651" s="53"/>
      <c r="AI651" s="53"/>
      <c r="AJ651" s="53"/>
      <c r="AK651" s="53"/>
      <c r="AL651" s="53"/>
      <c r="AM651" s="53"/>
      <c r="AN651" s="53"/>
      <c r="AO651" s="53"/>
      <c r="AP651" s="53"/>
      <c r="AQ651" s="53"/>
      <c r="AR651" s="53"/>
      <c r="AS651" s="53"/>
      <c r="AT651" s="53"/>
      <c r="AU651" s="53"/>
    </row>
    <row r="652" spans="1:47" ht="15.75" customHeight="1">
      <c r="A652" s="53"/>
      <c r="B652" s="53"/>
      <c r="C652" s="53"/>
      <c r="D652" s="53"/>
      <c r="E652" s="53"/>
      <c r="F652" s="53"/>
      <c r="G652" s="53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  <c r="AA652" s="53"/>
      <c r="AB652" s="53"/>
      <c r="AC652" s="53"/>
      <c r="AD652" s="53"/>
      <c r="AE652" s="53"/>
      <c r="AF652" s="53"/>
      <c r="AG652" s="53"/>
      <c r="AH652" s="53"/>
      <c r="AI652" s="53"/>
      <c r="AJ652" s="53"/>
      <c r="AK652" s="53"/>
      <c r="AL652" s="53"/>
      <c r="AM652" s="53"/>
      <c r="AN652" s="53"/>
      <c r="AO652" s="53"/>
      <c r="AP652" s="53"/>
      <c r="AQ652" s="53"/>
      <c r="AR652" s="53"/>
      <c r="AS652" s="53"/>
      <c r="AT652" s="53"/>
      <c r="AU652" s="53"/>
    </row>
    <row r="653" spans="1:47" ht="15.75" customHeight="1">
      <c r="A653" s="53"/>
      <c r="B653" s="53"/>
      <c r="C653" s="53"/>
      <c r="D653" s="53"/>
      <c r="E653" s="53"/>
      <c r="F653" s="53"/>
      <c r="G653" s="53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  <c r="AA653" s="53"/>
      <c r="AB653" s="53"/>
      <c r="AC653" s="53"/>
      <c r="AD653" s="53"/>
      <c r="AE653" s="53"/>
      <c r="AF653" s="53"/>
      <c r="AG653" s="53"/>
      <c r="AH653" s="53"/>
      <c r="AI653" s="53"/>
      <c r="AJ653" s="53"/>
      <c r="AK653" s="53"/>
      <c r="AL653" s="53"/>
      <c r="AM653" s="53"/>
      <c r="AN653" s="53"/>
      <c r="AO653" s="53"/>
      <c r="AP653" s="53"/>
      <c r="AQ653" s="53"/>
      <c r="AR653" s="53"/>
      <c r="AS653" s="53"/>
      <c r="AT653" s="53"/>
      <c r="AU653" s="53"/>
    </row>
    <row r="654" spans="1:47" ht="15.75" customHeight="1">
      <c r="A654" s="53"/>
      <c r="B654" s="53"/>
      <c r="C654" s="53"/>
      <c r="D654" s="53"/>
      <c r="E654" s="53"/>
      <c r="F654" s="53"/>
      <c r="G654" s="53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  <c r="AA654" s="53"/>
      <c r="AB654" s="53"/>
      <c r="AC654" s="53"/>
      <c r="AD654" s="53"/>
      <c r="AE654" s="53"/>
      <c r="AF654" s="53"/>
      <c r="AG654" s="53"/>
      <c r="AH654" s="53"/>
      <c r="AI654" s="53"/>
      <c r="AJ654" s="53"/>
      <c r="AK654" s="53"/>
      <c r="AL654" s="53"/>
      <c r="AM654" s="53"/>
      <c r="AN654" s="53"/>
      <c r="AO654" s="53"/>
      <c r="AP654" s="53"/>
      <c r="AQ654" s="53"/>
      <c r="AR654" s="53"/>
      <c r="AS654" s="53"/>
      <c r="AT654" s="53"/>
      <c r="AU654" s="53"/>
    </row>
    <row r="655" spans="1:47" ht="15.75" customHeight="1">
      <c r="A655" s="53"/>
      <c r="B655" s="53"/>
      <c r="C655" s="53"/>
      <c r="D655" s="53"/>
      <c r="E655" s="53"/>
      <c r="F655" s="53"/>
      <c r="G655" s="53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  <c r="AA655" s="53"/>
      <c r="AB655" s="53"/>
      <c r="AC655" s="53"/>
      <c r="AD655" s="53"/>
      <c r="AE655" s="53"/>
      <c r="AF655" s="53"/>
      <c r="AG655" s="53"/>
      <c r="AH655" s="53"/>
      <c r="AI655" s="53"/>
      <c r="AJ655" s="53"/>
      <c r="AK655" s="53"/>
      <c r="AL655" s="53"/>
      <c r="AM655" s="53"/>
      <c r="AN655" s="53"/>
      <c r="AO655" s="53"/>
      <c r="AP655" s="53"/>
      <c r="AQ655" s="53"/>
      <c r="AR655" s="53"/>
      <c r="AS655" s="53"/>
      <c r="AT655" s="53"/>
      <c r="AU655" s="53"/>
    </row>
    <row r="656" spans="1:47" ht="15.75" customHeight="1">
      <c r="A656" s="53"/>
      <c r="B656" s="53"/>
      <c r="C656" s="53"/>
      <c r="D656" s="53"/>
      <c r="E656" s="53"/>
      <c r="F656" s="53"/>
      <c r="G656" s="53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  <c r="AA656" s="53"/>
      <c r="AB656" s="53"/>
      <c r="AC656" s="53"/>
      <c r="AD656" s="53"/>
      <c r="AE656" s="53"/>
      <c r="AF656" s="53"/>
      <c r="AG656" s="53"/>
      <c r="AH656" s="53"/>
      <c r="AI656" s="53"/>
      <c r="AJ656" s="53"/>
      <c r="AK656" s="53"/>
      <c r="AL656" s="53"/>
      <c r="AM656" s="53"/>
      <c r="AN656" s="53"/>
      <c r="AO656" s="53"/>
      <c r="AP656" s="53"/>
      <c r="AQ656" s="53"/>
      <c r="AR656" s="53"/>
      <c r="AS656" s="53"/>
      <c r="AT656" s="53"/>
      <c r="AU656" s="53"/>
    </row>
    <row r="657" spans="1:47" ht="15.75" customHeight="1">
      <c r="A657" s="53"/>
      <c r="B657" s="53"/>
      <c r="C657" s="53"/>
      <c r="D657" s="53"/>
      <c r="E657" s="53"/>
      <c r="F657" s="53"/>
      <c r="G657" s="53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  <c r="AA657" s="53"/>
      <c r="AB657" s="53"/>
      <c r="AC657" s="53"/>
      <c r="AD657" s="53"/>
      <c r="AE657" s="53"/>
      <c r="AF657" s="53"/>
      <c r="AG657" s="53"/>
      <c r="AH657" s="53"/>
      <c r="AI657" s="53"/>
      <c r="AJ657" s="53"/>
      <c r="AK657" s="53"/>
      <c r="AL657" s="53"/>
      <c r="AM657" s="53"/>
      <c r="AN657" s="53"/>
      <c r="AO657" s="53"/>
      <c r="AP657" s="53"/>
      <c r="AQ657" s="53"/>
      <c r="AR657" s="53"/>
      <c r="AS657" s="53"/>
      <c r="AT657" s="53"/>
      <c r="AU657" s="53"/>
    </row>
    <row r="658" spans="1:47" ht="15.75" customHeight="1">
      <c r="A658" s="53"/>
      <c r="B658" s="53"/>
      <c r="C658" s="53"/>
      <c r="D658" s="53"/>
      <c r="E658" s="53"/>
      <c r="F658" s="53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  <c r="AA658" s="53"/>
      <c r="AB658" s="53"/>
      <c r="AC658" s="53"/>
      <c r="AD658" s="53"/>
      <c r="AE658" s="53"/>
      <c r="AF658" s="53"/>
      <c r="AG658" s="53"/>
      <c r="AH658" s="53"/>
      <c r="AI658" s="53"/>
      <c r="AJ658" s="53"/>
      <c r="AK658" s="53"/>
      <c r="AL658" s="53"/>
      <c r="AM658" s="53"/>
      <c r="AN658" s="53"/>
      <c r="AO658" s="53"/>
      <c r="AP658" s="53"/>
      <c r="AQ658" s="53"/>
      <c r="AR658" s="53"/>
      <c r="AS658" s="53"/>
      <c r="AT658" s="53"/>
      <c r="AU658" s="53"/>
    </row>
    <row r="659" spans="1:47" ht="15.75" customHeight="1">
      <c r="A659" s="53"/>
      <c r="B659" s="53"/>
      <c r="C659" s="53"/>
      <c r="D659" s="53"/>
      <c r="E659" s="53"/>
      <c r="F659" s="53"/>
      <c r="G659" s="53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  <c r="AA659" s="53"/>
      <c r="AB659" s="53"/>
      <c r="AC659" s="53"/>
      <c r="AD659" s="53"/>
      <c r="AE659" s="53"/>
      <c r="AF659" s="53"/>
      <c r="AG659" s="53"/>
      <c r="AH659" s="53"/>
      <c r="AI659" s="53"/>
      <c r="AJ659" s="53"/>
      <c r="AK659" s="53"/>
      <c r="AL659" s="53"/>
      <c r="AM659" s="53"/>
      <c r="AN659" s="53"/>
      <c r="AO659" s="53"/>
      <c r="AP659" s="53"/>
      <c r="AQ659" s="53"/>
      <c r="AR659" s="53"/>
      <c r="AS659" s="53"/>
      <c r="AT659" s="53"/>
      <c r="AU659" s="53"/>
    </row>
    <row r="660" spans="1:47" ht="15.75" customHeight="1">
      <c r="A660" s="53"/>
      <c r="B660" s="53"/>
      <c r="C660" s="53"/>
      <c r="D660" s="53"/>
      <c r="E660" s="53"/>
      <c r="F660" s="53"/>
      <c r="G660" s="53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  <c r="AA660" s="53"/>
      <c r="AB660" s="53"/>
      <c r="AC660" s="53"/>
      <c r="AD660" s="53"/>
      <c r="AE660" s="53"/>
      <c r="AF660" s="53"/>
      <c r="AG660" s="53"/>
      <c r="AH660" s="53"/>
      <c r="AI660" s="53"/>
      <c r="AJ660" s="53"/>
      <c r="AK660" s="53"/>
      <c r="AL660" s="53"/>
      <c r="AM660" s="53"/>
      <c r="AN660" s="53"/>
      <c r="AO660" s="53"/>
      <c r="AP660" s="53"/>
      <c r="AQ660" s="53"/>
      <c r="AR660" s="53"/>
      <c r="AS660" s="53"/>
      <c r="AT660" s="53"/>
      <c r="AU660" s="53"/>
    </row>
    <row r="661" spans="1:47" ht="15.75" customHeight="1">
      <c r="A661" s="53"/>
      <c r="B661" s="53"/>
      <c r="C661" s="53"/>
      <c r="D661" s="53"/>
      <c r="E661" s="53"/>
      <c r="F661" s="53"/>
      <c r="G661" s="53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  <c r="AA661" s="53"/>
      <c r="AB661" s="53"/>
      <c r="AC661" s="53"/>
      <c r="AD661" s="53"/>
      <c r="AE661" s="53"/>
      <c r="AF661" s="53"/>
      <c r="AG661" s="53"/>
      <c r="AH661" s="53"/>
      <c r="AI661" s="53"/>
      <c r="AJ661" s="53"/>
      <c r="AK661" s="53"/>
      <c r="AL661" s="53"/>
      <c r="AM661" s="53"/>
      <c r="AN661" s="53"/>
      <c r="AO661" s="53"/>
      <c r="AP661" s="53"/>
      <c r="AQ661" s="53"/>
      <c r="AR661" s="53"/>
      <c r="AS661" s="53"/>
      <c r="AT661" s="53"/>
      <c r="AU661" s="53"/>
    </row>
    <row r="662" spans="1:47" ht="15.75" customHeight="1">
      <c r="A662" s="53"/>
      <c r="B662" s="53"/>
      <c r="C662" s="53"/>
      <c r="D662" s="53"/>
      <c r="E662" s="53"/>
      <c r="F662" s="53"/>
      <c r="G662" s="53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  <c r="AB662" s="53"/>
      <c r="AC662" s="53"/>
      <c r="AD662" s="53"/>
      <c r="AE662" s="53"/>
      <c r="AF662" s="53"/>
      <c r="AG662" s="53"/>
      <c r="AH662" s="53"/>
      <c r="AI662" s="53"/>
      <c r="AJ662" s="53"/>
      <c r="AK662" s="53"/>
      <c r="AL662" s="53"/>
      <c r="AM662" s="53"/>
      <c r="AN662" s="53"/>
      <c r="AO662" s="53"/>
      <c r="AP662" s="53"/>
      <c r="AQ662" s="53"/>
      <c r="AR662" s="53"/>
      <c r="AS662" s="53"/>
      <c r="AT662" s="53"/>
      <c r="AU662" s="53"/>
    </row>
    <row r="663" spans="1:47" ht="15.75" customHeight="1">
      <c r="A663" s="53"/>
      <c r="B663" s="53"/>
      <c r="C663" s="53"/>
      <c r="D663" s="53"/>
      <c r="E663" s="53"/>
      <c r="F663" s="53"/>
      <c r="G663" s="53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  <c r="AA663" s="53"/>
      <c r="AB663" s="53"/>
      <c r="AC663" s="53"/>
      <c r="AD663" s="53"/>
      <c r="AE663" s="53"/>
      <c r="AF663" s="53"/>
      <c r="AG663" s="53"/>
      <c r="AH663" s="53"/>
      <c r="AI663" s="53"/>
      <c r="AJ663" s="53"/>
      <c r="AK663" s="53"/>
      <c r="AL663" s="53"/>
      <c r="AM663" s="53"/>
      <c r="AN663" s="53"/>
      <c r="AO663" s="53"/>
      <c r="AP663" s="53"/>
      <c r="AQ663" s="53"/>
      <c r="AR663" s="53"/>
      <c r="AS663" s="53"/>
      <c r="AT663" s="53"/>
      <c r="AU663" s="53"/>
    </row>
    <row r="664" spans="1:47" ht="15.75" customHeight="1">
      <c r="A664" s="53"/>
      <c r="B664" s="53"/>
      <c r="C664" s="53"/>
      <c r="D664" s="53"/>
      <c r="E664" s="53"/>
      <c r="F664" s="53"/>
      <c r="G664" s="53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  <c r="AA664" s="53"/>
      <c r="AB664" s="53"/>
      <c r="AC664" s="53"/>
      <c r="AD664" s="53"/>
      <c r="AE664" s="53"/>
      <c r="AF664" s="53"/>
      <c r="AG664" s="53"/>
      <c r="AH664" s="53"/>
      <c r="AI664" s="53"/>
      <c r="AJ664" s="53"/>
      <c r="AK664" s="53"/>
      <c r="AL664" s="53"/>
      <c r="AM664" s="53"/>
      <c r="AN664" s="53"/>
      <c r="AO664" s="53"/>
      <c r="AP664" s="53"/>
      <c r="AQ664" s="53"/>
      <c r="AR664" s="53"/>
      <c r="AS664" s="53"/>
      <c r="AT664" s="53"/>
      <c r="AU664" s="53"/>
    </row>
    <row r="665" spans="1:47" ht="15.75" customHeight="1">
      <c r="A665" s="53"/>
      <c r="B665" s="53"/>
      <c r="C665" s="53"/>
      <c r="D665" s="53"/>
      <c r="E665" s="53"/>
      <c r="F665" s="53"/>
      <c r="G665" s="53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  <c r="AB665" s="53"/>
      <c r="AC665" s="53"/>
      <c r="AD665" s="53"/>
      <c r="AE665" s="53"/>
      <c r="AF665" s="53"/>
      <c r="AG665" s="53"/>
      <c r="AH665" s="53"/>
      <c r="AI665" s="53"/>
      <c r="AJ665" s="53"/>
      <c r="AK665" s="53"/>
      <c r="AL665" s="53"/>
      <c r="AM665" s="53"/>
      <c r="AN665" s="53"/>
      <c r="AO665" s="53"/>
      <c r="AP665" s="53"/>
      <c r="AQ665" s="53"/>
      <c r="AR665" s="53"/>
      <c r="AS665" s="53"/>
      <c r="AT665" s="53"/>
      <c r="AU665" s="53"/>
    </row>
    <row r="666" spans="1:47" ht="15.75" customHeight="1">
      <c r="A666" s="53"/>
      <c r="B666" s="53"/>
      <c r="C666" s="53"/>
      <c r="D666" s="53"/>
      <c r="E666" s="53"/>
      <c r="F666" s="53"/>
      <c r="G666" s="53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  <c r="AA666" s="53"/>
      <c r="AB666" s="53"/>
      <c r="AC666" s="53"/>
      <c r="AD666" s="53"/>
      <c r="AE666" s="53"/>
      <c r="AF666" s="53"/>
      <c r="AG666" s="53"/>
      <c r="AH666" s="53"/>
      <c r="AI666" s="53"/>
      <c r="AJ666" s="53"/>
      <c r="AK666" s="53"/>
      <c r="AL666" s="53"/>
      <c r="AM666" s="53"/>
      <c r="AN666" s="53"/>
      <c r="AO666" s="53"/>
      <c r="AP666" s="53"/>
      <c r="AQ666" s="53"/>
      <c r="AR666" s="53"/>
      <c r="AS666" s="53"/>
      <c r="AT666" s="53"/>
      <c r="AU666" s="53"/>
    </row>
    <row r="667" spans="1:47" ht="15.75" customHeight="1">
      <c r="A667" s="53"/>
      <c r="B667" s="53"/>
      <c r="C667" s="53"/>
      <c r="D667" s="53"/>
      <c r="E667" s="53"/>
      <c r="F667" s="53"/>
      <c r="G667" s="53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  <c r="AA667" s="53"/>
      <c r="AB667" s="53"/>
      <c r="AC667" s="53"/>
      <c r="AD667" s="53"/>
      <c r="AE667" s="53"/>
      <c r="AF667" s="53"/>
      <c r="AG667" s="53"/>
      <c r="AH667" s="53"/>
      <c r="AI667" s="53"/>
      <c r="AJ667" s="53"/>
      <c r="AK667" s="53"/>
      <c r="AL667" s="53"/>
      <c r="AM667" s="53"/>
      <c r="AN667" s="53"/>
      <c r="AO667" s="53"/>
      <c r="AP667" s="53"/>
      <c r="AQ667" s="53"/>
      <c r="AR667" s="53"/>
      <c r="AS667" s="53"/>
      <c r="AT667" s="53"/>
      <c r="AU667" s="53"/>
    </row>
    <row r="668" spans="1:47" ht="15.75" customHeight="1">
      <c r="A668" s="53"/>
      <c r="B668" s="53"/>
      <c r="C668" s="53"/>
      <c r="D668" s="53"/>
      <c r="E668" s="53"/>
      <c r="F668" s="53"/>
      <c r="G668" s="53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  <c r="AA668" s="53"/>
      <c r="AB668" s="53"/>
      <c r="AC668" s="53"/>
      <c r="AD668" s="53"/>
      <c r="AE668" s="53"/>
      <c r="AF668" s="53"/>
      <c r="AG668" s="53"/>
      <c r="AH668" s="53"/>
      <c r="AI668" s="53"/>
      <c r="AJ668" s="53"/>
      <c r="AK668" s="53"/>
      <c r="AL668" s="53"/>
      <c r="AM668" s="53"/>
      <c r="AN668" s="53"/>
      <c r="AO668" s="53"/>
      <c r="AP668" s="53"/>
      <c r="AQ668" s="53"/>
      <c r="AR668" s="53"/>
      <c r="AS668" s="53"/>
      <c r="AT668" s="53"/>
      <c r="AU668" s="53"/>
    </row>
    <row r="669" spans="1:47" ht="15.75" customHeight="1">
      <c r="A669" s="53"/>
      <c r="B669" s="53"/>
      <c r="C669" s="53"/>
      <c r="D669" s="53"/>
      <c r="E669" s="53"/>
      <c r="F669" s="53"/>
      <c r="G669" s="53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  <c r="AA669" s="53"/>
      <c r="AB669" s="53"/>
      <c r="AC669" s="53"/>
      <c r="AD669" s="53"/>
      <c r="AE669" s="53"/>
      <c r="AF669" s="53"/>
      <c r="AG669" s="53"/>
      <c r="AH669" s="53"/>
      <c r="AI669" s="53"/>
      <c r="AJ669" s="53"/>
      <c r="AK669" s="53"/>
      <c r="AL669" s="53"/>
      <c r="AM669" s="53"/>
      <c r="AN669" s="53"/>
      <c r="AO669" s="53"/>
      <c r="AP669" s="53"/>
      <c r="AQ669" s="53"/>
      <c r="AR669" s="53"/>
      <c r="AS669" s="53"/>
      <c r="AT669" s="53"/>
      <c r="AU669" s="53"/>
    </row>
    <row r="670" spans="1:47" ht="15.75" customHeight="1">
      <c r="A670" s="53"/>
      <c r="B670" s="53"/>
      <c r="C670" s="53"/>
      <c r="D670" s="53"/>
      <c r="E670" s="53"/>
      <c r="F670" s="53"/>
      <c r="G670" s="53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  <c r="AA670" s="53"/>
      <c r="AB670" s="53"/>
      <c r="AC670" s="53"/>
      <c r="AD670" s="53"/>
      <c r="AE670" s="53"/>
      <c r="AF670" s="53"/>
      <c r="AG670" s="53"/>
      <c r="AH670" s="53"/>
      <c r="AI670" s="53"/>
      <c r="AJ670" s="53"/>
      <c r="AK670" s="53"/>
      <c r="AL670" s="53"/>
      <c r="AM670" s="53"/>
      <c r="AN670" s="53"/>
      <c r="AO670" s="53"/>
      <c r="AP670" s="53"/>
      <c r="AQ670" s="53"/>
      <c r="AR670" s="53"/>
      <c r="AS670" s="53"/>
      <c r="AT670" s="53"/>
      <c r="AU670" s="53"/>
    </row>
    <row r="671" spans="1:47" ht="15.75" customHeight="1">
      <c r="A671" s="53"/>
      <c r="B671" s="53"/>
      <c r="C671" s="53"/>
      <c r="D671" s="53"/>
      <c r="E671" s="53"/>
      <c r="F671" s="53"/>
      <c r="G671" s="53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  <c r="AB671" s="53"/>
      <c r="AC671" s="53"/>
      <c r="AD671" s="53"/>
      <c r="AE671" s="53"/>
      <c r="AF671" s="53"/>
      <c r="AG671" s="53"/>
      <c r="AH671" s="53"/>
      <c r="AI671" s="53"/>
      <c r="AJ671" s="53"/>
      <c r="AK671" s="53"/>
      <c r="AL671" s="53"/>
      <c r="AM671" s="53"/>
      <c r="AN671" s="53"/>
      <c r="AO671" s="53"/>
      <c r="AP671" s="53"/>
      <c r="AQ671" s="53"/>
      <c r="AR671" s="53"/>
      <c r="AS671" s="53"/>
      <c r="AT671" s="53"/>
      <c r="AU671" s="53"/>
    </row>
    <row r="672" spans="1:47" ht="15.75" customHeight="1">
      <c r="A672" s="53"/>
      <c r="B672" s="53"/>
      <c r="C672" s="53"/>
      <c r="D672" s="53"/>
      <c r="E672" s="53"/>
      <c r="F672" s="53"/>
      <c r="G672" s="53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  <c r="AA672" s="53"/>
      <c r="AB672" s="53"/>
      <c r="AC672" s="53"/>
      <c r="AD672" s="53"/>
      <c r="AE672" s="53"/>
      <c r="AF672" s="53"/>
      <c r="AG672" s="53"/>
      <c r="AH672" s="53"/>
      <c r="AI672" s="53"/>
      <c r="AJ672" s="53"/>
      <c r="AK672" s="53"/>
      <c r="AL672" s="53"/>
      <c r="AM672" s="53"/>
      <c r="AN672" s="53"/>
      <c r="AO672" s="53"/>
      <c r="AP672" s="53"/>
      <c r="AQ672" s="53"/>
      <c r="AR672" s="53"/>
      <c r="AS672" s="53"/>
      <c r="AT672" s="53"/>
      <c r="AU672" s="53"/>
    </row>
    <row r="673" spans="1:47" ht="15.75" customHeight="1">
      <c r="A673" s="53"/>
      <c r="B673" s="53"/>
      <c r="C673" s="53"/>
      <c r="D673" s="53"/>
      <c r="E673" s="53"/>
      <c r="F673" s="53"/>
      <c r="G673" s="53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  <c r="AA673" s="53"/>
      <c r="AB673" s="53"/>
      <c r="AC673" s="53"/>
      <c r="AD673" s="53"/>
      <c r="AE673" s="53"/>
      <c r="AF673" s="53"/>
      <c r="AG673" s="53"/>
      <c r="AH673" s="53"/>
      <c r="AI673" s="53"/>
      <c r="AJ673" s="53"/>
      <c r="AK673" s="53"/>
      <c r="AL673" s="53"/>
      <c r="AM673" s="53"/>
      <c r="AN673" s="53"/>
      <c r="AO673" s="53"/>
      <c r="AP673" s="53"/>
      <c r="AQ673" s="53"/>
      <c r="AR673" s="53"/>
      <c r="AS673" s="53"/>
      <c r="AT673" s="53"/>
      <c r="AU673" s="53"/>
    </row>
    <row r="674" spans="1:47" ht="15.75" customHeight="1">
      <c r="A674" s="53"/>
      <c r="B674" s="53"/>
      <c r="C674" s="53"/>
      <c r="D674" s="53"/>
      <c r="E674" s="53"/>
      <c r="F674" s="53"/>
      <c r="G674" s="53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  <c r="AA674" s="53"/>
      <c r="AB674" s="53"/>
      <c r="AC674" s="53"/>
      <c r="AD674" s="53"/>
      <c r="AE674" s="53"/>
      <c r="AF674" s="53"/>
      <c r="AG674" s="53"/>
      <c r="AH674" s="53"/>
      <c r="AI674" s="53"/>
      <c r="AJ674" s="53"/>
      <c r="AK674" s="53"/>
      <c r="AL674" s="53"/>
      <c r="AM674" s="53"/>
      <c r="AN674" s="53"/>
      <c r="AO674" s="53"/>
      <c r="AP674" s="53"/>
      <c r="AQ674" s="53"/>
      <c r="AR674" s="53"/>
      <c r="AS674" s="53"/>
      <c r="AT674" s="53"/>
      <c r="AU674" s="53"/>
    </row>
    <row r="675" spans="1:47" ht="15.75" customHeight="1">
      <c r="A675" s="53"/>
      <c r="B675" s="53"/>
      <c r="C675" s="53"/>
      <c r="D675" s="53"/>
      <c r="E675" s="53"/>
      <c r="F675" s="53"/>
      <c r="G675" s="53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  <c r="AA675" s="53"/>
      <c r="AB675" s="53"/>
      <c r="AC675" s="53"/>
      <c r="AD675" s="53"/>
      <c r="AE675" s="53"/>
      <c r="AF675" s="53"/>
      <c r="AG675" s="53"/>
      <c r="AH675" s="53"/>
      <c r="AI675" s="53"/>
      <c r="AJ675" s="53"/>
      <c r="AK675" s="53"/>
      <c r="AL675" s="53"/>
      <c r="AM675" s="53"/>
      <c r="AN675" s="53"/>
      <c r="AO675" s="53"/>
      <c r="AP675" s="53"/>
      <c r="AQ675" s="53"/>
      <c r="AR675" s="53"/>
      <c r="AS675" s="53"/>
      <c r="AT675" s="53"/>
      <c r="AU675" s="53"/>
    </row>
    <row r="676" spans="1:47" ht="15.75" customHeight="1">
      <c r="A676" s="53"/>
      <c r="B676" s="53"/>
      <c r="C676" s="53"/>
      <c r="D676" s="53"/>
      <c r="E676" s="53"/>
      <c r="F676" s="53"/>
      <c r="G676" s="53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  <c r="AA676" s="53"/>
      <c r="AB676" s="53"/>
      <c r="AC676" s="53"/>
      <c r="AD676" s="53"/>
      <c r="AE676" s="53"/>
      <c r="AF676" s="53"/>
      <c r="AG676" s="53"/>
      <c r="AH676" s="53"/>
      <c r="AI676" s="53"/>
      <c r="AJ676" s="53"/>
      <c r="AK676" s="53"/>
      <c r="AL676" s="53"/>
      <c r="AM676" s="53"/>
      <c r="AN676" s="53"/>
      <c r="AO676" s="53"/>
      <c r="AP676" s="53"/>
      <c r="AQ676" s="53"/>
      <c r="AR676" s="53"/>
      <c r="AS676" s="53"/>
      <c r="AT676" s="53"/>
      <c r="AU676" s="53"/>
    </row>
    <row r="677" spans="1:47" ht="15.75" customHeight="1">
      <c r="A677" s="53"/>
      <c r="B677" s="53"/>
      <c r="C677" s="53"/>
      <c r="D677" s="53"/>
      <c r="E677" s="53"/>
      <c r="F677" s="53"/>
      <c r="G677" s="53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  <c r="AA677" s="53"/>
      <c r="AB677" s="53"/>
      <c r="AC677" s="53"/>
      <c r="AD677" s="53"/>
      <c r="AE677" s="53"/>
      <c r="AF677" s="53"/>
      <c r="AG677" s="53"/>
      <c r="AH677" s="53"/>
      <c r="AI677" s="53"/>
      <c r="AJ677" s="53"/>
      <c r="AK677" s="53"/>
      <c r="AL677" s="53"/>
      <c r="AM677" s="53"/>
      <c r="AN677" s="53"/>
      <c r="AO677" s="53"/>
      <c r="AP677" s="53"/>
      <c r="AQ677" s="53"/>
      <c r="AR677" s="53"/>
      <c r="AS677" s="53"/>
      <c r="AT677" s="53"/>
      <c r="AU677" s="53"/>
    </row>
    <row r="678" spans="1:47" ht="15.75" customHeight="1">
      <c r="A678" s="53"/>
      <c r="B678" s="53"/>
      <c r="C678" s="53"/>
      <c r="D678" s="53"/>
      <c r="E678" s="53"/>
      <c r="F678" s="53"/>
      <c r="G678" s="53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  <c r="AA678" s="53"/>
      <c r="AB678" s="53"/>
      <c r="AC678" s="53"/>
      <c r="AD678" s="53"/>
      <c r="AE678" s="53"/>
      <c r="AF678" s="53"/>
      <c r="AG678" s="53"/>
      <c r="AH678" s="53"/>
      <c r="AI678" s="53"/>
      <c r="AJ678" s="53"/>
      <c r="AK678" s="53"/>
      <c r="AL678" s="53"/>
      <c r="AM678" s="53"/>
      <c r="AN678" s="53"/>
      <c r="AO678" s="53"/>
      <c r="AP678" s="53"/>
      <c r="AQ678" s="53"/>
      <c r="AR678" s="53"/>
      <c r="AS678" s="53"/>
      <c r="AT678" s="53"/>
      <c r="AU678" s="53"/>
    </row>
    <row r="679" spans="1:47" ht="15.75" customHeight="1">
      <c r="A679" s="53"/>
      <c r="B679" s="53"/>
      <c r="C679" s="53"/>
      <c r="D679" s="53"/>
      <c r="E679" s="53"/>
      <c r="F679" s="53"/>
      <c r="G679" s="53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  <c r="AA679" s="53"/>
      <c r="AB679" s="53"/>
      <c r="AC679" s="53"/>
      <c r="AD679" s="53"/>
      <c r="AE679" s="53"/>
      <c r="AF679" s="53"/>
      <c r="AG679" s="53"/>
      <c r="AH679" s="53"/>
      <c r="AI679" s="53"/>
      <c r="AJ679" s="53"/>
      <c r="AK679" s="53"/>
      <c r="AL679" s="53"/>
      <c r="AM679" s="53"/>
      <c r="AN679" s="53"/>
      <c r="AO679" s="53"/>
      <c r="AP679" s="53"/>
      <c r="AQ679" s="53"/>
      <c r="AR679" s="53"/>
      <c r="AS679" s="53"/>
      <c r="AT679" s="53"/>
      <c r="AU679" s="53"/>
    </row>
    <row r="680" spans="1:47" ht="15.75" customHeight="1">
      <c r="A680" s="53"/>
      <c r="B680" s="53"/>
      <c r="C680" s="53"/>
      <c r="D680" s="53"/>
      <c r="E680" s="53"/>
      <c r="F680" s="53"/>
      <c r="G680" s="53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  <c r="AA680" s="53"/>
      <c r="AB680" s="53"/>
      <c r="AC680" s="53"/>
      <c r="AD680" s="53"/>
      <c r="AE680" s="53"/>
      <c r="AF680" s="53"/>
      <c r="AG680" s="53"/>
      <c r="AH680" s="53"/>
      <c r="AI680" s="53"/>
      <c r="AJ680" s="53"/>
      <c r="AK680" s="53"/>
      <c r="AL680" s="53"/>
      <c r="AM680" s="53"/>
      <c r="AN680" s="53"/>
      <c r="AO680" s="53"/>
      <c r="AP680" s="53"/>
      <c r="AQ680" s="53"/>
      <c r="AR680" s="53"/>
      <c r="AS680" s="53"/>
      <c r="AT680" s="53"/>
      <c r="AU680" s="53"/>
    </row>
    <row r="681" spans="1:47" ht="15.75" customHeight="1">
      <c r="A681" s="53"/>
      <c r="B681" s="53"/>
      <c r="C681" s="53"/>
      <c r="D681" s="53"/>
      <c r="E681" s="53"/>
      <c r="F681" s="53"/>
      <c r="G681" s="53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  <c r="AA681" s="53"/>
      <c r="AB681" s="53"/>
      <c r="AC681" s="53"/>
      <c r="AD681" s="53"/>
      <c r="AE681" s="53"/>
      <c r="AF681" s="53"/>
      <c r="AG681" s="53"/>
      <c r="AH681" s="53"/>
      <c r="AI681" s="53"/>
      <c r="AJ681" s="53"/>
      <c r="AK681" s="53"/>
      <c r="AL681" s="53"/>
      <c r="AM681" s="53"/>
      <c r="AN681" s="53"/>
      <c r="AO681" s="53"/>
      <c r="AP681" s="53"/>
      <c r="AQ681" s="53"/>
      <c r="AR681" s="53"/>
      <c r="AS681" s="53"/>
      <c r="AT681" s="53"/>
      <c r="AU681" s="53"/>
    </row>
    <row r="682" spans="1:47" ht="15.75" customHeight="1">
      <c r="A682" s="53"/>
      <c r="B682" s="53"/>
      <c r="C682" s="53"/>
      <c r="D682" s="53"/>
      <c r="E682" s="53"/>
      <c r="F682" s="53"/>
      <c r="G682" s="53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  <c r="AA682" s="53"/>
      <c r="AB682" s="53"/>
      <c r="AC682" s="53"/>
      <c r="AD682" s="53"/>
      <c r="AE682" s="53"/>
      <c r="AF682" s="53"/>
      <c r="AG682" s="53"/>
      <c r="AH682" s="53"/>
      <c r="AI682" s="53"/>
      <c r="AJ682" s="53"/>
      <c r="AK682" s="53"/>
      <c r="AL682" s="53"/>
      <c r="AM682" s="53"/>
      <c r="AN682" s="53"/>
      <c r="AO682" s="53"/>
      <c r="AP682" s="53"/>
      <c r="AQ682" s="53"/>
      <c r="AR682" s="53"/>
      <c r="AS682" s="53"/>
      <c r="AT682" s="53"/>
      <c r="AU682" s="53"/>
    </row>
    <row r="683" spans="1:47" ht="15.75" customHeight="1">
      <c r="A683" s="53"/>
      <c r="B683" s="53"/>
      <c r="C683" s="53"/>
      <c r="D683" s="53"/>
      <c r="E683" s="53"/>
      <c r="F683" s="53"/>
      <c r="G683" s="53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  <c r="AA683" s="53"/>
      <c r="AB683" s="53"/>
      <c r="AC683" s="53"/>
      <c r="AD683" s="53"/>
      <c r="AE683" s="53"/>
      <c r="AF683" s="53"/>
      <c r="AG683" s="53"/>
      <c r="AH683" s="53"/>
      <c r="AI683" s="53"/>
      <c r="AJ683" s="53"/>
      <c r="AK683" s="53"/>
      <c r="AL683" s="53"/>
      <c r="AM683" s="53"/>
      <c r="AN683" s="53"/>
      <c r="AO683" s="53"/>
      <c r="AP683" s="53"/>
      <c r="AQ683" s="53"/>
      <c r="AR683" s="53"/>
      <c r="AS683" s="53"/>
      <c r="AT683" s="53"/>
      <c r="AU683" s="53"/>
    </row>
    <row r="684" spans="1:47" ht="15.75" customHeight="1">
      <c r="A684" s="53"/>
      <c r="B684" s="53"/>
      <c r="C684" s="53"/>
      <c r="D684" s="53"/>
      <c r="E684" s="53"/>
      <c r="F684" s="53"/>
      <c r="G684" s="53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  <c r="AA684" s="53"/>
      <c r="AB684" s="53"/>
      <c r="AC684" s="53"/>
      <c r="AD684" s="53"/>
      <c r="AE684" s="53"/>
      <c r="AF684" s="53"/>
      <c r="AG684" s="53"/>
      <c r="AH684" s="53"/>
      <c r="AI684" s="53"/>
      <c r="AJ684" s="53"/>
      <c r="AK684" s="53"/>
      <c r="AL684" s="53"/>
      <c r="AM684" s="53"/>
      <c r="AN684" s="53"/>
      <c r="AO684" s="53"/>
      <c r="AP684" s="53"/>
      <c r="AQ684" s="53"/>
      <c r="AR684" s="53"/>
      <c r="AS684" s="53"/>
      <c r="AT684" s="53"/>
      <c r="AU684" s="53"/>
    </row>
    <row r="685" spans="1:47" ht="15.75" customHeight="1">
      <c r="A685" s="53"/>
      <c r="B685" s="53"/>
      <c r="C685" s="53"/>
      <c r="D685" s="53"/>
      <c r="E685" s="53"/>
      <c r="F685" s="53"/>
      <c r="G685" s="53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  <c r="AA685" s="53"/>
      <c r="AB685" s="53"/>
      <c r="AC685" s="53"/>
      <c r="AD685" s="53"/>
      <c r="AE685" s="53"/>
      <c r="AF685" s="53"/>
      <c r="AG685" s="53"/>
      <c r="AH685" s="53"/>
      <c r="AI685" s="53"/>
      <c r="AJ685" s="53"/>
      <c r="AK685" s="53"/>
      <c r="AL685" s="53"/>
      <c r="AM685" s="53"/>
      <c r="AN685" s="53"/>
      <c r="AO685" s="53"/>
      <c r="AP685" s="53"/>
      <c r="AQ685" s="53"/>
      <c r="AR685" s="53"/>
      <c r="AS685" s="53"/>
      <c r="AT685" s="53"/>
      <c r="AU685" s="53"/>
    </row>
    <row r="686" spans="1:47" ht="15.75" customHeight="1">
      <c r="A686" s="53"/>
      <c r="B686" s="53"/>
      <c r="C686" s="53"/>
      <c r="D686" s="53"/>
      <c r="E686" s="53"/>
      <c r="F686" s="53"/>
      <c r="G686" s="53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  <c r="AA686" s="53"/>
      <c r="AB686" s="53"/>
      <c r="AC686" s="53"/>
      <c r="AD686" s="53"/>
      <c r="AE686" s="53"/>
      <c r="AF686" s="53"/>
      <c r="AG686" s="53"/>
      <c r="AH686" s="53"/>
      <c r="AI686" s="53"/>
      <c r="AJ686" s="53"/>
      <c r="AK686" s="53"/>
      <c r="AL686" s="53"/>
      <c r="AM686" s="53"/>
      <c r="AN686" s="53"/>
      <c r="AO686" s="53"/>
      <c r="AP686" s="53"/>
      <c r="AQ686" s="53"/>
      <c r="AR686" s="53"/>
      <c r="AS686" s="53"/>
      <c r="AT686" s="53"/>
      <c r="AU686" s="53"/>
    </row>
    <row r="687" spans="1:47" ht="15.75" customHeight="1">
      <c r="A687" s="53"/>
      <c r="B687" s="53"/>
      <c r="C687" s="53"/>
      <c r="D687" s="53"/>
      <c r="E687" s="53"/>
      <c r="F687" s="53"/>
      <c r="G687" s="53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  <c r="AA687" s="53"/>
      <c r="AB687" s="53"/>
      <c r="AC687" s="53"/>
      <c r="AD687" s="53"/>
      <c r="AE687" s="53"/>
      <c r="AF687" s="53"/>
      <c r="AG687" s="53"/>
      <c r="AH687" s="53"/>
      <c r="AI687" s="53"/>
      <c r="AJ687" s="53"/>
      <c r="AK687" s="53"/>
      <c r="AL687" s="53"/>
      <c r="AM687" s="53"/>
      <c r="AN687" s="53"/>
      <c r="AO687" s="53"/>
      <c r="AP687" s="53"/>
      <c r="AQ687" s="53"/>
      <c r="AR687" s="53"/>
      <c r="AS687" s="53"/>
      <c r="AT687" s="53"/>
      <c r="AU687" s="53"/>
    </row>
    <row r="688" spans="1:47" ht="15.75" customHeight="1">
      <c r="A688" s="53"/>
      <c r="B688" s="53"/>
      <c r="C688" s="53"/>
      <c r="D688" s="53"/>
      <c r="E688" s="53"/>
      <c r="F688" s="53"/>
      <c r="G688" s="53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  <c r="AA688" s="53"/>
      <c r="AB688" s="53"/>
      <c r="AC688" s="53"/>
      <c r="AD688" s="53"/>
      <c r="AE688" s="53"/>
      <c r="AF688" s="53"/>
      <c r="AG688" s="53"/>
      <c r="AH688" s="53"/>
      <c r="AI688" s="53"/>
      <c r="AJ688" s="53"/>
      <c r="AK688" s="53"/>
      <c r="AL688" s="53"/>
      <c r="AM688" s="53"/>
      <c r="AN688" s="53"/>
      <c r="AO688" s="53"/>
      <c r="AP688" s="53"/>
      <c r="AQ688" s="53"/>
      <c r="AR688" s="53"/>
      <c r="AS688" s="53"/>
      <c r="AT688" s="53"/>
      <c r="AU688" s="53"/>
    </row>
    <row r="689" spans="1:47" ht="15.75" customHeight="1">
      <c r="A689" s="53"/>
      <c r="B689" s="53"/>
      <c r="C689" s="53"/>
      <c r="D689" s="53"/>
      <c r="E689" s="53"/>
      <c r="F689" s="53"/>
      <c r="G689" s="53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  <c r="AA689" s="53"/>
      <c r="AB689" s="53"/>
      <c r="AC689" s="53"/>
      <c r="AD689" s="53"/>
      <c r="AE689" s="53"/>
      <c r="AF689" s="53"/>
      <c r="AG689" s="53"/>
      <c r="AH689" s="53"/>
      <c r="AI689" s="53"/>
      <c r="AJ689" s="53"/>
      <c r="AK689" s="53"/>
      <c r="AL689" s="53"/>
      <c r="AM689" s="53"/>
      <c r="AN689" s="53"/>
      <c r="AO689" s="53"/>
      <c r="AP689" s="53"/>
      <c r="AQ689" s="53"/>
      <c r="AR689" s="53"/>
      <c r="AS689" s="53"/>
      <c r="AT689" s="53"/>
      <c r="AU689" s="53"/>
    </row>
    <row r="690" spans="1:47" ht="15.75" customHeight="1">
      <c r="A690" s="53"/>
      <c r="B690" s="53"/>
      <c r="C690" s="53"/>
      <c r="D690" s="53"/>
      <c r="E690" s="53"/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  <c r="AB690" s="53"/>
      <c r="AC690" s="53"/>
      <c r="AD690" s="53"/>
      <c r="AE690" s="53"/>
      <c r="AF690" s="53"/>
      <c r="AG690" s="53"/>
      <c r="AH690" s="53"/>
      <c r="AI690" s="53"/>
      <c r="AJ690" s="53"/>
      <c r="AK690" s="53"/>
      <c r="AL690" s="53"/>
      <c r="AM690" s="53"/>
      <c r="AN690" s="53"/>
      <c r="AO690" s="53"/>
      <c r="AP690" s="53"/>
      <c r="AQ690" s="53"/>
      <c r="AR690" s="53"/>
      <c r="AS690" s="53"/>
      <c r="AT690" s="53"/>
      <c r="AU690" s="53"/>
    </row>
    <row r="691" spans="1:47" ht="15.75" customHeight="1">
      <c r="A691" s="53"/>
      <c r="B691" s="53"/>
      <c r="C691" s="53"/>
      <c r="D691" s="53"/>
      <c r="E691" s="53"/>
      <c r="F691" s="53"/>
      <c r="G691" s="53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  <c r="AA691" s="53"/>
      <c r="AB691" s="53"/>
      <c r="AC691" s="53"/>
      <c r="AD691" s="53"/>
      <c r="AE691" s="53"/>
      <c r="AF691" s="53"/>
      <c r="AG691" s="53"/>
      <c r="AH691" s="53"/>
      <c r="AI691" s="53"/>
      <c r="AJ691" s="53"/>
      <c r="AK691" s="53"/>
      <c r="AL691" s="53"/>
      <c r="AM691" s="53"/>
      <c r="AN691" s="53"/>
      <c r="AO691" s="53"/>
      <c r="AP691" s="53"/>
      <c r="AQ691" s="53"/>
      <c r="AR691" s="53"/>
      <c r="AS691" s="53"/>
      <c r="AT691" s="53"/>
      <c r="AU691" s="53"/>
    </row>
    <row r="692" spans="1:47" ht="15.75" customHeight="1">
      <c r="A692" s="53"/>
      <c r="B692" s="53"/>
      <c r="C692" s="53"/>
      <c r="D692" s="53"/>
      <c r="E692" s="53"/>
      <c r="F692" s="53"/>
      <c r="G692" s="53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  <c r="AA692" s="53"/>
      <c r="AB692" s="53"/>
      <c r="AC692" s="53"/>
      <c r="AD692" s="53"/>
      <c r="AE692" s="53"/>
      <c r="AF692" s="53"/>
      <c r="AG692" s="53"/>
      <c r="AH692" s="53"/>
      <c r="AI692" s="53"/>
      <c r="AJ692" s="53"/>
      <c r="AK692" s="53"/>
      <c r="AL692" s="53"/>
      <c r="AM692" s="53"/>
      <c r="AN692" s="53"/>
      <c r="AO692" s="53"/>
      <c r="AP692" s="53"/>
      <c r="AQ692" s="53"/>
      <c r="AR692" s="53"/>
      <c r="AS692" s="53"/>
      <c r="AT692" s="53"/>
      <c r="AU692" s="53"/>
    </row>
    <row r="693" spans="1:47" ht="15.75" customHeight="1">
      <c r="A693" s="53"/>
      <c r="B693" s="53"/>
      <c r="C693" s="53"/>
      <c r="D693" s="53"/>
      <c r="E693" s="53"/>
      <c r="F693" s="53"/>
      <c r="G693" s="53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  <c r="AB693" s="53"/>
      <c r="AC693" s="53"/>
      <c r="AD693" s="53"/>
      <c r="AE693" s="53"/>
      <c r="AF693" s="53"/>
      <c r="AG693" s="53"/>
      <c r="AH693" s="53"/>
      <c r="AI693" s="53"/>
      <c r="AJ693" s="53"/>
      <c r="AK693" s="53"/>
      <c r="AL693" s="53"/>
      <c r="AM693" s="53"/>
      <c r="AN693" s="53"/>
      <c r="AO693" s="53"/>
      <c r="AP693" s="53"/>
      <c r="AQ693" s="53"/>
      <c r="AR693" s="53"/>
      <c r="AS693" s="53"/>
      <c r="AT693" s="53"/>
      <c r="AU693" s="53"/>
    </row>
    <row r="694" spans="1:47" ht="15.75" customHeight="1">
      <c r="A694" s="53"/>
      <c r="B694" s="53"/>
      <c r="C694" s="53"/>
      <c r="D694" s="53"/>
      <c r="E694" s="53"/>
      <c r="F694" s="53"/>
      <c r="G694" s="53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  <c r="AB694" s="53"/>
      <c r="AC694" s="53"/>
      <c r="AD694" s="53"/>
      <c r="AE694" s="53"/>
      <c r="AF694" s="53"/>
      <c r="AG694" s="53"/>
      <c r="AH694" s="53"/>
      <c r="AI694" s="53"/>
      <c r="AJ694" s="53"/>
      <c r="AK694" s="53"/>
      <c r="AL694" s="53"/>
      <c r="AM694" s="53"/>
      <c r="AN694" s="53"/>
      <c r="AO694" s="53"/>
      <c r="AP694" s="53"/>
      <c r="AQ694" s="53"/>
      <c r="AR694" s="53"/>
      <c r="AS694" s="53"/>
      <c r="AT694" s="53"/>
      <c r="AU694" s="53"/>
    </row>
    <row r="695" spans="1:47" ht="15.75" customHeight="1">
      <c r="A695" s="53"/>
      <c r="B695" s="53"/>
      <c r="C695" s="53"/>
      <c r="D695" s="53"/>
      <c r="E695" s="53"/>
      <c r="F695" s="53"/>
      <c r="G695" s="53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  <c r="AA695" s="53"/>
      <c r="AB695" s="53"/>
      <c r="AC695" s="53"/>
      <c r="AD695" s="53"/>
      <c r="AE695" s="53"/>
      <c r="AF695" s="53"/>
      <c r="AG695" s="53"/>
      <c r="AH695" s="53"/>
      <c r="AI695" s="53"/>
      <c r="AJ695" s="53"/>
      <c r="AK695" s="53"/>
      <c r="AL695" s="53"/>
      <c r="AM695" s="53"/>
      <c r="AN695" s="53"/>
      <c r="AO695" s="53"/>
      <c r="AP695" s="53"/>
      <c r="AQ695" s="53"/>
      <c r="AR695" s="53"/>
      <c r="AS695" s="53"/>
      <c r="AT695" s="53"/>
      <c r="AU695" s="53"/>
    </row>
    <row r="696" spans="1:47" ht="15.75" customHeight="1">
      <c r="A696" s="53"/>
      <c r="B696" s="53"/>
      <c r="C696" s="53"/>
      <c r="D696" s="53"/>
      <c r="E696" s="53"/>
      <c r="F696" s="53"/>
      <c r="G696" s="53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  <c r="AB696" s="53"/>
      <c r="AC696" s="53"/>
      <c r="AD696" s="53"/>
      <c r="AE696" s="53"/>
      <c r="AF696" s="53"/>
      <c r="AG696" s="53"/>
      <c r="AH696" s="53"/>
      <c r="AI696" s="53"/>
      <c r="AJ696" s="53"/>
      <c r="AK696" s="53"/>
      <c r="AL696" s="53"/>
      <c r="AM696" s="53"/>
      <c r="AN696" s="53"/>
      <c r="AO696" s="53"/>
      <c r="AP696" s="53"/>
      <c r="AQ696" s="53"/>
      <c r="AR696" s="53"/>
      <c r="AS696" s="53"/>
      <c r="AT696" s="53"/>
      <c r="AU696" s="53"/>
    </row>
    <row r="697" spans="1:47" ht="15.75" customHeight="1">
      <c r="A697" s="53"/>
      <c r="B697" s="53"/>
      <c r="C697" s="53"/>
      <c r="D697" s="53"/>
      <c r="E697" s="53"/>
      <c r="F697" s="53"/>
      <c r="G697" s="53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  <c r="AA697" s="53"/>
      <c r="AB697" s="53"/>
      <c r="AC697" s="53"/>
      <c r="AD697" s="53"/>
      <c r="AE697" s="53"/>
      <c r="AF697" s="53"/>
      <c r="AG697" s="53"/>
      <c r="AH697" s="53"/>
      <c r="AI697" s="53"/>
      <c r="AJ697" s="53"/>
      <c r="AK697" s="53"/>
      <c r="AL697" s="53"/>
      <c r="AM697" s="53"/>
      <c r="AN697" s="53"/>
      <c r="AO697" s="53"/>
      <c r="AP697" s="53"/>
      <c r="AQ697" s="53"/>
      <c r="AR697" s="53"/>
      <c r="AS697" s="53"/>
      <c r="AT697" s="53"/>
      <c r="AU697" s="53"/>
    </row>
    <row r="698" spans="1:47" ht="15.75" customHeight="1">
      <c r="A698" s="53"/>
      <c r="B698" s="53"/>
      <c r="C698" s="53"/>
      <c r="D698" s="53"/>
      <c r="E698" s="53"/>
      <c r="F698" s="53"/>
      <c r="G698" s="53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  <c r="AA698" s="53"/>
      <c r="AB698" s="53"/>
      <c r="AC698" s="53"/>
      <c r="AD698" s="53"/>
      <c r="AE698" s="53"/>
      <c r="AF698" s="53"/>
      <c r="AG698" s="53"/>
      <c r="AH698" s="53"/>
      <c r="AI698" s="53"/>
      <c r="AJ698" s="53"/>
      <c r="AK698" s="53"/>
      <c r="AL698" s="53"/>
      <c r="AM698" s="53"/>
      <c r="AN698" s="53"/>
      <c r="AO698" s="53"/>
      <c r="AP698" s="53"/>
      <c r="AQ698" s="53"/>
      <c r="AR698" s="53"/>
      <c r="AS698" s="53"/>
      <c r="AT698" s="53"/>
      <c r="AU698" s="53"/>
    </row>
    <row r="699" spans="1:47" ht="15.75" customHeight="1">
      <c r="A699" s="53"/>
      <c r="B699" s="53"/>
      <c r="C699" s="53"/>
      <c r="D699" s="53"/>
      <c r="E699" s="53"/>
      <c r="F699" s="53"/>
      <c r="G699" s="53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  <c r="AA699" s="53"/>
      <c r="AB699" s="53"/>
      <c r="AC699" s="53"/>
      <c r="AD699" s="53"/>
      <c r="AE699" s="53"/>
      <c r="AF699" s="53"/>
      <c r="AG699" s="53"/>
      <c r="AH699" s="53"/>
      <c r="AI699" s="53"/>
      <c r="AJ699" s="53"/>
      <c r="AK699" s="53"/>
      <c r="AL699" s="53"/>
      <c r="AM699" s="53"/>
      <c r="AN699" s="53"/>
      <c r="AO699" s="53"/>
      <c r="AP699" s="53"/>
      <c r="AQ699" s="53"/>
      <c r="AR699" s="53"/>
      <c r="AS699" s="53"/>
      <c r="AT699" s="53"/>
      <c r="AU699" s="53"/>
    </row>
    <row r="700" spans="1:47" ht="15.75" customHeight="1">
      <c r="A700" s="53"/>
      <c r="B700" s="53"/>
      <c r="C700" s="53"/>
      <c r="D700" s="53"/>
      <c r="E700" s="53"/>
      <c r="F700" s="53"/>
      <c r="G700" s="53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  <c r="AA700" s="53"/>
      <c r="AB700" s="53"/>
      <c r="AC700" s="53"/>
      <c r="AD700" s="53"/>
      <c r="AE700" s="53"/>
      <c r="AF700" s="53"/>
      <c r="AG700" s="53"/>
      <c r="AH700" s="53"/>
      <c r="AI700" s="53"/>
      <c r="AJ700" s="53"/>
      <c r="AK700" s="53"/>
      <c r="AL700" s="53"/>
      <c r="AM700" s="53"/>
      <c r="AN700" s="53"/>
      <c r="AO700" s="53"/>
      <c r="AP700" s="53"/>
      <c r="AQ700" s="53"/>
      <c r="AR700" s="53"/>
      <c r="AS700" s="53"/>
      <c r="AT700" s="53"/>
      <c r="AU700" s="53"/>
    </row>
    <row r="701" spans="1:47" ht="15.75" customHeight="1">
      <c r="A701" s="53"/>
      <c r="B701" s="53"/>
      <c r="C701" s="53"/>
      <c r="D701" s="53"/>
      <c r="E701" s="53"/>
      <c r="F701" s="53"/>
      <c r="G701" s="53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  <c r="AA701" s="53"/>
      <c r="AB701" s="53"/>
      <c r="AC701" s="53"/>
      <c r="AD701" s="53"/>
      <c r="AE701" s="53"/>
      <c r="AF701" s="53"/>
      <c r="AG701" s="53"/>
      <c r="AH701" s="53"/>
      <c r="AI701" s="53"/>
      <c r="AJ701" s="53"/>
      <c r="AK701" s="53"/>
      <c r="AL701" s="53"/>
      <c r="AM701" s="53"/>
      <c r="AN701" s="53"/>
      <c r="AO701" s="53"/>
      <c r="AP701" s="53"/>
      <c r="AQ701" s="53"/>
      <c r="AR701" s="53"/>
      <c r="AS701" s="53"/>
      <c r="AT701" s="53"/>
      <c r="AU701" s="53"/>
    </row>
    <row r="702" spans="1:47" ht="15.75" customHeight="1">
      <c r="A702" s="53"/>
      <c r="B702" s="53"/>
      <c r="C702" s="53"/>
      <c r="D702" s="53"/>
      <c r="E702" s="53"/>
      <c r="F702" s="53"/>
      <c r="G702" s="53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  <c r="AA702" s="53"/>
      <c r="AB702" s="53"/>
      <c r="AC702" s="53"/>
      <c r="AD702" s="53"/>
      <c r="AE702" s="53"/>
      <c r="AF702" s="53"/>
      <c r="AG702" s="53"/>
      <c r="AH702" s="53"/>
      <c r="AI702" s="53"/>
      <c r="AJ702" s="53"/>
      <c r="AK702" s="53"/>
      <c r="AL702" s="53"/>
      <c r="AM702" s="53"/>
      <c r="AN702" s="53"/>
      <c r="AO702" s="53"/>
      <c r="AP702" s="53"/>
      <c r="AQ702" s="53"/>
      <c r="AR702" s="53"/>
      <c r="AS702" s="53"/>
      <c r="AT702" s="53"/>
      <c r="AU702" s="53"/>
    </row>
    <row r="703" spans="1:47" ht="15.75" customHeight="1">
      <c r="A703" s="53"/>
      <c r="B703" s="53"/>
      <c r="C703" s="53"/>
      <c r="D703" s="53"/>
      <c r="E703" s="53"/>
      <c r="F703" s="53"/>
      <c r="G703" s="53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  <c r="AA703" s="53"/>
      <c r="AB703" s="53"/>
      <c r="AC703" s="53"/>
      <c r="AD703" s="53"/>
      <c r="AE703" s="53"/>
      <c r="AF703" s="53"/>
      <c r="AG703" s="53"/>
      <c r="AH703" s="53"/>
      <c r="AI703" s="53"/>
      <c r="AJ703" s="53"/>
      <c r="AK703" s="53"/>
      <c r="AL703" s="53"/>
      <c r="AM703" s="53"/>
      <c r="AN703" s="53"/>
      <c r="AO703" s="53"/>
      <c r="AP703" s="53"/>
      <c r="AQ703" s="53"/>
      <c r="AR703" s="53"/>
      <c r="AS703" s="53"/>
      <c r="AT703" s="53"/>
      <c r="AU703" s="53"/>
    </row>
    <row r="704" spans="1:47" ht="15.75" customHeight="1">
      <c r="A704" s="53"/>
      <c r="B704" s="53"/>
      <c r="C704" s="53"/>
      <c r="D704" s="53"/>
      <c r="E704" s="53"/>
      <c r="F704" s="53"/>
      <c r="G704" s="53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  <c r="AA704" s="53"/>
      <c r="AB704" s="53"/>
      <c r="AC704" s="53"/>
      <c r="AD704" s="53"/>
      <c r="AE704" s="53"/>
      <c r="AF704" s="53"/>
      <c r="AG704" s="53"/>
      <c r="AH704" s="53"/>
      <c r="AI704" s="53"/>
      <c r="AJ704" s="53"/>
      <c r="AK704" s="53"/>
      <c r="AL704" s="53"/>
      <c r="AM704" s="53"/>
      <c r="AN704" s="53"/>
      <c r="AO704" s="53"/>
      <c r="AP704" s="53"/>
      <c r="AQ704" s="53"/>
      <c r="AR704" s="53"/>
      <c r="AS704" s="53"/>
      <c r="AT704" s="53"/>
      <c r="AU704" s="53"/>
    </row>
    <row r="705" spans="1:47" ht="15.75" customHeight="1">
      <c r="A705" s="53"/>
      <c r="B705" s="53"/>
      <c r="C705" s="53"/>
      <c r="D705" s="53"/>
      <c r="E705" s="53"/>
      <c r="F705" s="53"/>
      <c r="G705" s="53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  <c r="AA705" s="53"/>
      <c r="AB705" s="53"/>
      <c r="AC705" s="53"/>
      <c r="AD705" s="53"/>
      <c r="AE705" s="53"/>
      <c r="AF705" s="53"/>
      <c r="AG705" s="53"/>
      <c r="AH705" s="53"/>
      <c r="AI705" s="53"/>
      <c r="AJ705" s="53"/>
      <c r="AK705" s="53"/>
      <c r="AL705" s="53"/>
      <c r="AM705" s="53"/>
      <c r="AN705" s="53"/>
      <c r="AO705" s="53"/>
      <c r="AP705" s="53"/>
      <c r="AQ705" s="53"/>
      <c r="AR705" s="53"/>
      <c r="AS705" s="53"/>
      <c r="AT705" s="53"/>
      <c r="AU705" s="53"/>
    </row>
    <row r="706" spans="1:47" ht="15.75" customHeight="1">
      <c r="A706" s="53"/>
      <c r="B706" s="53"/>
      <c r="C706" s="53"/>
      <c r="D706" s="53"/>
      <c r="E706" s="53"/>
      <c r="F706" s="53"/>
      <c r="G706" s="53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  <c r="AA706" s="53"/>
      <c r="AB706" s="53"/>
      <c r="AC706" s="53"/>
      <c r="AD706" s="53"/>
      <c r="AE706" s="53"/>
      <c r="AF706" s="53"/>
      <c r="AG706" s="53"/>
      <c r="AH706" s="53"/>
      <c r="AI706" s="53"/>
      <c r="AJ706" s="53"/>
      <c r="AK706" s="53"/>
      <c r="AL706" s="53"/>
      <c r="AM706" s="53"/>
      <c r="AN706" s="53"/>
      <c r="AO706" s="53"/>
      <c r="AP706" s="53"/>
      <c r="AQ706" s="53"/>
      <c r="AR706" s="53"/>
      <c r="AS706" s="53"/>
      <c r="AT706" s="53"/>
      <c r="AU706" s="53"/>
    </row>
    <row r="707" spans="1:47" ht="15.75" customHeight="1">
      <c r="A707" s="53"/>
      <c r="B707" s="53"/>
      <c r="C707" s="53"/>
      <c r="D707" s="53"/>
      <c r="E707" s="53"/>
      <c r="F707" s="53"/>
      <c r="G707" s="53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  <c r="AA707" s="53"/>
      <c r="AB707" s="53"/>
      <c r="AC707" s="53"/>
      <c r="AD707" s="53"/>
      <c r="AE707" s="53"/>
      <c r="AF707" s="53"/>
      <c r="AG707" s="53"/>
      <c r="AH707" s="53"/>
      <c r="AI707" s="53"/>
      <c r="AJ707" s="53"/>
      <c r="AK707" s="53"/>
      <c r="AL707" s="53"/>
      <c r="AM707" s="53"/>
      <c r="AN707" s="53"/>
      <c r="AO707" s="53"/>
      <c r="AP707" s="53"/>
      <c r="AQ707" s="53"/>
      <c r="AR707" s="53"/>
      <c r="AS707" s="53"/>
      <c r="AT707" s="53"/>
      <c r="AU707" s="53"/>
    </row>
    <row r="708" spans="1:47" ht="15.75" customHeight="1">
      <c r="A708" s="53"/>
      <c r="B708" s="53"/>
      <c r="C708" s="53"/>
      <c r="D708" s="53"/>
      <c r="E708" s="53"/>
      <c r="F708" s="53"/>
      <c r="G708" s="53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  <c r="AA708" s="53"/>
      <c r="AB708" s="53"/>
      <c r="AC708" s="53"/>
      <c r="AD708" s="53"/>
      <c r="AE708" s="53"/>
      <c r="AF708" s="53"/>
      <c r="AG708" s="53"/>
      <c r="AH708" s="53"/>
      <c r="AI708" s="53"/>
      <c r="AJ708" s="53"/>
      <c r="AK708" s="53"/>
      <c r="AL708" s="53"/>
      <c r="AM708" s="53"/>
      <c r="AN708" s="53"/>
      <c r="AO708" s="53"/>
      <c r="AP708" s="53"/>
      <c r="AQ708" s="53"/>
      <c r="AR708" s="53"/>
      <c r="AS708" s="53"/>
      <c r="AT708" s="53"/>
      <c r="AU708" s="53"/>
    </row>
    <row r="709" spans="1:47" ht="15.75" customHeight="1">
      <c r="A709" s="53"/>
      <c r="B709" s="53"/>
      <c r="C709" s="53"/>
      <c r="D709" s="53"/>
      <c r="E709" s="53"/>
      <c r="F709" s="53"/>
      <c r="G709" s="53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  <c r="AA709" s="53"/>
      <c r="AB709" s="53"/>
      <c r="AC709" s="53"/>
      <c r="AD709" s="53"/>
      <c r="AE709" s="53"/>
      <c r="AF709" s="53"/>
      <c r="AG709" s="53"/>
      <c r="AH709" s="53"/>
      <c r="AI709" s="53"/>
      <c r="AJ709" s="53"/>
      <c r="AK709" s="53"/>
      <c r="AL709" s="53"/>
      <c r="AM709" s="53"/>
      <c r="AN709" s="53"/>
      <c r="AO709" s="53"/>
      <c r="AP709" s="53"/>
      <c r="AQ709" s="53"/>
      <c r="AR709" s="53"/>
      <c r="AS709" s="53"/>
      <c r="AT709" s="53"/>
      <c r="AU709" s="53"/>
    </row>
    <row r="710" spans="1:47" ht="15.75" customHeight="1">
      <c r="A710" s="53"/>
      <c r="B710" s="53"/>
      <c r="C710" s="53"/>
      <c r="D710" s="53"/>
      <c r="E710" s="53"/>
      <c r="F710" s="53"/>
      <c r="G710" s="53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  <c r="AA710" s="53"/>
      <c r="AB710" s="53"/>
      <c r="AC710" s="53"/>
      <c r="AD710" s="53"/>
      <c r="AE710" s="53"/>
      <c r="AF710" s="53"/>
      <c r="AG710" s="53"/>
      <c r="AH710" s="53"/>
      <c r="AI710" s="53"/>
      <c r="AJ710" s="53"/>
      <c r="AK710" s="53"/>
      <c r="AL710" s="53"/>
      <c r="AM710" s="53"/>
      <c r="AN710" s="53"/>
      <c r="AO710" s="53"/>
      <c r="AP710" s="53"/>
      <c r="AQ710" s="53"/>
      <c r="AR710" s="53"/>
      <c r="AS710" s="53"/>
      <c r="AT710" s="53"/>
      <c r="AU710" s="53"/>
    </row>
    <row r="711" spans="1:47" ht="15.75" customHeight="1">
      <c r="A711" s="53"/>
      <c r="B711" s="53"/>
      <c r="C711" s="53"/>
      <c r="D711" s="53"/>
      <c r="E711" s="53"/>
      <c r="F711" s="53"/>
      <c r="G711" s="53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  <c r="AA711" s="53"/>
      <c r="AB711" s="53"/>
      <c r="AC711" s="53"/>
      <c r="AD711" s="53"/>
      <c r="AE711" s="53"/>
      <c r="AF711" s="53"/>
      <c r="AG711" s="53"/>
      <c r="AH711" s="53"/>
      <c r="AI711" s="53"/>
      <c r="AJ711" s="53"/>
      <c r="AK711" s="53"/>
      <c r="AL711" s="53"/>
      <c r="AM711" s="53"/>
      <c r="AN711" s="53"/>
      <c r="AO711" s="53"/>
      <c r="AP711" s="53"/>
      <c r="AQ711" s="53"/>
      <c r="AR711" s="53"/>
      <c r="AS711" s="53"/>
      <c r="AT711" s="53"/>
      <c r="AU711" s="53"/>
    </row>
    <row r="712" spans="1:47" ht="15.75" customHeight="1">
      <c r="A712" s="53"/>
      <c r="B712" s="53"/>
      <c r="C712" s="53"/>
      <c r="D712" s="53"/>
      <c r="E712" s="53"/>
      <c r="F712" s="53"/>
      <c r="G712" s="53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  <c r="AB712" s="53"/>
      <c r="AC712" s="53"/>
      <c r="AD712" s="53"/>
      <c r="AE712" s="53"/>
      <c r="AF712" s="53"/>
      <c r="AG712" s="53"/>
      <c r="AH712" s="53"/>
      <c r="AI712" s="53"/>
      <c r="AJ712" s="53"/>
      <c r="AK712" s="53"/>
      <c r="AL712" s="53"/>
      <c r="AM712" s="53"/>
      <c r="AN712" s="53"/>
      <c r="AO712" s="53"/>
      <c r="AP712" s="53"/>
      <c r="AQ712" s="53"/>
      <c r="AR712" s="53"/>
      <c r="AS712" s="53"/>
      <c r="AT712" s="53"/>
      <c r="AU712" s="53"/>
    </row>
    <row r="713" spans="1:47" ht="15.75" customHeight="1">
      <c r="A713" s="53"/>
      <c r="B713" s="53"/>
      <c r="C713" s="53"/>
      <c r="D713" s="53"/>
      <c r="E713" s="53"/>
      <c r="F713" s="53"/>
      <c r="G713" s="53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  <c r="AA713" s="53"/>
      <c r="AB713" s="53"/>
      <c r="AC713" s="53"/>
      <c r="AD713" s="53"/>
      <c r="AE713" s="53"/>
      <c r="AF713" s="53"/>
      <c r="AG713" s="53"/>
      <c r="AH713" s="53"/>
      <c r="AI713" s="53"/>
      <c r="AJ713" s="53"/>
      <c r="AK713" s="53"/>
      <c r="AL713" s="53"/>
      <c r="AM713" s="53"/>
      <c r="AN713" s="53"/>
      <c r="AO713" s="53"/>
      <c r="AP713" s="53"/>
      <c r="AQ713" s="53"/>
      <c r="AR713" s="53"/>
      <c r="AS713" s="53"/>
      <c r="AT713" s="53"/>
      <c r="AU713" s="53"/>
    </row>
    <row r="714" spans="1:47" ht="15.75" customHeight="1">
      <c r="A714" s="53"/>
      <c r="B714" s="53"/>
      <c r="C714" s="53"/>
      <c r="D714" s="53"/>
      <c r="E714" s="53"/>
      <c r="F714" s="53"/>
      <c r="G714" s="53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  <c r="AA714" s="53"/>
      <c r="AB714" s="53"/>
      <c r="AC714" s="53"/>
      <c r="AD714" s="53"/>
      <c r="AE714" s="53"/>
      <c r="AF714" s="53"/>
      <c r="AG714" s="53"/>
      <c r="AH714" s="53"/>
      <c r="AI714" s="53"/>
      <c r="AJ714" s="53"/>
      <c r="AK714" s="53"/>
      <c r="AL714" s="53"/>
      <c r="AM714" s="53"/>
      <c r="AN714" s="53"/>
      <c r="AO714" s="53"/>
      <c r="AP714" s="53"/>
      <c r="AQ714" s="53"/>
      <c r="AR714" s="53"/>
      <c r="AS714" s="53"/>
      <c r="AT714" s="53"/>
      <c r="AU714" s="53"/>
    </row>
    <row r="715" spans="1:47" ht="15.75" customHeight="1">
      <c r="A715" s="53"/>
      <c r="B715" s="53"/>
      <c r="C715" s="53"/>
      <c r="D715" s="53"/>
      <c r="E715" s="53"/>
      <c r="F715" s="53"/>
      <c r="G715" s="53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  <c r="AB715" s="53"/>
      <c r="AC715" s="53"/>
      <c r="AD715" s="53"/>
      <c r="AE715" s="53"/>
      <c r="AF715" s="53"/>
      <c r="AG715" s="53"/>
      <c r="AH715" s="53"/>
      <c r="AI715" s="53"/>
      <c r="AJ715" s="53"/>
      <c r="AK715" s="53"/>
      <c r="AL715" s="53"/>
      <c r="AM715" s="53"/>
      <c r="AN715" s="53"/>
      <c r="AO715" s="53"/>
      <c r="AP715" s="53"/>
      <c r="AQ715" s="53"/>
      <c r="AR715" s="53"/>
      <c r="AS715" s="53"/>
      <c r="AT715" s="53"/>
      <c r="AU715" s="53"/>
    </row>
    <row r="716" spans="1:47" ht="15.75" customHeight="1">
      <c r="A716" s="53"/>
      <c r="B716" s="53"/>
      <c r="C716" s="53"/>
      <c r="D716" s="53"/>
      <c r="E716" s="53"/>
      <c r="F716" s="53"/>
      <c r="G716" s="53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  <c r="AA716" s="53"/>
      <c r="AB716" s="53"/>
      <c r="AC716" s="53"/>
      <c r="AD716" s="53"/>
      <c r="AE716" s="53"/>
      <c r="AF716" s="53"/>
      <c r="AG716" s="53"/>
      <c r="AH716" s="53"/>
      <c r="AI716" s="53"/>
      <c r="AJ716" s="53"/>
      <c r="AK716" s="53"/>
      <c r="AL716" s="53"/>
      <c r="AM716" s="53"/>
      <c r="AN716" s="53"/>
      <c r="AO716" s="53"/>
      <c r="AP716" s="53"/>
      <c r="AQ716" s="53"/>
      <c r="AR716" s="53"/>
      <c r="AS716" s="53"/>
      <c r="AT716" s="53"/>
      <c r="AU716" s="53"/>
    </row>
    <row r="717" spans="1:47" ht="15.75" customHeight="1">
      <c r="A717" s="53"/>
      <c r="B717" s="53"/>
      <c r="C717" s="53"/>
      <c r="D717" s="53"/>
      <c r="E717" s="53"/>
      <c r="F717" s="53"/>
      <c r="G717" s="53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  <c r="AA717" s="53"/>
      <c r="AB717" s="53"/>
      <c r="AC717" s="53"/>
      <c r="AD717" s="53"/>
      <c r="AE717" s="53"/>
      <c r="AF717" s="53"/>
      <c r="AG717" s="53"/>
      <c r="AH717" s="53"/>
      <c r="AI717" s="53"/>
      <c r="AJ717" s="53"/>
      <c r="AK717" s="53"/>
      <c r="AL717" s="53"/>
      <c r="AM717" s="53"/>
      <c r="AN717" s="53"/>
      <c r="AO717" s="53"/>
      <c r="AP717" s="53"/>
      <c r="AQ717" s="53"/>
      <c r="AR717" s="53"/>
      <c r="AS717" s="53"/>
      <c r="AT717" s="53"/>
      <c r="AU717" s="53"/>
    </row>
    <row r="718" spans="1:47" ht="15.75" customHeight="1">
      <c r="A718" s="53"/>
      <c r="B718" s="53"/>
      <c r="C718" s="53"/>
      <c r="D718" s="53"/>
      <c r="E718" s="53"/>
      <c r="F718" s="53"/>
      <c r="G718" s="53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  <c r="AA718" s="53"/>
      <c r="AB718" s="53"/>
      <c r="AC718" s="53"/>
      <c r="AD718" s="53"/>
      <c r="AE718" s="53"/>
      <c r="AF718" s="53"/>
      <c r="AG718" s="53"/>
      <c r="AH718" s="53"/>
      <c r="AI718" s="53"/>
      <c r="AJ718" s="53"/>
      <c r="AK718" s="53"/>
      <c r="AL718" s="53"/>
      <c r="AM718" s="53"/>
      <c r="AN718" s="53"/>
      <c r="AO718" s="53"/>
      <c r="AP718" s="53"/>
      <c r="AQ718" s="53"/>
      <c r="AR718" s="53"/>
      <c r="AS718" s="53"/>
      <c r="AT718" s="53"/>
      <c r="AU718" s="53"/>
    </row>
    <row r="719" spans="1:47" ht="15.75" customHeight="1">
      <c r="A719" s="53"/>
      <c r="B719" s="53"/>
      <c r="C719" s="53"/>
      <c r="D719" s="53"/>
      <c r="E719" s="53"/>
      <c r="F719" s="53"/>
      <c r="G719" s="53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  <c r="AA719" s="53"/>
      <c r="AB719" s="53"/>
      <c r="AC719" s="53"/>
      <c r="AD719" s="53"/>
      <c r="AE719" s="53"/>
      <c r="AF719" s="53"/>
      <c r="AG719" s="53"/>
      <c r="AH719" s="53"/>
      <c r="AI719" s="53"/>
      <c r="AJ719" s="53"/>
      <c r="AK719" s="53"/>
      <c r="AL719" s="53"/>
      <c r="AM719" s="53"/>
      <c r="AN719" s="53"/>
      <c r="AO719" s="53"/>
      <c r="AP719" s="53"/>
      <c r="AQ719" s="53"/>
      <c r="AR719" s="53"/>
      <c r="AS719" s="53"/>
      <c r="AT719" s="53"/>
      <c r="AU719" s="53"/>
    </row>
    <row r="720" spans="1:47" ht="15.75" customHeight="1">
      <c r="A720" s="53"/>
      <c r="B720" s="53"/>
      <c r="C720" s="53"/>
      <c r="D720" s="53"/>
      <c r="E720" s="53"/>
      <c r="F720" s="53"/>
      <c r="G720" s="53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  <c r="AA720" s="53"/>
      <c r="AB720" s="53"/>
      <c r="AC720" s="53"/>
      <c r="AD720" s="53"/>
      <c r="AE720" s="53"/>
      <c r="AF720" s="53"/>
      <c r="AG720" s="53"/>
      <c r="AH720" s="53"/>
      <c r="AI720" s="53"/>
      <c r="AJ720" s="53"/>
      <c r="AK720" s="53"/>
      <c r="AL720" s="53"/>
      <c r="AM720" s="53"/>
      <c r="AN720" s="53"/>
      <c r="AO720" s="53"/>
      <c r="AP720" s="53"/>
      <c r="AQ720" s="53"/>
      <c r="AR720" s="53"/>
      <c r="AS720" s="53"/>
      <c r="AT720" s="53"/>
      <c r="AU720" s="53"/>
    </row>
    <row r="721" spans="1:47" ht="15.75" customHeight="1">
      <c r="A721" s="53"/>
      <c r="B721" s="53"/>
      <c r="C721" s="53"/>
      <c r="D721" s="53"/>
      <c r="E721" s="53"/>
      <c r="F721" s="53"/>
      <c r="G721" s="53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  <c r="AB721" s="53"/>
      <c r="AC721" s="53"/>
      <c r="AD721" s="53"/>
      <c r="AE721" s="53"/>
      <c r="AF721" s="53"/>
      <c r="AG721" s="53"/>
      <c r="AH721" s="53"/>
      <c r="AI721" s="53"/>
      <c r="AJ721" s="53"/>
      <c r="AK721" s="53"/>
      <c r="AL721" s="53"/>
      <c r="AM721" s="53"/>
      <c r="AN721" s="53"/>
      <c r="AO721" s="53"/>
      <c r="AP721" s="53"/>
      <c r="AQ721" s="53"/>
      <c r="AR721" s="53"/>
      <c r="AS721" s="53"/>
      <c r="AT721" s="53"/>
      <c r="AU721" s="53"/>
    </row>
    <row r="722" spans="1:47" ht="15.75" customHeight="1">
      <c r="A722" s="53"/>
      <c r="B722" s="53"/>
      <c r="C722" s="53"/>
      <c r="D722" s="53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  <c r="AA722" s="53"/>
      <c r="AB722" s="53"/>
      <c r="AC722" s="53"/>
      <c r="AD722" s="53"/>
      <c r="AE722" s="53"/>
      <c r="AF722" s="53"/>
      <c r="AG722" s="53"/>
      <c r="AH722" s="53"/>
      <c r="AI722" s="53"/>
      <c r="AJ722" s="53"/>
      <c r="AK722" s="53"/>
      <c r="AL722" s="53"/>
      <c r="AM722" s="53"/>
      <c r="AN722" s="53"/>
      <c r="AO722" s="53"/>
      <c r="AP722" s="53"/>
      <c r="AQ722" s="53"/>
      <c r="AR722" s="53"/>
      <c r="AS722" s="53"/>
      <c r="AT722" s="53"/>
      <c r="AU722" s="53"/>
    </row>
    <row r="723" spans="1:47" ht="15.75" customHeight="1">
      <c r="A723" s="53"/>
      <c r="B723" s="53"/>
      <c r="C723" s="53"/>
      <c r="D723" s="53"/>
      <c r="E723" s="53"/>
      <c r="F723" s="53"/>
      <c r="G723" s="53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  <c r="AA723" s="53"/>
      <c r="AB723" s="53"/>
      <c r="AC723" s="53"/>
      <c r="AD723" s="53"/>
      <c r="AE723" s="53"/>
      <c r="AF723" s="53"/>
      <c r="AG723" s="53"/>
      <c r="AH723" s="53"/>
      <c r="AI723" s="53"/>
      <c r="AJ723" s="53"/>
      <c r="AK723" s="53"/>
      <c r="AL723" s="53"/>
      <c r="AM723" s="53"/>
      <c r="AN723" s="53"/>
      <c r="AO723" s="53"/>
      <c r="AP723" s="53"/>
      <c r="AQ723" s="53"/>
      <c r="AR723" s="53"/>
      <c r="AS723" s="53"/>
      <c r="AT723" s="53"/>
      <c r="AU723" s="53"/>
    </row>
    <row r="724" spans="1:47" ht="15.75" customHeight="1">
      <c r="A724" s="53"/>
      <c r="B724" s="53"/>
      <c r="C724" s="53"/>
      <c r="D724" s="53"/>
      <c r="E724" s="53"/>
      <c r="F724" s="53"/>
      <c r="G724" s="53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  <c r="AA724" s="53"/>
      <c r="AB724" s="53"/>
      <c r="AC724" s="53"/>
      <c r="AD724" s="53"/>
      <c r="AE724" s="53"/>
      <c r="AF724" s="53"/>
      <c r="AG724" s="53"/>
      <c r="AH724" s="53"/>
      <c r="AI724" s="53"/>
      <c r="AJ724" s="53"/>
      <c r="AK724" s="53"/>
      <c r="AL724" s="53"/>
      <c r="AM724" s="53"/>
      <c r="AN724" s="53"/>
      <c r="AO724" s="53"/>
      <c r="AP724" s="53"/>
      <c r="AQ724" s="53"/>
      <c r="AR724" s="53"/>
      <c r="AS724" s="53"/>
      <c r="AT724" s="53"/>
      <c r="AU724" s="53"/>
    </row>
    <row r="725" spans="1:47" ht="15.75" customHeight="1">
      <c r="A725" s="53"/>
      <c r="B725" s="53"/>
      <c r="C725" s="53"/>
      <c r="D725" s="53"/>
      <c r="E725" s="53"/>
      <c r="F725" s="53"/>
      <c r="G725" s="53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  <c r="AA725" s="53"/>
      <c r="AB725" s="53"/>
      <c r="AC725" s="53"/>
      <c r="AD725" s="53"/>
      <c r="AE725" s="53"/>
      <c r="AF725" s="53"/>
      <c r="AG725" s="53"/>
      <c r="AH725" s="53"/>
      <c r="AI725" s="53"/>
      <c r="AJ725" s="53"/>
      <c r="AK725" s="53"/>
      <c r="AL725" s="53"/>
      <c r="AM725" s="53"/>
      <c r="AN725" s="53"/>
      <c r="AO725" s="53"/>
      <c r="AP725" s="53"/>
      <c r="AQ725" s="53"/>
      <c r="AR725" s="53"/>
      <c r="AS725" s="53"/>
      <c r="AT725" s="53"/>
      <c r="AU725" s="53"/>
    </row>
    <row r="726" spans="1:47" ht="15.75" customHeight="1">
      <c r="A726" s="53"/>
      <c r="B726" s="53"/>
      <c r="C726" s="53"/>
      <c r="D726" s="53"/>
      <c r="E726" s="53"/>
      <c r="F726" s="53"/>
      <c r="G726" s="53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  <c r="AA726" s="53"/>
      <c r="AB726" s="53"/>
      <c r="AC726" s="53"/>
      <c r="AD726" s="53"/>
      <c r="AE726" s="53"/>
      <c r="AF726" s="53"/>
      <c r="AG726" s="53"/>
      <c r="AH726" s="53"/>
      <c r="AI726" s="53"/>
      <c r="AJ726" s="53"/>
      <c r="AK726" s="53"/>
      <c r="AL726" s="53"/>
      <c r="AM726" s="53"/>
      <c r="AN726" s="53"/>
      <c r="AO726" s="53"/>
      <c r="AP726" s="53"/>
      <c r="AQ726" s="53"/>
      <c r="AR726" s="53"/>
      <c r="AS726" s="53"/>
      <c r="AT726" s="53"/>
      <c r="AU726" s="53"/>
    </row>
    <row r="727" spans="1:47" ht="15.75" customHeight="1">
      <c r="A727" s="53"/>
      <c r="B727" s="53"/>
      <c r="C727" s="53"/>
      <c r="D727" s="53"/>
      <c r="E727" s="53"/>
      <c r="F727" s="53"/>
      <c r="G727" s="53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  <c r="AA727" s="53"/>
      <c r="AB727" s="53"/>
      <c r="AC727" s="53"/>
      <c r="AD727" s="53"/>
      <c r="AE727" s="53"/>
      <c r="AF727" s="53"/>
      <c r="AG727" s="53"/>
      <c r="AH727" s="53"/>
      <c r="AI727" s="53"/>
      <c r="AJ727" s="53"/>
      <c r="AK727" s="53"/>
      <c r="AL727" s="53"/>
      <c r="AM727" s="53"/>
      <c r="AN727" s="53"/>
      <c r="AO727" s="53"/>
      <c r="AP727" s="53"/>
      <c r="AQ727" s="53"/>
      <c r="AR727" s="53"/>
      <c r="AS727" s="53"/>
      <c r="AT727" s="53"/>
      <c r="AU727" s="53"/>
    </row>
    <row r="728" spans="1:47" ht="15.75" customHeight="1">
      <c r="A728" s="53"/>
      <c r="B728" s="53"/>
      <c r="C728" s="53"/>
      <c r="D728" s="53"/>
      <c r="E728" s="53"/>
      <c r="F728" s="53"/>
      <c r="G728" s="53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  <c r="AA728" s="53"/>
      <c r="AB728" s="53"/>
      <c r="AC728" s="53"/>
      <c r="AD728" s="53"/>
      <c r="AE728" s="53"/>
      <c r="AF728" s="53"/>
      <c r="AG728" s="53"/>
      <c r="AH728" s="53"/>
      <c r="AI728" s="53"/>
      <c r="AJ728" s="53"/>
      <c r="AK728" s="53"/>
      <c r="AL728" s="53"/>
      <c r="AM728" s="53"/>
      <c r="AN728" s="53"/>
      <c r="AO728" s="53"/>
      <c r="AP728" s="53"/>
      <c r="AQ728" s="53"/>
      <c r="AR728" s="53"/>
      <c r="AS728" s="53"/>
      <c r="AT728" s="53"/>
      <c r="AU728" s="53"/>
    </row>
    <row r="729" spans="1:47" ht="15.75" customHeight="1">
      <c r="A729" s="53"/>
      <c r="B729" s="53"/>
      <c r="C729" s="53"/>
      <c r="D729" s="53"/>
      <c r="E729" s="53"/>
      <c r="F729" s="53"/>
      <c r="G729" s="53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  <c r="AA729" s="53"/>
      <c r="AB729" s="53"/>
      <c r="AC729" s="53"/>
      <c r="AD729" s="53"/>
      <c r="AE729" s="53"/>
      <c r="AF729" s="53"/>
      <c r="AG729" s="53"/>
      <c r="AH729" s="53"/>
      <c r="AI729" s="53"/>
      <c r="AJ729" s="53"/>
      <c r="AK729" s="53"/>
      <c r="AL729" s="53"/>
      <c r="AM729" s="53"/>
      <c r="AN729" s="53"/>
      <c r="AO729" s="53"/>
      <c r="AP729" s="53"/>
      <c r="AQ729" s="53"/>
      <c r="AR729" s="53"/>
      <c r="AS729" s="53"/>
      <c r="AT729" s="53"/>
      <c r="AU729" s="53"/>
    </row>
    <row r="730" spans="1:47" ht="15.75" customHeight="1">
      <c r="A730" s="53"/>
      <c r="B730" s="53"/>
      <c r="C730" s="53"/>
      <c r="D730" s="53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  <c r="AA730" s="53"/>
      <c r="AB730" s="53"/>
      <c r="AC730" s="53"/>
      <c r="AD730" s="53"/>
      <c r="AE730" s="53"/>
      <c r="AF730" s="53"/>
      <c r="AG730" s="53"/>
      <c r="AH730" s="53"/>
      <c r="AI730" s="53"/>
      <c r="AJ730" s="53"/>
      <c r="AK730" s="53"/>
      <c r="AL730" s="53"/>
      <c r="AM730" s="53"/>
      <c r="AN730" s="53"/>
      <c r="AO730" s="53"/>
      <c r="AP730" s="53"/>
      <c r="AQ730" s="53"/>
      <c r="AR730" s="53"/>
      <c r="AS730" s="53"/>
      <c r="AT730" s="53"/>
      <c r="AU730" s="53"/>
    </row>
    <row r="731" spans="1:47" ht="15.75" customHeight="1">
      <c r="A731" s="53"/>
      <c r="B731" s="53"/>
      <c r="C731" s="53"/>
      <c r="D731" s="53"/>
      <c r="E731" s="53"/>
      <c r="F731" s="53"/>
      <c r="G731" s="53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  <c r="AA731" s="53"/>
      <c r="AB731" s="53"/>
      <c r="AC731" s="53"/>
      <c r="AD731" s="53"/>
      <c r="AE731" s="53"/>
      <c r="AF731" s="53"/>
      <c r="AG731" s="53"/>
      <c r="AH731" s="53"/>
      <c r="AI731" s="53"/>
      <c r="AJ731" s="53"/>
      <c r="AK731" s="53"/>
      <c r="AL731" s="53"/>
      <c r="AM731" s="53"/>
      <c r="AN731" s="53"/>
      <c r="AO731" s="53"/>
      <c r="AP731" s="53"/>
      <c r="AQ731" s="53"/>
      <c r="AR731" s="53"/>
      <c r="AS731" s="53"/>
      <c r="AT731" s="53"/>
      <c r="AU731" s="53"/>
    </row>
    <row r="732" spans="1:47" ht="15.75" customHeight="1">
      <c r="A732" s="53"/>
      <c r="B732" s="53"/>
      <c r="C732" s="53"/>
      <c r="D732" s="53"/>
      <c r="E732" s="53"/>
      <c r="F732" s="53"/>
      <c r="G732" s="53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  <c r="AA732" s="53"/>
      <c r="AB732" s="53"/>
      <c r="AC732" s="53"/>
      <c r="AD732" s="53"/>
      <c r="AE732" s="53"/>
      <c r="AF732" s="53"/>
      <c r="AG732" s="53"/>
      <c r="AH732" s="53"/>
      <c r="AI732" s="53"/>
      <c r="AJ732" s="53"/>
      <c r="AK732" s="53"/>
      <c r="AL732" s="53"/>
      <c r="AM732" s="53"/>
      <c r="AN732" s="53"/>
      <c r="AO732" s="53"/>
      <c r="AP732" s="53"/>
      <c r="AQ732" s="53"/>
      <c r="AR732" s="53"/>
      <c r="AS732" s="53"/>
      <c r="AT732" s="53"/>
      <c r="AU732" s="53"/>
    </row>
    <row r="733" spans="1:47" ht="15.75" customHeight="1">
      <c r="A733" s="53"/>
      <c r="B733" s="53"/>
      <c r="C733" s="53"/>
      <c r="D733" s="53"/>
      <c r="E733" s="53"/>
      <c r="F733" s="53"/>
      <c r="G733" s="53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  <c r="AA733" s="53"/>
      <c r="AB733" s="53"/>
      <c r="AC733" s="53"/>
      <c r="AD733" s="53"/>
      <c r="AE733" s="53"/>
      <c r="AF733" s="53"/>
      <c r="AG733" s="53"/>
      <c r="AH733" s="53"/>
      <c r="AI733" s="53"/>
      <c r="AJ733" s="53"/>
      <c r="AK733" s="53"/>
      <c r="AL733" s="53"/>
      <c r="AM733" s="53"/>
      <c r="AN733" s="53"/>
      <c r="AO733" s="53"/>
      <c r="AP733" s="53"/>
      <c r="AQ733" s="53"/>
      <c r="AR733" s="53"/>
      <c r="AS733" s="53"/>
      <c r="AT733" s="53"/>
      <c r="AU733" s="53"/>
    </row>
    <row r="734" spans="1:47" ht="15.75" customHeight="1">
      <c r="A734" s="53"/>
      <c r="B734" s="53"/>
      <c r="C734" s="53"/>
      <c r="D734" s="53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  <c r="AA734" s="53"/>
      <c r="AB734" s="53"/>
      <c r="AC734" s="53"/>
      <c r="AD734" s="53"/>
      <c r="AE734" s="53"/>
      <c r="AF734" s="53"/>
      <c r="AG734" s="53"/>
      <c r="AH734" s="53"/>
      <c r="AI734" s="53"/>
      <c r="AJ734" s="53"/>
      <c r="AK734" s="53"/>
      <c r="AL734" s="53"/>
      <c r="AM734" s="53"/>
      <c r="AN734" s="53"/>
      <c r="AO734" s="53"/>
      <c r="AP734" s="53"/>
      <c r="AQ734" s="53"/>
      <c r="AR734" s="53"/>
      <c r="AS734" s="53"/>
      <c r="AT734" s="53"/>
      <c r="AU734" s="53"/>
    </row>
    <row r="735" spans="1:47" ht="15.75" customHeight="1">
      <c r="A735" s="53"/>
      <c r="B735" s="53"/>
      <c r="C735" s="53"/>
      <c r="D735" s="53"/>
      <c r="E735" s="53"/>
      <c r="F735" s="53"/>
      <c r="G735" s="53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  <c r="AA735" s="53"/>
      <c r="AB735" s="53"/>
      <c r="AC735" s="53"/>
      <c r="AD735" s="53"/>
      <c r="AE735" s="53"/>
      <c r="AF735" s="53"/>
      <c r="AG735" s="53"/>
      <c r="AH735" s="53"/>
      <c r="AI735" s="53"/>
      <c r="AJ735" s="53"/>
      <c r="AK735" s="53"/>
      <c r="AL735" s="53"/>
      <c r="AM735" s="53"/>
      <c r="AN735" s="53"/>
      <c r="AO735" s="53"/>
      <c r="AP735" s="53"/>
      <c r="AQ735" s="53"/>
      <c r="AR735" s="53"/>
      <c r="AS735" s="53"/>
      <c r="AT735" s="53"/>
      <c r="AU735" s="53"/>
    </row>
    <row r="736" spans="1:47" ht="15.75" customHeight="1">
      <c r="A736" s="53"/>
      <c r="B736" s="53"/>
      <c r="C736" s="53"/>
      <c r="D736" s="53"/>
      <c r="E736" s="53"/>
      <c r="F736" s="53"/>
      <c r="G736" s="53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  <c r="AA736" s="53"/>
      <c r="AB736" s="53"/>
      <c r="AC736" s="53"/>
      <c r="AD736" s="53"/>
      <c r="AE736" s="53"/>
      <c r="AF736" s="53"/>
      <c r="AG736" s="53"/>
      <c r="AH736" s="53"/>
      <c r="AI736" s="53"/>
      <c r="AJ736" s="53"/>
      <c r="AK736" s="53"/>
      <c r="AL736" s="53"/>
      <c r="AM736" s="53"/>
      <c r="AN736" s="53"/>
      <c r="AO736" s="53"/>
      <c r="AP736" s="53"/>
      <c r="AQ736" s="53"/>
      <c r="AR736" s="53"/>
      <c r="AS736" s="53"/>
      <c r="AT736" s="53"/>
      <c r="AU736" s="53"/>
    </row>
    <row r="737" spans="1:47" ht="15.75" customHeight="1">
      <c r="A737" s="53"/>
      <c r="B737" s="53"/>
      <c r="C737" s="53"/>
      <c r="D737" s="53"/>
      <c r="E737" s="53"/>
      <c r="F737" s="53"/>
      <c r="G737" s="53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  <c r="AA737" s="53"/>
      <c r="AB737" s="53"/>
      <c r="AC737" s="53"/>
      <c r="AD737" s="53"/>
      <c r="AE737" s="53"/>
      <c r="AF737" s="53"/>
      <c r="AG737" s="53"/>
      <c r="AH737" s="53"/>
      <c r="AI737" s="53"/>
      <c r="AJ737" s="53"/>
      <c r="AK737" s="53"/>
      <c r="AL737" s="53"/>
      <c r="AM737" s="53"/>
      <c r="AN737" s="53"/>
      <c r="AO737" s="53"/>
      <c r="AP737" s="53"/>
      <c r="AQ737" s="53"/>
      <c r="AR737" s="53"/>
      <c r="AS737" s="53"/>
      <c r="AT737" s="53"/>
      <c r="AU737" s="53"/>
    </row>
    <row r="738" spans="1:47" ht="15.75" customHeight="1">
      <c r="A738" s="53"/>
      <c r="B738" s="53"/>
      <c r="C738" s="53"/>
      <c r="D738" s="53"/>
      <c r="E738" s="53"/>
      <c r="F738" s="53"/>
      <c r="G738" s="53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  <c r="AA738" s="53"/>
      <c r="AB738" s="53"/>
      <c r="AC738" s="53"/>
      <c r="AD738" s="53"/>
      <c r="AE738" s="53"/>
      <c r="AF738" s="53"/>
      <c r="AG738" s="53"/>
      <c r="AH738" s="53"/>
      <c r="AI738" s="53"/>
      <c r="AJ738" s="53"/>
      <c r="AK738" s="53"/>
      <c r="AL738" s="53"/>
      <c r="AM738" s="53"/>
      <c r="AN738" s="53"/>
      <c r="AO738" s="53"/>
      <c r="AP738" s="53"/>
      <c r="AQ738" s="53"/>
      <c r="AR738" s="53"/>
      <c r="AS738" s="53"/>
      <c r="AT738" s="53"/>
      <c r="AU738" s="53"/>
    </row>
    <row r="739" spans="1:47" ht="15.75" customHeight="1">
      <c r="A739" s="53"/>
      <c r="B739" s="53"/>
      <c r="C739" s="53"/>
      <c r="D739" s="53"/>
      <c r="E739" s="53"/>
      <c r="F739" s="53"/>
      <c r="G739" s="53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  <c r="AA739" s="53"/>
      <c r="AB739" s="53"/>
      <c r="AC739" s="53"/>
      <c r="AD739" s="53"/>
      <c r="AE739" s="53"/>
      <c r="AF739" s="53"/>
      <c r="AG739" s="53"/>
      <c r="AH739" s="53"/>
      <c r="AI739" s="53"/>
      <c r="AJ739" s="53"/>
      <c r="AK739" s="53"/>
      <c r="AL739" s="53"/>
      <c r="AM739" s="53"/>
      <c r="AN739" s="53"/>
      <c r="AO739" s="53"/>
      <c r="AP739" s="53"/>
      <c r="AQ739" s="53"/>
      <c r="AR739" s="53"/>
      <c r="AS739" s="53"/>
      <c r="AT739" s="53"/>
      <c r="AU739" s="53"/>
    </row>
    <row r="740" spans="1:47" ht="15.75" customHeight="1">
      <c r="A740" s="53"/>
      <c r="B740" s="53"/>
      <c r="C740" s="53"/>
      <c r="D740" s="53"/>
      <c r="E740" s="53"/>
      <c r="F740" s="53"/>
      <c r="G740" s="53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  <c r="AB740" s="53"/>
      <c r="AC740" s="53"/>
      <c r="AD740" s="53"/>
      <c r="AE740" s="53"/>
      <c r="AF740" s="53"/>
      <c r="AG740" s="53"/>
      <c r="AH740" s="53"/>
      <c r="AI740" s="53"/>
      <c r="AJ740" s="53"/>
      <c r="AK740" s="53"/>
      <c r="AL740" s="53"/>
      <c r="AM740" s="53"/>
      <c r="AN740" s="53"/>
      <c r="AO740" s="53"/>
      <c r="AP740" s="53"/>
      <c r="AQ740" s="53"/>
      <c r="AR740" s="53"/>
      <c r="AS740" s="53"/>
      <c r="AT740" s="53"/>
      <c r="AU740" s="53"/>
    </row>
    <row r="741" spans="1:47" ht="15.75" customHeight="1">
      <c r="A741" s="53"/>
      <c r="B741" s="53"/>
      <c r="C741" s="53"/>
      <c r="D741" s="53"/>
      <c r="E741" s="53"/>
      <c r="F741" s="53"/>
      <c r="G741" s="53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  <c r="AB741" s="53"/>
      <c r="AC741" s="53"/>
      <c r="AD741" s="53"/>
      <c r="AE741" s="53"/>
      <c r="AF741" s="53"/>
      <c r="AG741" s="53"/>
      <c r="AH741" s="53"/>
      <c r="AI741" s="53"/>
      <c r="AJ741" s="53"/>
      <c r="AK741" s="53"/>
      <c r="AL741" s="53"/>
      <c r="AM741" s="53"/>
      <c r="AN741" s="53"/>
      <c r="AO741" s="53"/>
      <c r="AP741" s="53"/>
      <c r="AQ741" s="53"/>
      <c r="AR741" s="53"/>
      <c r="AS741" s="53"/>
      <c r="AT741" s="53"/>
      <c r="AU741" s="53"/>
    </row>
    <row r="742" spans="1:47" ht="15.75" customHeight="1">
      <c r="A742" s="53"/>
      <c r="B742" s="53"/>
      <c r="C742" s="53"/>
      <c r="D742" s="53"/>
      <c r="E742" s="53"/>
      <c r="F742" s="53"/>
      <c r="G742" s="53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  <c r="AB742" s="53"/>
      <c r="AC742" s="53"/>
      <c r="AD742" s="53"/>
      <c r="AE742" s="53"/>
      <c r="AF742" s="53"/>
      <c r="AG742" s="53"/>
      <c r="AH742" s="53"/>
      <c r="AI742" s="53"/>
      <c r="AJ742" s="53"/>
      <c r="AK742" s="53"/>
      <c r="AL742" s="53"/>
      <c r="AM742" s="53"/>
      <c r="AN742" s="53"/>
      <c r="AO742" s="53"/>
      <c r="AP742" s="53"/>
      <c r="AQ742" s="53"/>
      <c r="AR742" s="53"/>
      <c r="AS742" s="53"/>
      <c r="AT742" s="53"/>
      <c r="AU742" s="53"/>
    </row>
    <row r="743" spans="1:47" ht="15.75" customHeight="1">
      <c r="A743" s="53"/>
      <c r="B743" s="53"/>
      <c r="C743" s="53"/>
      <c r="D743" s="53"/>
      <c r="E743" s="53"/>
      <c r="F743" s="53"/>
      <c r="G743" s="53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  <c r="AA743" s="53"/>
      <c r="AB743" s="53"/>
      <c r="AC743" s="53"/>
      <c r="AD743" s="53"/>
      <c r="AE743" s="53"/>
      <c r="AF743" s="53"/>
      <c r="AG743" s="53"/>
      <c r="AH743" s="53"/>
      <c r="AI743" s="53"/>
      <c r="AJ743" s="53"/>
      <c r="AK743" s="53"/>
      <c r="AL743" s="53"/>
      <c r="AM743" s="53"/>
      <c r="AN743" s="53"/>
      <c r="AO743" s="53"/>
      <c r="AP743" s="53"/>
      <c r="AQ743" s="53"/>
      <c r="AR743" s="53"/>
      <c r="AS743" s="53"/>
      <c r="AT743" s="53"/>
      <c r="AU743" s="53"/>
    </row>
    <row r="744" spans="1:47" ht="15.75" customHeight="1">
      <c r="A744" s="53"/>
      <c r="B744" s="53"/>
      <c r="C744" s="53"/>
      <c r="D744" s="53"/>
      <c r="E744" s="53"/>
      <c r="F744" s="53"/>
      <c r="G744" s="53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  <c r="AA744" s="53"/>
      <c r="AB744" s="53"/>
      <c r="AC744" s="53"/>
      <c r="AD744" s="53"/>
      <c r="AE744" s="53"/>
      <c r="AF744" s="53"/>
      <c r="AG744" s="53"/>
      <c r="AH744" s="53"/>
      <c r="AI744" s="53"/>
      <c r="AJ744" s="53"/>
      <c r="AK744" s="53"/>
      <c r="AL744" s="53"/>
      <c r="AM744" s="53"/>
      <c r="AN744" s="53"/>
      <c r="AO744" s="53"/>
      <c r="AP744" s="53"/>
      <c r="AQ744" s="53"/>
      <c r="AR744" s="53"/>
      <c r="AS744" s="53"/>
      <c r="AT744" s="53"/>
      <c r="AU744" s="53"/>
    </row>
    <row r="745" spans="1:47" ht="15.75" customHeight="1">
      <c r="A745" s="53"/>
      <c r="B745" s="53"/>
      <c r="C745" s="53"/>
      <c r="D745" s="53"/>
      <c r="E745" s="53"/>
      <c r="F745" s="53"/>
      <c r="G745" s="53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  <c r="AA745" s="53"/>
      <c r="AB745" s="53"/>
      <c r="AC745" s="53"/>
      <c r="AD745" s="53"/>
      <c r="AE745" s="53"/>
      <c r="AF745" s="53"/>
      <c r="AG745" s="53"/>
      <c r="AH745" s="53"/>
      <c r="AI745" s="53"/>
      <c r="AJ745" s="53"/>
      <c r="AK745" s="53"/>
      <c r="AL745" s="53"/>
      <c r="AM745" s="53"/>
      <c r="AN745" s="53"/>
      <c r="AO745" s="53"/>
      <c r="AP745" s="53"/>
      <c r="AQ745" s="53"/>
      <c r="AR745" s="53"/>
      <c r="AS745" s="53"/>
      <c r="AT745" s="53"/>
      <c r="AU745" s="53"/>
    </row>
    <row r="746" spans="1:47" ht="15.75" customHeight="1">
      <c r="A746" s="53"/>
      <c r="B746" s="53"/>
      <c r="C746" s="53"/>
      <c r="D746" s="53"/>
      <c r="E746" s="53"/>
      <c r="F746" s="53"/>
      <c r="G746" s="53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  <c r="AB746" s="53"/>
      <c r="AC746" s="53"/>
      <c r="AD746" s="53"/>
      <c r="AE746" s="53"/>
      <c r="AF746" s="53"/>
      <c r="AG746" s="53"/>
      <c r="AH746" s="53"/>
      <c r="AI746" s="53"/>
      <c r="AJ746" s="53"/>
      <c r="AK746" s="53"/>
      <c r="AL746" s="53"/>
      <c r="AM746" s="53"/>
      <c r="AN746" s="53"/>
      <c r="AO746" s="53"/>
      <c r="AP746" s="53"/>
      <c r="AQ746" s="53"/>
      <c r="AR746" s="53"/>
      <c r="AS746" s="53"/>
      <c r="AT746" s="53"/>
      <c r="AU746" s="53"/>
    </row>
    <row r="747" spans="1:47" ht="15.75" customHeight="1">
      <c r="A747" s="53"/>
      <c r="B747" s="53"/>
      <c r="C747" s="53"/>
      <c r="D747" s="53"/>
      <c r="E747" s="53"/>
      <c r="F747" s="53"/>
      <c r="G747" s="53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  <c r="AA747" s="53"/>
      <c r="AB747" s="53"/>
      <c r="AC747" s="53"/>
      <c r="AD747" s="53"/>
      <c r="AE747" s="53"/>
      <c r="AF747" s="53"/>
      <c r="AG747" s="53"/>
      <c r="AH747" s="53"/>
      <c r="AI747" s="53"/>
      <c r="AJ747" s="53"/>
      <c r="AK747" s="53"/>
      <c r="AL747" s="53"/>
      <c r="AM747" s="53"/>
      <c r="AN747" s="53"/>
      <c r="AO747" s="53"/>
      <c r="AP747" s="53"/>
      <c r="AQ747" s="53"/>
      <c r="AR747" s="53"/>
      <c r="AS747" s="53"/>
      <c r="AT747" s="53"/>
      <c r="AU747" s="53"/>
    </row>
    <row r="748" spans="1:47" ht="15.75" customHeight="1">
      <c r="A748" s="53"/>
      <c r="B748" s="53"/>
      <c r="C748" s="53"/>
      <c r="D748" s="53"/>
      <c r="E748" s="53"/>
      <c r="F748" s="53"/>
      <c r="G748" s="53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  <c r="AA748" s="53"/>
      <c r="AB748" s="53"/>
      <c r="AC748" s="53"/>
      <c r="AD748" s="53"/>
      <c r="AE748" s="53"/>
      <c r="AF748" s="53"/>
      <c r="AG748" s="53"/>
      <c r="AH748" s="53"/>
      <c r="AI748" s="53"/>
      <c r="AJ748" s="53"/>
      <c r="AK748" s="53"/>
      <c r="AL748" s="53"/>
      <c r="AM748" s="53"/>
      <c r="AN748" s="53"/>
      <c r="AO748" s="53"/>
      <c r="AP748" s="53"/>
      <c r="AQ748" s="53"/>
      <c r="AR748" s="53"/>
      <c r="AS748" s="53"/>
      <c r="AT748" s="53"/>
      <c r="AU748" s="53"/>
    </row>
    <row r="749" spans="1:47" ht="15.75" customHeight="1">
      <c r="A749" s="53"/>
      <c r="B749" s="53"/>
      <c r="C749" s="53"/>
      <c r="D749" s="53"/>
      <c r="E749" s="53"/>
      <c r="F749" s="53"/>
      <c r="G749" s="53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  <c r="AB749" s="53"/>
      <c r="AC749" s="53"/>
      <c r="AD749" s="53"/>
      <c r="AE749" s="53"/>
      <c r="AF749" s="53"/>
      <c r="AG749" s="53"/>
      <c r="AH749" s="53"/>
      <c r="AI749" s="53"/>
      <c r="AJ749" s="53"/>
      <c r="AK749" s="53"/>
      <c r="AL749" s="53"/>
      <c r="AM749" s="53"/>
      <c r="AN749" s="53"/>
      <c r="AO749" s="53"/>
      <c r="AP749" s="53"/>
      <c r="AQ749" s="53"/>
      <c r="AR749" s="53"/>
      <c r="AS749" s="53"/>
      <c r="AT749" s="53"/>
      <c r="AU749" s="53"/>
    </row>
    <row r="750" spans="1:47" ht="15.75" customHeight="1">
      <c r="A750" s="53"/>
      <c r="B750" s="53"/>
      <c r="C750" s="53"/>
      <c r="D750" s="53"/>
      <c r="E750" s="53"/>
      <c r="F750" s="53"/>
      <c r="G750" s="53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  <c r="AA750" s="53"/>
      <c r="AB750" s="53"/>
      <c r="AC750" s="53"/>
      <c r="AD750" s="53"/>
      <c r="AE750" s="53"/>
      <c r="AF750" s="53"/>
      <c r="AG750" s="53"/>
      <c r="AH750" s="53"/>
      <c r="AI750" s="53"/>
      <c r="AJ750" s="53"/>
      <c r="AK750" s="53"/>
      <c r="AL750" s="53"/>
      <c r="AM750" s="53"/>
      <c r="AN750" s="53"/>
      <c r="AO750" s="53"/>
      <c r="AP750" s="53"/>
      <c r="AQ750" s="53"/>
      <c r="AR750" s="53"/>
      <c r="AS750" s="53"/>
      <c r="AT750" s="53"/>
      <c r="AU750" s="53"/>
    </row>
    <row r="751" spans="1:47" ht="15.75" customHeight="1">
      <c r="A751" s="53"/>
      <c r="B751" s="53"/>
      <c r="C751" s="53"/>
      <c r="D751" s="53"/>
      <c r="E751" s="53"/>
      <c r="F751" s="53"/>
      <c r="G751" s="53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  <c r="AA751" s="53"/>
      <c r="AB751" s="53"/>
      <c r="AC751" s="53"/>
      <c r="AD751" s="53"/>
      <c r="AE751" s="53"/>
      <c r="AF751" s="53"/>
      <c r="AG751" s="53"/>
      <c r="AH751" s="53"/>
      <c r="AI751" s="53"/>
      <c r="AJ751" s="53"/>
      <c r="AK751" s="53"/>
      <c r="AL751" s="53"/>
      <c r="AM751" s="53"/>
      <c r="AN751" s="53"/>
      <c r="AO751" s="53"/>
      <c r="AP751" s="53"/>
      <c r="AQ751" s="53"/>
      <c r="AR751" s="53"/>
      <c r="AS751" s="53"/>
      <c r="AT751" s="53"/>
      <c r="AU751" s="53"/>
    </row>
    <row r="752" spans="1:47" ht="15.75" customHeight="1">
      <c r="A752" s="53"/>
      <c r="B752" s="53"/>
      <c r="C752" s="53"/>
      <c r="D752" s="53"/>
      <c r="E752" s="53"/>
      <c r="F752" s="53"/>
      <c r="G752" s="53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  <c r="AA752" s="53"/>
      <c r="AB752" s="53"/>
      <c r="AC752" s="53"/>
      <c r="AD752" s="53"/>
      <c r="AE752" s="53"/>
      <c r="AF752" s="53"/>
      <c r="AG752" s="53"/>
      <c r="AH752" s="53"/>
      <c r="AI752" s="53"/>
      <c r="AJ752" s="53"/>
      <c r="AK752" s="53"/>
      <c r="AL752" s="53"/>
      <c r="AM752" s="53"/>
      <c r="AN752" s="53"/>
      <c r="AO752" s="53"/>
      <c r="AP752" s="53"/>
      <c r="AQ752" s="53"/>
      <c r="AR752" s="53"/>
      <c r="AS752" s="53"/>
      <c r="AT752" s="53"/>
      <c r="AU752" s="53"/>
    </row>
    <row r="753" spans="1:47" ht="15.75" customHeight="1">
      <c r="A753" s="53"/>
      <c r="B753" s="53"/>
      <c r="C753" s="53"/>
      <c r="D753" s="53"/>
      <c r="E753" s="53"/>
      <c r="F753" s="53"/>
      <c r="G753" s="53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  <c r="AA753" s="53"/>
      <c r="AB753" s="53"/>
      <c r="AC753" s="53"/>
      <c r="AD753" s="53"/>
      <c r="AE753" s="53"/>
      <c r="AF753" s="53"/>
      <c r="AG753" s="53"/>
      <c r="AH753" s="53"/>
      <c r="AI753" s="53"/>
      <c r="AJ753" s="53"/>
      <c r="AK753" s="53"/>
      <c r="AL753" s="53"/>
      <c r="AM753" s="53"/>
      <c r="AN753" s="53"/>
      <c r="AO753" s="53"/>
      <c r="AP753" s="53"/>
      <c r="AQ753" s="53"/>
      <c r="AR753" s="53"/>
      <c r="AS753" s="53"/>
      <c r="AT753" s="53"/>
      <c r="AU753" s="53"/>
    </row>
    <row r="754" spans="1:47" ht="15.75" customHeight="1">
      <c r="A754" s="53"/>
      <c r="B754" s="53"/>
      <c r="C754" s="53"/>
      <c r="D754" s="53"/>
      <c r="E754" s="53"/>
      <c r="F754" s="53"/>
      <c r="G754" s="53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  <c r="AA754" s="53"/>
      <c r="AB754" s="53"/>
      <c r="AC754" s="53"/>
      <c r="AD754" s="53"/>
      <c r="AE754" s="53"/>
      <c r="AF754" s="53"/>
      <c r="AG754" s="53"/>
      <c r="AH754" s="53"/>
      <c r="AI754" s="53"/>
      <c r="AJ754" s="53"/>
      <c r="AK754" s="53"/>
      <c r="AL754" s="53"/>
      <c r="AM754" s="53"/>
      <c r="AN754" s="53"/>
      <c r="AO754" s="53"/>
      <c r="AP754" s="53"/>
      <c r="AQ754" s="53"/>
      <c r="AR754" s="53"/>
      <c r="AS754" s="53"/>
      <c r="AT754" s="53"/>
      <c r="AU754" s="53"/>
    </row>
    <row r="755" spans="1:47" ht="15.75" customHeight="1">
      <c r="A755" s="53"/>
      <c r="B755" s="53"/>
      <c r="C755" s="53"/>
      <c r="D755" s="53"/>
      <c r="E755" s="53"/>
      <c r="F755" s="53"/>
      <c r="G755" s="53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  <c r="AA755" s="53"/>
      <c r="AB755" s="53"/>
      <c r="AC755" s="53"/>
      <c r="AD755" s="53"/>
      <c r="AE755" s="53"/>
      <c r="AF755" s="53"/>
      <c r="AG755" s="53"/>
      <c r="AH755" s="53"/>
      <c r="AI755" s="53"/>
      <c r="AJ755" s="53"/>
      <c r="AK755" s="53"/>
      <c r="AL755" s="53"/>
      <c r="AM755" s="53"/>
      <c r="AN755" s="53"/>
      <c r="AO755" s="53"/>
      <c r="AP755" s="53"/>
      <c r="AQ755" s="53"/>
      <c r="AR755" s="53"/>
      <c r="AS755" s="53"/>
      <c r="AT755" s="53"/>
      <c r="AU755" s="53"/>
    </row>
    <row r="756" spans="1:47" ht="15.75" customHeight="1">
      <c r="A756" s="53"/>
      <c r="B756" s="53"/>
      <c r="C756" s="53"/>
      <c r="D756" s="53"/>
      <c r="E756" s="53"/>
      <c r="F756" s="53"/>
      <c r="G756" s="53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  <c r="AA756" s="53"/>
      <c r="AB756" s="53"/>
      <c r="AC756" s="53"/>
      <c r="AD756" s="53"/>
      <c r="AE756" s="53"/>
      <c r="AF756" s="53"/>
      <c r="AG756" s="53"/>
      <c r="AH756" s="53"/>
      <c r="AI756" s="53"/>
      <c r="AJ756" s="53"/>
      <c r="AK756" s="53"/>
      <c r="AL756" s="53"/>
      <c r="AM756" s="53"/>
      <c r="AN756" s="53"/>
      <c r="AO756" s="53"/>
      <c r="AP756" s="53"/>
      <c r="AQ756" s="53"/>
      <c r="AR756" s="53"/>
      <c r="AS756" s="53"/>
      <c r="AT756" s="53"/>
      <c r="AU756" s="53"/>
    </row>
    <row r="757" spans="1:47" ht="15.75" customHeight="1">
      <c r="A757" s="53"/>
      <c r="B757" s="53"/>
      <c r="C757" s="53"/>
      <c r="D757" s="53"/>
      <c r="E757" s="53"/>
      <c r="F757" s="53"/>
      <c r="G757" s="53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  <c r="AB757" s="53"/>
      <c r="AC757" s="53"/>
      <c r="AD757" s="53"/>
      <c r="AE757" s="53"/>
      <c r="AF757" s="53"/>
      <c r="AG757" s="53"/>
      <c r="AH757" s="53"/>
      <c r="AI757" s="53"/>
      <c r="AJ757" s="53"/>
      <c r="AK757" s="53"/>
      <c r="AL757" s="53"/>
      <c r="AM757" s="53"/>
      <c r="AN757" s="53"/>
      <c r="AO757" s="53"/>
      <c r="AP757" s="53"/>
      <c r="AQ757" s="53"/>
      <c r="AR757" s="53"/>
      <c r="AS757" s="53"/>
      <c r="AT757" s="53"/>
      <c r="AU757" s="53"/>
    </row>
    <row r="758" spans="1:47" ht="15.75" customHeight="1">
      <c r="A758" s="53"/>
      <c r="B758" s="53"/>
      <c r="C758" s="53"/>
      <c r="D758" s="53"/>
      <c r="E758" s="53"/>
      <c r="F758" s="53"/>
      <c r="G758" s="53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  <c r="AA758" s="53"/>
      <c r="AB758" s="53"/>
      <c r="AC758" s="53"/>
      <c r="AD758" s="53"/>
      <c r="AE758" s="53"/>
      <c r="AF758" s="53"/>
      <c r="AG758" s="53"/>
      <c r="AH758" s="53"/>
      <c r="AI758" s="53"/>
      <c r="AJ758" s="53"/>
      <c r="AK758" s="53"/>
      <c r="AL758" s="53"/>
      <c r="AM758" s="53"/>
      <c r="AN758" s="53"/>
      <c r="AO758" s="53"/>
      <c r="AP758" s="53"/>
      <c r="AQ758" s="53"/>
      <c r="AR758" s="53"/>
      <c r="AS758" s="53"/>
      <c r="AT758" s="53"/>
      <c r="AU758" s="53"/>
    </row>
    <row r="759" spans="1:47" ht="15.75" customHeight="1">
      <c r="A759" s="53"/>
      <c r="B759" s="53"/>
      <c r="C759" s="53"/>
      <c r="D759" s="53"/>
      <c r="E759" s="53"/>
      <c r="F759" s="53"/>
      <c r="G759" s="53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  <c r="AA759" s="53"/>
      <c r="AB759" s="53"/>
      <c r="AC759" s="53"/>
      <c r="AD759" s="53"/>
      <c r="AE759" s="53"/>
      <c r="AF759" s="53"/>
      <c r="AG759" s="53"/>
      <c r="AH759" s="53"/>
      <c r="AI759" s="53"/>
      <c r="AJ759" s="53"/>
      <c r="AK759" s="53"/>
      <c r="AL759" s="53"/>
      <c r="AM759" s="53"/>
      <c r="AN759" s="53"/>
      <c r="AO759" s="53"/>
      <c r="AP759" s="53"/>
      <c r="AQ759" s="53"/>
      <c r="AR759" s="53"/>
      <c r="AS759" s="53"/>
      <c r="AT759" s="53"/>
      <c r="AU759" s="53"/>
    </row>
    <row r="760" spans="1:47" ht="15.75" customHeight="1">
      <c r="A760" s="53"/>
      <c r="B760" s="53"/>
      <c r="C760" s="53"/>
      <c r="D760" s="53"/>
      <c r="E760" s="53"/>
      <c r="F760" s="53"/>
      <c r="G760" s="53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  <c r="AA760" s="53"/>
      <c r="AB760" s="53"/>
      <c r="AC760" s="53"/>
      <c r="AD760" s="53"/>
      <c r="AE760" s="53"/>
      <c r="AF760" s="53"/>
      <c r="AG760" s="53"/>
      <c r="AH760" s="53"/>
      <c r="AI760" s="53"/>
      <c r="AJ760" s="53"/>
      <c r="AK760" s="53"/>
      <c r="AL760" s="53"/>
      <c r="AM760" s="53"/>
      <c r="AN760" s="53"/>
      <c r="AO760" s="53"/>
      <c r="AP760" s="53"/>
      <c r="AQ760" s="53"/>
      <c r="AR760" s="53"/>
      <c r="AS760" s="53"/>
      <c r="AT760" s="53"/>
      <c r="AU760" s="53"/>
    </row>
    <row r="761" spans="1:47" ht="15.75" customHeight="1">
      <c r="A761" s="53"/>
      <c r="B761" s="53"/>
      <c r="C761" s="53"/>
      <c r="D761" s="53"/>
      <c r="E761" s="53"/>
      <c r="F761" s="53"/>
      <c r="G761" s="53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  <c r="AA761" s="53"/>
      <c r="AB761" s="53"/>
      <c r="AC761" s="53"/>
      <c r="AD761" s="53"/>
      <c r="AE761" s="53"/>
      <c r="AF761" s="53"/>
      <c r="AG761" s="53"/>
      <c r="AH761" s="53"/>
      <c r="AI761" s="53"/>
      <c r="AJ761" s="53"/>
      <c r="AK761" s="53"/>
      <c r="AL761" s="53"/>
      <c r="AM761" s="53"/>
      <c r="AN761" s="53"/>
      <c r="AO761" s="53"/>
      <c r="AP761" s="53"/>
      <c r="AQ761" s="53"/>
      <c r="AR761" s="53"/>
      <c r="AS761" s="53"/>
      <c r="AT761" s="53"/>
      <c r="AU761" s="53"/>
    </row>
    <row r="762" spans="1:47" ht="15.75" customHeight="1">
      <c r="A762" s="53"/>
      <c r="B762" s="53"/>
      <c r="C762" s="53"/>
      <c r="D762" s="53"/>
      <c r="E762" s="53"/>
      <c r="F762" s="53"/>
      <c r="G762" s="53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  <c r="AA762" s="53"/>
      <c r="AB762" s="53"/>
      <c r="AC762" s="53"/>
      <c r="AD762" s="53"/>
      <c r="AE762" s="53"/>
      <c r="AF762" s="53"/>
      <c r="AG762" s="53"/>
      <c r="AH762" s="53"/>
      <c r="AI762" s="53"/>
      <c r="AJ762" s="53"/>
      <c r="AK762" s="53"/>
      <c r="AL762" s="53"/>
      <c r="AM762" s="53"/>
      <c r="AN762" s="53"/>
      <c r="AO762" s="53"/>
      <c r="AP762" s="53"/>
      <c r="AQ762" s="53"/>
      <c r="AR762" s="53"/>
      <c r="AS762" s="53"/>
      <c r="AT762" s="53"/>
      <c r="AU762" s="53"/>
    </row>
    <row r="763" spans="1:47" ht="15.75" customHeight="1">
      <c r="A763" s="53"/>
      <c r="B763" s="53"/>
      <c r="C763" s="53"/>
      <c r="D763" s="53"/>
      <c r="E763" s="53"/>
      <c r="F763" s="53"/>
      <c r="G763" s="53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  <c r="AA763" s="53"/>
      <c r="AB763" s="53"/>
      <c r="AC763" s="53"/>
      <c r="AD763" s="53"/>
      <c r="AE763" s="53"/>
      <c r="AF763" s="53"/>
      <c r="AG763" s="53"/>
      <c r="AH763" s="53"/>
      <c r="AI763" s="53"/>
      <c r="AJ763" s="53"/>
      <c r="AK763" s="53"/>
      <c r="AL763" s="53"/>
      <c r="AM763" s="53"/>
      <c r="AN763" s="53"/>
      <c r="AO763" s="53"/>
      <c r="AP763" s="53"/>
      <c r="AQ763" s="53"/>
      <c r="AR763" s="53"/>
      <c r="AS763" s="53"/>
      <c r="AT763" s="53"/>
      <c r="AU763" s="53"/>
    </row>
    <row r="764" spans="1:47" ht="15.75" customHeight="1">
      <c r="A764" s="53"/>
      <c r="B764" s="53"/>
      <c r="C764" s="53"/>
      <c r="D764" s="53"/>
      <c r="E764" s="53"/>
      <c r="F764" s="53"/>
      <c r="G764" s="53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  <c r="AA764" s="53"/>
      <c r="AB764" s="53"/>
      <c r="AC764" s="53"/>
      <c r="AD764" s="53"/>
      <c r="AE764" s="53"/>
      <c r="AF764" s="53"/>
      <c r="AG764" s="53"/>
      <c r="AH764" s="53"/>
      <c r="AI764" s="53"/>
      <c r="AJ764" s="53"/>
      <c r="AK764" s="53"/>
      <c r="AL764" s="53"/>
      <c r="AM764" s="53"/>
      <c r="AN764" s="53"/>
      <c r="AO764" s="53"/>
      <c r="AP764" s="53"/>
      <c r="AQ764" s="53"/>
      <c r="AR764" s="53"/>
      <c r="AS764" s="53"/>
      <c r="AT764" s="53"/>
      <c r="AU764" s="53"/>
    </row>
    <row r="765" spans="1:47" ht="15.75" customHeight="1">
      <c r="A765" s="53"/>
      <c r="B765" s="53"/>
      <c r="C765" s="53"/>
      <c r="D765" s="53"/>
      <c r="E765" s="53"/>
      <c r="F765" s="53"/>
      <c r="G765" s="53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  <c r="AB765" s="53"/>
      <c r="AC765" s="53"/>
      <c r="AD765" s="53"/>
      <c r="AE765" s="53"/>
      <c r="AF765" s="53"/>
      <c r="AG765" s="53"/>
      <c r="AH765" s="53"/>
      <c r="AI765" s="53"/>
      <c r="AJ765" s="53"/>
      <c r="AK765" s="53"/>
      <c r="AL765" s="53"/>
      <c r="AM765" s="53"/>
      <c r="AN765" s="53"/>
      <c r="AO765" s="53"/>
      <c r="AP765" s="53"/>
      <c r="AQ765" s="53"/>
      <c r="AR765" s="53"/>
      <c r="AS765" s="53"/>
      <c r="AT765" s="53"/>
      <c r="AU765" s="53"/>
    </row>
    <row r="766" spans="1:47" ht="15.75" customHeight="1">
      <c r="A766" s="53"/>
      <c r="B766" s="53"/>
      <c r="C766" s="53"/>
      <c r="D766" s="53"/>
      <c r="E766" s="53"/>
      <c r="F766" s="53"/>
      <c r="G766" s="53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  <c r="AB766" s="53"/>
      <c r="AC766" s="53"/>
      <c r="AD766" s="53"/>
      <c r="AE766" s="53"/>
      <c r="AF766" s="53"/>
      <c r="AG766" s="53"/>
      <c r="AH766" s="53"/>
      <c r="AI766" s="53"/>
      <c r="AJ766" s="53"/>
      <c r="AK766" s="53"/>
      <c r="AL766" s="53"/>
      <c r="AM766" s="53"/>
      <c r="AN766" s="53"/>
      <c r="AO766" s="53"/>
      <c r="AP766" s="53"/>
      <c r="AQ766" s="53"/>
      <c r="AR766" s="53"/>
      <c r="AS766" s="53"/>
      <c r="AT766" s="53"/>
      <c r="AU766" s="53"/>
    </row>
    <row r="767" spans="1:47" ht="15.75" customHeight="1">
      <c r="A767" s="53"/>
      <c r="B767" s="53"/>
      <c r="C767" s="53"/>
      <c r="D767" s="53"/>
      <c r="E767" s="53"/>
      <c r="F767" s="53"/>
      <c r="G767" s="53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  <c r="AA767" s="53"/>
      <c r="AB767" s="53"/>
      <c r="AC767" s="53"/>
      <c r="AD767" s="53"/>
      <c r="AE767" s="53"/>
      <c r="AF767" s="53"/>
      <c r="AG767" s="53"/>
      <c r="AH767" s="53"/>
      <c r="AI767" s="53"/>
      <c r="AJ767" s="53"/>
      <c r="AK767" s="53"/>
      <c r="AL767" s="53"/>
      <c r="AM767" s="53"/>
      <c r="AN767" s="53"/>
      <c r="AO767" s="53"/>
      <c r="AP767" s="53"/>
      <c r="AQ767" s="53"/>
      <c r="AR767" s="53"/>
      <c r="AS767" s="53"/>
      <c r="AT767" s="53"/>
      <c r="AU767" s="53"/>
    </row>
    <row r="768" spans="1:47" ht="15.75" customHeight="1">
      <c r="A768" s="53"/>
      <c r="B768" s="53"/>
      <c r="C768" s="53"/>
      <c r="D768" s="53"/>
      <c r="E768" s="53"/>
      <c r="F768" s="53"/>
      <c r="G768" s="53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  <c r="AA768" s="53"/>
      <c r="AB768" s="53"/>
      <c r="AC768" s="53"/>
      <c r="AD768" s="53"/>
      <c r="AE768" s="53"/>
      <c r="AF768" s="53"/>
      <c r="AG768" s="53"/>
      <c r="AH768" s="53"/>
      <c r="AI768" s="53"/>
      <c r="AJ768" s="53"/>
      <c r="AK768" s="53"/>
      <c r="AL768" s="53"/>
      <c r="AM768" s="53"/>
      <c r="AN768" s="53"/>
      <c r="AO768" s="53"/>
      <c r="AP768" s="53"/>
      <c r="AQ768" s="53"/>
      <c r="AR768" s="53"/>
      <c r="AS768" s="53"/>
      <c r="AT768" s="53"/>
      <c r="AU768" s="53"/>
    </row>
    <row r="769" spans="1:47" ht="15.75" customHeight="1">
      <c r="A769" s="53"/>
      <c r="B769" s="53"/>
      <c r="C769" s="53"/>
      <c r="D769" s="53"/>
      <c r="E769" s="53"/>
      <c r="F769" s="53"/>
      <c r="G769" s="53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  <c r="AA769" s="53"/>
      <c r="AB769" s="53"/>
      <c r="AC769" s="53"/>
      <c r="AD769" s="53"/>
      <c r="AE769" s="53"/>
      <c r="AF769" s="53"/>
      <c r="AG769" s="53"/>
      <c r="AH769" s="53"/>
      <c r="AI769" s="53"/>
      <c r="AJ769" s="53"/>
      <c r="AK769" s="53"/>
      <c r="AL769" s="53"/>
      <c r="AM769" s="53"/>
      <c r="AN769" s="53"/>
      <c r="AO769" s="53"/>
      <c r="AP769" s="53"/>
      <c r="AQ769" s="53"/>
      <c r="AR769" s="53"/>
      <c r="AS769" s="53"/>
      <c r="AT769" s="53"/>
      <c r="AU769" s="53"/>
    </row>
    <row r="770" spans="1:47" ht="15.75" customHeight="1">
      <c r="A770" s="53"/>
      <c r="B770" s="53"/>
      <c r="C770" s="53"/>
      <c r="D770" s="53"/>
      <c r="E770" s="53"/>
      <c r="F770" s="53"/>
      <c r="G770" s="53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  <c r="AA770" s="53"/>
      <c r="AB770" s="53"/>
      <c r="AC770" s="53"/>
      <c r="AD770" s="53"/>
      <c r="AE770" s="53"/>
      <c r="AF770" s="53"/>
      <c r="AG770" s="53"/>
      <c r="AH770" s="53"/>
      <c r="AI770" s="53"/>
      <c r="AJ770" s="53"/>
      <c r="AK770" s="53"/>
      <c r="AL770" s="53"/>
      <c r="AM770" s="53"/>
      <c r="AN770" s="53"/>
      <c r="AO770" s="53"/>
      <c r="AP770" s="53"/>
      <c r="AQ770" s="53"/>
      <c r="AR770" s="53"/>
      <c r="AS770" s="53"/>
      <c r="AT770" s="53"/>
      <c r="AU770" s="53"/>
    </row>
    <row r="771" spans="1:47" ht="15.75" customHeight="1">
      <c r="A771" s="53"/>
      <c r="B771" s="53"/>
      <c r="C771" s="53"/>
      <c r="D771" s="53"/>
      <c r="E771" s="53"/>
      <c r="F771" s="53"/>
      <c r="G771" s="53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  <c r="AA771" s="53"/>
      <c r="AB771" s="53"/>
      <c r="AC771" s="53"/>
      <c r="AD771" s="53"/>
      <c r="AE771" s="53"/>
      <c r="AF771" s="53"/>
      <c r="AG771" s="53"/>
      <c r="AH771" s="53"/>
      <c r="AI771" s="53"/>
      <c r="AJ771" s="53"/>
      <c r="AK771" s="53"/>
      <c r="AL771" s="53"/>
      <c r="AM771" s="53"/>
      <c r="AN771" s="53"/>
      <c r="AO771" s="53"/>
      <c r="AP771" s="53"/>
      <c r="AQ771" s="53"/>
      <c r="AR771" s="53"/>
      <c r="AS771" s="53"/>
      <c r="AT771" s="53"/>
      <c r="AU771" s="53"/>
    </row>
    <row r="772" spans="1:47" ht="15.75" customHeight="1">
      <c r="A772" s="53"/>
      <c r="B772" s="53"/>
      <c r="C772" s="53"/>
      <c r="D772" s="53"/>
      <c r="E772" s="53"/>
      <c r="F772" s="53"/>
      <c r="G772" s="53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  <c r="AA772" s="53"/>
      <c r="AB772" s="53"/>
      <c r="AC772" s="53"/>
      <c r="AD772" s="53"/>
      <c r="AE772" s="53"/>
      <c r="AF772" s="53"/>
      <c r="AG772" s="53"/>
      <c r="AH772" s="53"/>
      <c r="AI772" s="53"/>
      <c r="AJ772" s="53"/>
      <c r="AK772" s="53"/>
      <c r="AL772" s="53"/>
      <c r="AM772" s="53"/>
      <c r="AN772" s="53"/>
      <c r="AO772" s="53"/>
      <c r="AP772" s="53"/>
      <c r="AQ772" s="53"/>
      <c r="AR772" s="53"/>
      <c r="AS772" s="53"/>
      <c r="AT772" s="53"/>
      <c r="AU772" s="53"/>
    </row>
    <row r="773" spans="1:47" ht="15.75" customHeight="1">
      <c r="A773" s="53"/>
      <c r="B773" s="53"/>
      <c r="C773" s="53"/>
      <c r="D773" s="53"/>
      <c r="E773" s="53"/>
      <c r="F773" s="53"/>
      <c r="G773" s="53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  <c r="AA773" s="53"/>
      <c r="AB773" s="53"/>
      <c r="AC773" s="53"/>
      <c r="AD773" s="53"/>
      <c r="AE773" s="53"/>
      <c r="AF773" s="53"/>
      <c r="AG773" s="53"/>
      <c r="AH773" s="53"/>
      <c r="AI773" s="53"/>
      <c r="AJ773" s="53"/>
      <c r="AK773" s="53"/>
      <c r="AL773" s="53"/>
      <c r="AM773" s="53"/>
      <c r="AN773" s="53"/>
      <c r="AO773" s="53"/>
      <c r="AP773" s="53"/>
      <c r="AQ773" s="53"/>
      <c r="AR773" s="53"/>
      <c r="AS773" s="53"/>
      <c r="AT773" s="53"/>
      <c r="AU773" s="53"/>
    </row>
    <row r="774" spans="1:47" ht="15.75" customHeight="1">
      <c r="A774" s="53"/>
      <c r="B774" s="53"/>
      <c r="C774" s="53"/>
      <c r="D774" s="53"/>
      <c r="E774" s="53"/>
      <c r="F774" s="53"/>
      <c r="G774" s="53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  <c r="AA774" s="53"/>
      <c r="AB774" s="53"/>
      <c r="AC774" s="53"/>
      <c r="AD774" s="53"/>
      <c r="AE774" s="53"/>
      <c r="AF774" s="53"/>
      <c r="AG774" s="53"/>
      <c r="AH774" s="53"/>
      <c r="AI774" s="53"/>
      <c r="AJ774" s="53"/>
      <c r="AK774" s="53"/>
      <c r="AL774" s="53"/>
      <c r="AM774" s="53"/>
      <c r="AN774" s="53"/>
      <c r="AO774" s="53"/>
      <c r="AP774" s="53"/>
      <c r="AQ774" s="53"/>
      <c r="AR774" s="53"/>
      <c r="AS774" s="53"/>
      <c r="AT774" s="53"/>
      <c r="AU774" s="53"/>
    </row>
    <row r="775" spans="1:47" ht="15.75" customHeight="1">
      <c r="A775" s="53"/>
      <c r="B775" s="53"/>
      <c r="C775" s="53"/>
      <c r="D775" s="53"/>
      <c r="E775" s="53"/>
      <c r="F775" s="53"/>
      <c r="G775" s="53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  <c r="AA775" s="53"/>
      <c r="AB775" s="53"/>
      <c r="AC775" s="53"/>
      <c r="AD775" s="53"/>
      <c r="AE775" s="53"/>
      <c r="AF775" s="53"/>
      <c r="AG775" s="53"/>
      <c r="AH775" s="53"/>
      <c r="AI775" s="53"/>
      <c r="AJ775" s="53"/>
      <c r="AK775" s="53"/>
      <c r="AL775" s="53"/>
      <c r="AM775" s="53"/>
      <c r="AN775" s="53"/>
      <c r="AO775" s="53"/>
      <c r="AP775" s="53"/>
      <c r="AQ775" s="53"/>
      <c r="AR775" s="53"/>
      <c r="AS775" s="53"/>
      <c r="AT775" s="53"/>
      <c r="AU775" s="53"/>
    </row>
    <row r="776" spans="1:47" ht="15.75" customHeight="1">
      <c r="A776" s="53"/>
      <c r="B776" s="53"/>
      <c r="C776" s="53"/>
      <c r="D776" s="53"/>
      <c r="E776" s="53"/>
      <c r="F776" s="53"/>
      <c r="G776" s="53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  <c r="AA776" s="53"/>
      <c r="AB776" s="53"/>
      <c r="AC776" s="53"/>
      <c r="AD776" s="53"/>
      <c r="AE776" s="53"/>
      <c r="AF776" s="53"/>
      <c r="AG776" s="53"/>
      <c r="AH776" s="53"/>
      <c r="AI776" s="53"/>
      <c r="AJ776" s="53"/>
      <c r="AK776" s="53"/>
      <c r="AL776" s="53"/>
      <c r="AM776" s="53"/>
      <c r="AN776" s="53"/>
      <c r="AO776" s="53"/>
      <c r="AP776" s="53"/>
      <c r="AQ776" s="53"/>
      <c r="AR776" s="53"/>
      <c r="AS776" s="53"/>
      <c r="AT776" s="53"/>
      <c r="AU776" s="53"/>
    </row>
    <row r="777" spans="1:47" ht="15.75" customHeight="1">
      <c r="A777" s="53"/>
      <c r="B777" s="53"/>
      <c r="C777" s="53"/>
      <c r="D777" s="53"/>
      <c r="E777" s="53"/>
      <c r="F777" s="53"/>
      <c r="G777" s="53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  <c r="AA777" s="53"/>
      <c r="AB777" s="53"/>
      <c r="AC777" s="53"/>
      <c r="AD777" s="53"/>
      <c r="AE777" s="53"/>
      <c r="AF777" s="53"/>
      <c r="AG777" s="53"/>
      <c r="AH777" s="53"/>
      <c r="AI777" s="53"/>
      <c r="AJ777" s="53"/>
      <c r="AK777" s="53"/>
      <c r="AL777" s="53"/>
      <c r="AM777" s="53"/>
      <c r="AN777" s="53"/>
      <c r="AO777" s="53"/>
      <c r="AP777" s="53"/>
      <c r="AQ777" s="53"/>
      <c r="AR777" s="53"/>
      <c r="AS777" s="53"/>
      <c r="AT777" s="53"/>
      <c r="AU777" s="53"/>
    </row>
    <row r="778" spans="1:47" ht="15.75" customHeight="1">
      <c r="A778" s="53"/>
      <c r="B778" s="53"/>
      <c r="C778" s="53"/>
      <c r="D778" s="53"/>
      <c r="E778" s="53"/>
      <c r="F778" s="53"/>
      <c r="G778" s="53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  <c r="AA778" s="53"/>
      <c r="AB778" s="53"/>
      <c r="AC778" s="53"/>
      <c r="AD778" s="53"/>
      <c r="AE778" s="53"/>
      <c r="AF778" s="53"/>
      <c r="AG778" s="53"/>
      <c r="AH778" s="53"/>
      <c r="AI778" s="53"/>
      <c r="AJ778" s="53"/>
      <c r="AK778" s="53"/>
      <c r="AL778" s="53"/>
      <c r="AM778" s="53"/>
      <c r="AN778" s="53"/>
      <c r="AO778" s="53"/>
      <c r="AP778" s="53"/>
      <c r="AQ778" s="53"/>
      <c r="AR778" s="53"/>
      <c r="AS778" s="53"/>
      <c r="AT778" s="53"/>
      <c r="AU778" s="53"/>
    </row>
    <row r="779" spans="1:47" ht="15.75" customHeight="1">
      <c r="A779" s="53"/>
      <c r="B779" s="53"/>
      <c r="C779" s="53"/>
      <c r="D779" s="53"/>
      <c r="E779" s="53"/>
      <c r="F779" s="53"/>
      <c r="G779" s="53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  <c r="AA779" s="53"/>
      <c r="AB779" s="53"/>
      <c r="AC779" s="53"/>
      <c r="AD779" s="53"/>
      <c r="AE779" s="53"/>
      <c r="AF779" s="53"/>
      <c r="AG779" s="53"/>
      <c r="AH779" s="53"/>
      <c r="AI779" s="53"/>
      <c r="AJ779" s="53"/>
      <c r="AK779" s="53"/>
      <c r="AL779" s="53"/>
      <c r="AM779" s="53"/>
      <c r="AN779" s="53"/>
      <c r="AO779" s="53"/>
      <c r="AP779" s="53"/>
      <c r="AQ779" s="53"/>
      <c r="AR779" s="53"/>
      <c r="AS779" s="53"/>
      <c r="AT779" s="53"/>
      <c r="AU779" s="53"/>
    </row>
    <row r="780" spans="1:47" ht="15.75" customHeight="1">
      <c r="A780" s="53"/>
      <c r="B780" s="53"/>
      <c r="C780" s="53"/>
      <c r="D780" s="53"/>
      <c r="E780" s="53"/>
      <c r="F780" s="53"/>
      <c r="G780" s="53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  <c r="AA780" s="53"/>
      <c r="AB780" s="53"/>
      <c r="AC780" s="53"/>
      <c r="AD780" s="53"/>
      <c r="AE780" s="53"/>
      <c r="AF780" s="53"/>
      <c r="AG780" s="53"/>
      <c r="AH780" s="53"/>
      <c r="AI780" s="53"/>
      <c r="AJ780" s="53"/>
      <c r="AK780" s="53"/>
      <c r="AL780" s="53"/>
      <c r="AM780" s="53"/>
      <c r="AN780" s="53"/>
      <c r="AO780" s="53"/>
      <c r="AP780" s="53"/>
      <c r="AQ780" s="53"/>
      <c r="AR780" s="53"/>
      <c r="AS780" s="53"/>
      <c r="AT780" s="53"/>
      <c r="AU780" s="53"/>
    </row>
    <row r="781" spans="1:47" ht="15.75" customHeight="1">
      <c r="A781" s="53"/>
      <c r="B781" s="53"/>
      <c r="C781" s="53"/>
      <c r="D781" s="53"/>
      <c r="E781" s="53"/>
      <c r="F781" s="53"/>
      <c r="G781" s="53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  <c r="AA781" s="53"/>
      <c r="AB781" s="53"/>
      <c r="AC781" s="53"/>
      <c r="AD781" s="53"/>
      <c r="AE781" s="53"/>
      <c r="AF781" s="53"/>
      <c r="AG781" s="53"/>
      <c r="AH781" s="53"/>
      <c r="AI781" s="53"/>
      <c r="AJ781" s="53"/>
      <c r="AK781" s="53"/>
      <c r="AL781" s="53"/>
      <c r="AM781" s="53"/>
      <c r="AN781" s="53"/>
      <c r="AO781" s="53"/>
      <c r="AP781" s="53"/>
      <c r="AQ781" s="53"/>
      <c r="AR781" s="53"/>
      <c r="AS781" s="53"/>
      <c r="AT781" s="53"/>
      <c r="AU781" s="53"/>
    </row>
    <row r="782" spans="1:47" ht="15.75" customHeight="1">
      <c r="A782" s="53"/>
      <c r="B782" s="53"/>
      <c r="C782" s="53"/>
      <c r="D782" s="53"/>
      <c r="E782" s="53"/>
      <c r="F782" s="53"/>
      <c r="G782" s="53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  <c r="AA782" s="53"/>
      <c r="AB782" s="53"/>
      <c r="AC782" s="53"/>
      <c r="AD782" s="53"/>
      <c r="AE782" s="53"/>
      <c r="AF782" s="53"/>
      <c r="AG782" s="53"/>
      <c r="AH782" s="53"/>
      <c r="AI782" s="53"/>
      <c r="AJ782" s="53"/>
      <c r="AK782" s="53"/>
      <c r="AL782" s="53"/>
      <c r="AM782" s="53"/>
      <c r="AN782" s="53"/>
      <c r="AO782" s="53"/>
      <c r="AP782" s="53"/>
      <c r="AQ782" s="53"/>
      <c r="AR782" s="53"/>
      <c r="AS782" s="53"/>
      <c r="AT782" s="53"/>
      <c r="AU782" s="53"/>
    </row>
    <row r="783" spans="1:47" ht="15.75" customHeight="1">
      <c r="A783" s="53"/>
      <c r="B783" s="53"/>
      <c r="C783" s="53"/>
      <c r="D783" s="53"/>
      <c r="E783" s="53"/>
      <c r="F783" s="53"/>
      <c r="G783" s="53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  <c r="AA783" s="53"/>
      <c r="AB783" s="53"/>
      <c r="AC783" s="53"/>
      <c r="AD783" s="53"/>
      <c r="AE783" s="53"/>
      <c r="AF783" s="53"/>
      <c r="AG783" s="53"/>
      <c r="AH783" s="53"/>
      <c r="AI783" s="53"/>
      <c r="AJ783" s="53"/>
      <c r="AK783" s="53"/>
      <c r="AL783" s="53"/>
      <c r="AM783" s="53"/>
      <c r="AN783" s="53"/>
      <c r="AO783" s="53"/>
      <c r="AP783" s="53"/>
      <c r="AQ783" s="53"/>
      <c r="AR783" s="53"/>
      <c r="AS783" s="53"/>
      <c r="AT783" s="53"/>
      <c r="AU783" s="53"/>
    </row>
    <row r="784" spans="1:47" ht="15.75" customHeight="1">
      <c r="A784" s="53"/>
      <c r="B784" s="53"/>
      <c r="C784" s="53"/>
      <c r="D784" s="53"/>
      <c r="E784" s="53"/>
      <c r="F784" s="53"/>
      <c r="G784" s="53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  <c r="AA784" s="53"/>
      <c r="AB784" s="53"/>
      <c r="AC784" s="53"/>
      <c r="AD784" s="53"/>
      <c r="AE784" s="53"/>
      <c r="AF784" s="53"/>
      <c r="AG784" s="53"/>
      <c r="AH784" s="53"/>
      <c r="AI784" s="53"/>
      <c r="AJ784" s="53"/>
      <c r="AK784" s="53"/>
      <c r="AL784" s="53"/>
      <c r="AM784" s="53"/>
      <c r="AN784" s="53"/>
      <c r="AO784" s="53"/>
      <c r="AP784" s="53"/>
      <c r="AQ784" s="53"/>
      <c r="AR784" s="53"/>
      <c r="AS784" s="53"/>
      <c r="AT784" s="53"/>
      <c r="AU784" s="53"/>
    </row>
    <row r="785" spans="1:47" ht="15.75" customHeight="1">
      <c r="A785" s="53"/>
      <c r="B785" s="53"/>
      <c r="C785" s="53"/>
      <c r="D785" s="53"/>
      <c r="E785" s="53"/>
      <c r="F785" s="53"/>
      <c r="G785" s="53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  <c r="AA785" s="53"/>
      <c r="AB785" s="53"/>
      <c r="AC785" s="53"/>
      <c r="AD785" s="53"/>
      <c r="AE785" s="53"/>
      <c r="AF785" s="53"/>
      <c r="AG785" s="53"/>
      <c r="AH785" s="53"/>
      <c r="AI785" s="53"/>
      <c r="AJ785" s="53"/>
      <c r="AK785" s="53"/>
      <c r="AL785" s="53"/>
      <c r="AM785" s="53"/>
      <c r="AN785" s="53"/>
      <c r="AO785" s="53"/>
      <c r="AP785" s="53"/>
      <c r="AQ785" s="53"/>
      <c r="AR785" s="53"/>
      <c r="AS785" s="53"/>
      <c r="AT785" s="53"/>
      <c r="AU785" s="53"/>
    </row>
    <row r="786" spans="1:47" ht="15.75" customHeight="1">
      <c r="A786" s="53"/>
      <c r="B786" s="53"/>
      <c r="C786" s="53"/>
      <c r="D786" s="53"/>
      <c r="E786" s="53"/>
      <c r="F786" s="53"/>
      <c r="G786" s="53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  <c r="AA786" s="53"/>
      <c r="AB786" s="53"/>
      <c r="AC786" s="53"/>
      <c r="AD786" s="53"/>
      <c r="AE786" s="53"/>
      <c r="AF786" s="53"/>
      <c r="AG786" s="53"/>
      <c r="AH786" s="53"/>
      <c r="AI786" s="53"/>
      <c r="AJ786" s="53"/>
      <c r="AK786" s="53"/>
      <c r="AL786" s="53"/>
      <c r="AM786" s="53"/>
      <c r="AN786" s="53"/>
      <c r="AO786" s="53"/>
      <c r="AP786" s="53"/>
      <c r="AQ786" s="53"/>
      <c r="AR786" s="53"/>
      <c r="AS786" s="53"/>
      <c r="AT786" s="53"/>
      <c r="AU786" s="53"/>
    </row>
    <row r="787" spans="1:47" ht="15.75" customHeight="1">
      <c r="A787" s="53"/>
      <c r="B787" s="53"/>
      <c r="C787" s="53"/>
      <c r="D787" s="53"/>
      <c r="E787" s="53"/>
      <c r="F787" s="53"/>
      <c r="G787" s="53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  <c r="AA787" s="53"/>
      <c r="AB787" s="53"/>
      <c r="AC787" s="53"/>
      <c r="AD787" s="53"/>
      <c r="AE787" s="53"/>
      <c r="AF787" s="53"/>
      <c r="AG787" s="53"/>
      <c r="AH787" s="53"/>
      <c r="AI787" s="53"/>
      <c r="AJ787" s="53"/>
      <c r="AK787" s="53"/>
      <c r="AL787" s="53"/>
      <c r="AM787" s="53"/>
      <c r="AN787" s="53"/>
      <c r="AO787" s="53"/>
      <c r="AP787" s="53"/>
      <c r="AQ787" s="53"/>
      <c r="AR787" s="53"/>
      <c r="AS787" s="53"/>
      <c r="AT787" s="53"/>
      <c r="AU787" s="53"/>
    </row>
    <row r="788" spans="1:47" ht="15.75" customHeight="1">
      <c r="A788" s="53"/>
      <c r="B788" s="53"/>
      <c r="C788" s="53"/>
      <c r="D788" s="53"/>
      <c r="E788" s="53"/>
      <c r="F788" s="53"/>
      <c r="G788" s="53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  <c r="AA788" s="53"/>
      <c r="AB788" s="53"/>
      <c r="AC788" s="53"/>
      <c r="AD788" s="53"/>
      <c r="AE788" s="53"/>
      <c r="AF788" s="53"/>
      <c r="AG788" s="53"/>
      <c r="AH788" s="53"/>
      <c r="AI788" s="53"/>
      <c r="AJ788" s="53"/>
      <c r="AK788" s="53"/>
      <c r="AL788" s="53"/>
      <c r="AM788" s="53"/>
      <c r="AN788" s="53"/>
      <c r="AO788" s="53"/>
      <c r="AP788" s="53"/>
      <c r="AQ788" s="53"/>
      <c r="AR788" s="53"/>
      <c r="AS788" s="53"/>
      <c r="AT788" s="53"/>
      <c r="AU788" s="53"/>
    </row>
    <row r="789" spans="1:47" ht="15.75" customHeight="1">
      <c r="A789" s="53"/>
      <c r="B789" s="53"/>
      <c r="C789" s="53"/>
      <c r="D789" s="53"/>
      <c r="E789" s="53"/>
      <c r="F789" s="53"/>
      <c r="G789" s="53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  <c r="AA789" s="53"/>
      <c r="AB789" s="53"/>
      <c r="AC789" s="53"/>
      <c r="AD789" s="53"/>
      <c r="AE789" s="53"/>
      <c r="AF789" s="53"/>
      <c r="AG789" s="53"/>
      <c r="AH789" s="53"/>
      <c r="AI789" s="53"/>
      <c r="AJ789" s="53"/>
      <c r="AK789" s="53"/>
      <c r="AL789" s="53"/>
      <c r="AM789" s="53"/>
      <c r="AN789" s="53"/>
      <c r="AO789" s="53"/>
      <c r="AP789" s="53"/>
      <c r="AQ789" s="53"/>
      <c r="AR789" s="53"/>
      <c r="AS789" s="53"/>
      <c r="AT789" s="53"/>
      <c r="AU789" s="53"/>
    </row>
    <row r="790" spans="1:47" ht="15.75" customHeight="1">
      <c r="A790" s="53"/>
      <c r="B790" s="53"/>
      <c r="C790" s="53"/>
      <c r="D790" s="53"/>
      <c r="E790" s="53"/>
      <c r="F790" s="53"/>
      <c r="G790" s="53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  <c r="AA790" s="53"/>
      <c r="AB790" s="53"/>
      <c r="AC790" s="53"/>
      <c r="AD790" s="53"/>
      <c r="AE790" s="53"/>
      <c r="AF790" s="53"/>
      <c r="AG790" s="53"/>
      <c r="AH790" s="53"/>
      <c r="AI790" s="53"/>
      <c r="AJ790" s="53"/>
      <c r="AK790" s="53"/>
      <c r="AL790" s="53"/>
      <c r="AM790" s="53"/>
      <c r="AN790" s="53"/>
      <c r="AO790" s="53"/>
      <c r="AP790" s="53"/>
      <c r="AQ790" s="53"/>
      <c r="AR790" s="53"/>
      <c r="AS790" s="53"/>
      <c r="AT790" s="53"/>
      <c r="AU790" s="53"/>
    </row>
    <row r="791" spans="1:47" ht="15.75" customHeight="1">
      <c r="A791" s="53"/>
      <c r="B791" s="53"/>
      <c r="C791" s="53"/>
      <c r="D791" s="53"/>
      <c r="E791" s="53"/>
      <c r="F791" s="53"/>
      <c r="G791" s="53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  <c r="AA791" s="53"/>
      <c r="AB791" s="53"/>
      <c r="AC791" s="53"/>
      <c r="AD791" s="53"/>
      <c r="AE791" s="53"/>
      <c r="AF791" s="53"/>
      <c r="AG791" s="53"/>
      <c r="AH791" s="53"/>
      <c r="AI791" s="53"/>
      <c r="AJ791" s="53"/>
      <c r="AK791" s="53"/>
      <c r="AL791" s="53"/>
      <c r="AM791" s="53"/>
      <c r="AN791" s="53"/>
      <c r="AO791" s="53"/>
      <c r="AP791" s="53"/>
      <c r="AQ791" s="53"/>
      <c r="AR791" s="53"/>
      <c r="AS791" s="53"/>
      <c r="AT791" s="53"/>
      <c r="AU791" s="53"/>
    </row>
    <row r="792" spans="1:47" ht="15.75" customHeight="1">
      <c r="A792" s="53"/>
      <c r="B792" s="53"/>
      <c r="C792" s="53"/>
      <c r="D792" s="53"/>
      <c r="E792" s="53"/>
      <c r="F792" s="53"/>
      <c r="G792" s="53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  <c r="AA792" s="53"/>
      <c r="AB792" s="53"/>
      <c r="AC792" s="53"/>
      <c r="AD792" s="53"/>
      <c r="AE792" s="53"/>
      <c r="AF792" s="53"/>
      <c r="AG792" s="53"/>
      <c r="AH792" s="53"/>
      <c r="AI792" s="53"/>
      <c r="AJ792" s="53"/>
      <c r="AK792" s="53"/>
      <c r="AL792" s="53"/>
      <c r="AM792" s="53"/>
      <c r="AN792" s="53"/>
      <c r="AO792" s="53"/>
      <c r="AP792" s="53"/>
      <c r="AQ792" s="53"/>
      <c r="AR792" s="53"/>
      <c r="AS792" s="53"/>
      <c r="AT792" s="53"/>
      <c r="AU792" s="53"/>
    </row>
    <row r="793" spans="1:47" ht="15.75" customHeight="1">
      <c r="A793" s="53"/>
      <c r="B793" s="53"/>
      <c r="C793" s="53"/>
      <c r="D793" s="53"/>
      <c r="E793" s="53"/>
      <c r="F793" s="53"/>
      <c r="G793" s="53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  <c r="AA793" s="53"/>
      <c r="AB793" s="53"/>
      <c r="AC793" s="53"/>
      <c r="AD793" s="53"/>
      <c r="AE793" s="53"/>
      <c r="AF793" s="53"/>
      <c r="AG793" s="53"/>
      <c r="AH793" s="53"/>
      <c r="AI793" s="53"/>
      <c r="AJ793" s="53"/>
      <c r="AK793" s="53"/>
      <c r="AL793" s="53"/>
      <c r="AM793" s="53"/>
      <c r="AN793" s="53"/>
      <c r="AO793" s="53"/>
      <c r="AP793" s="53"/>
      <c r="AQ793" s="53"/>
      <c r="AR793" s="53"/>
      <c r="AS793" s="53"/>
      <c r="AT793" s="53"/>
      <c r="AU793" s="53"/>
    </row>
    <row r="794" spans="1:47" ht="15.75" customHeight="1">
      <c r="A794" s="53"/>
      <c r="B794" s="53"/>
      <c r="C794" s="53"/>
      <c r="D794" s="53"/>
      <c r="E794" s="53"/>
      <c r="F794" s="53"/>
      <c r="G794" s="53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  <c r="AA794" s="53"/>
      <c r="AB794" s="53"/>
      <c r="AC794" s="53"/>
      <c r="AD794" s="53"/>
      <c r="AE794" s="53"/>
      <c r="AF794" s="53"/>
      <c r="AG794" s="53"/>
      <c r="AH794" s="53"/>
      <c r="AI794" s="53"/>
      <c r="AJ794" s="53"/>
      <c r="AK794" s="53"/>
      <c r="AL794" s="53"/>
      <c r="AM794" s="53"/>
      <c r="AN794" s="53"/>
      <c r="AO794" s="53"/>
      <c r="AP794" s="53"/>
      <c r="AQ794" s="53"/>
      <c r="AR794" s="53"/>
      <c r="AS794" s="53"/>
      <c r="AT794" s="53"/>
      <c r="AU794" s="53"/>
    </row>
    <row r="795" spans="1:47" ht="15.75" customHeight="1">
      <c r="A795" s="53"/>
      <c r="B795" s="53"/>
      <c r="C795" s="53"/>
      <c r="D795" s="53"/>
      <c r="E795" s="53"/>
      <c r="F795" s="53"/>
      <c r="G795" s="53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  <c r="AA795" s="53"/>
      <c r="AB795" s="53"/>
      <c r="AC795" s="53"/>
      <c r="AD795" s="53"/>
      <c r="AE795" s="53"/>
      <c r="AF795" s="53"/>
      <c r="AG795" s="53"/>
      <c r="AH795" s="53"/>
      <c r="AI795" s="53"/>
      <c r="AJ795" s="53"/>
      <c r="AK795" s="53"/>
      <c r="AL795" s="53"/>
      <c r="AM795" s="53"/>
      <c r="AN795" s="53"/>
      <c r="AO795" s="53"/>
      <c r="AP795" s="53"/>
      <c r="AQ795" s="53"/>
      <c r="AR795" s="53"/>
      <c r="AS795" s="53"/>
      <c r="AT795" s="53"/>
      <c r="AU795" s="53"/>
    </row>
    <row r="796" spans="1:47" ht="15.75" customHeight="1">
      <c r="A796" s="53"/>
      <c r="B796" s="53"/>
      <c r="C796" s="53"/>
      <c r="D796" s="53"/>
      <c r="E796" s="53"/>
      <c r="F796" s="53"/>
      <c r="G796" s="53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  <c r="AA796" s="53"/>
      <c r="AB796" s="53"/>
      <c r="AC796" s="53"/>
      <c r="AD796" s="53"/>
      <c r="AE796" s="53"/>
      <c r="AF796" s="53"/>
      <c r="AG796" s="53"/>
      <c r="AH796" s="53"/>
      <c r="AI796" s="53"/>
      <c r="AJ796" s="53"/>
      <c r="AK796" s="53"/>
      <c r="AL796" s="53"/>
      <c r="AM796" s="53"/>
      <c r="AN796" s="53"/>
      <c r="AO796" s="53"/>
      <c r="AP796" s="53"/>
      <c r="AQ796" s="53"/>
      <c r="AR796" s="53"/>
      <c r="AS796" s="53"/>
      <c r="AT796" s="53"/>
      <c r="AU796" s="53"/>
    </row>
    <row r="797" spans="1:47" ht="15.75" customHeight="1">
      <c r="A797" s="53"/>
      <c r="B797" s="53"/>
      <c r="C797" s="53"/>
      <c r="D797" s="53"/>
      <c r="E797" s="53"/>
      <c r="F797" s="53"/>
      <c r="G797" s="53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  <c r="AA797" s="53"/>
      <c r="AB797" s="53"/>
      <c r="AC797" s="53"/>
      <c r="AD797" s="53"/>
      <c r="AE797" s="53"/>
      <c r="AF797" s="53"/>
      <c r="AG797" s="53"/>
      <c r="AH797" s="53"/>
      <c r="AI797" s="53"/>
      <c r="AJ797" s="53"/>
      <c r="AK797" s="53"/>
      <c r="AL797" s="53"/>
      <c r="AM797" s="53"/>
      <c r="AN797" s="53"/>
      <c r="AO797" s="53"/>
      <c r="AP797" s="53"/>
      <c r="AQ797" s="53"/>
      <c r="AR797" s="53"/>
      <c r="AS797" s="53"/>
      <c r="AT797" s="53"/>
      <c r="AU797" s="53"/>
    </row>
    <row r="798" spans="1:47" ht="15.75" customHeight="1">
      <c r="A798" s="53"/>
      <c r="B798" s="53"/>
      <c r="C798" s="53"/>
      <c r="D798" s="53"/>
      <c r="E798" s="53"/>
      <c r="F798" s="53"/>
      <c r="G798" s="53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  <c r="AA798" s="53"/>
      <c r="AB798" s="53"/>
      <c r="AC798" s="53"/>
      <c r="AD798" s="53"/>
      <c r="AE798" s="53"/>
      <c r="AF798" s="53"/>
      <c r="AG798" s="53"/>
      <c r="AH798" s="53"/>
      <c r="AI798" s="53"/>
      <c r="AJ798" s="53"/>
      <c r="AK798" s="53"/>
      <c r="AL798" s="53"/>
      <c r="AM798" s="53"/>
      <c r="AN798" s="53"/>
      <c r="AO798" s="53"/>
      <c r="AP798" s="53"/>
      <c r="AQ798" s="53"/>
      <c r="AR798" s="53"/>
      <c r="AS798" s="53"/>
      <c r="AT798" s="53"/>
      <c r="AU798" s="53"/>
    </row>
    <row r="799" spans="1:47" ht="15.75" customHeight="1">
      <c r="A799" s="53"/>
      <c r="B799" s="53"/>
      <c r="C799" s="53"/>
      <c r="D799" s="53"/>
      <c r="E799" s="53"/>
      <c r="F799" s="53"/>
      <c r="G799" s="53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  <c r="AA799" s="53"/>
      <c r="AB799" s="53"/>
      <c r="AC799" s="53"/>
      <c r="AD799" s="53"/>
      <c r="AE799" s="53"/>
      <c r="AF799" s="53"/>
      <c r="AG799" s="53"/>
      <c r="AH799" s="53"/>
      <c r="AI799" s="53"/>
      <c r="AJ799" s="53"/>
      <c r="AK799" s="53"/>
      <c r="AL799" s="53"/>
      <c r="AM799" s="53"/>
      <c r="AN799" s="53"/>
      <c r="AO799" s="53"/>
      <c r="AP799" s="53"/>
      <c r="AQ799" s="53"/>
      <c r="AR799" s="53"/>
      <c r="AS799" s="53"/>
      <c r="AT799" s="53"/>
      <c r="AU799" s="53"/>
    </row>
    <row r="800" spans="1:47" ht="15.75" customHeight="1">
      <c r="A800" s="53"/>
      <c r="B800" s="53"/>
      <c r="C800" s="53"/>
      <c r="D800" s="53"/>
      <c r="E800" s="53"/>
      <c r="F800" s="53"/>
      <c r="G800" s="53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  <c r="AA800" s="53"/>
      <c r="AB800" s="53"/>
      <c r="AC800" s="53"/>
      <c r="AD800" s="53"/>
      <c r="AE800" s="53"/>
      <c r="AF800" s="53"/>
      <c r="AG800" s="53"/>
      <c r="AH800" s="53"/>
      <c r="AI800" s="53"/>
      <c r="AJ800" s="53"/>
      <c r="AK800" s="53"/>
      <c r="AL800" s="53"/>
      <c r="AM800" s="53"/>
      <c r="AN800" s="53"/>
      <c r="AO800" s="53"/>
      <c r="AP800" s="53"/>
      <c r="AQ800" s="53"/>
      <c r="AR800" s="53"/>
      <c r="AS800" s="53"/>
      <c r="AT800" s="53"/>
      <c r="AU800" s="53"/>
    </row>
    <row r="801" spans="1:47" ht="15.75" customHeight="1">
      <c r="A801" s="53"/>
      <c r="B801" s="53"/>
      <c r="C801" s="53"/>
      <c r="D801" s="53"/>
      <c r="E801" s="53"/>
      <c r="F801" s="53"/>
      <c r="G801" s="53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  <c r="AA801" s="53"/>
      <c r="AB801" s="53"/>
      <c r="AC801" s="53"/>
      <c r="AD801" s="53"/>
      <c r="AE801" s="53"/>
      <c r="AF801" s="53"/>
      <c r="AG801" s="53"/>
      <c r="AH801" s="53"/>
      <c r="AI801" s="53"/>
      <c r="AJ801" s="53"/>
      <c r="AK801" s="53"/>
      <c r="AL801" s="53"/>
      <c r="AM801" s="53"/>
      <c r="AN801" s="53"/>
      <c r="AO801" s="53"/>
      <c r="AP801" s="53"/>
      <c r="AQ801" s="53"/>
      <c r="AR801" s="53"/>
      <c r="AS801" s="53"/>
      <c r="AT801" s="53"/>
      <c r="AU801" s="53"/>
    </row>
    <row r="802" spans="1:47" ht="15.75" customHeight="1">
      <c r="A802" s="53"/>
      <c r="B802" s="53"/>
      <c r="C802" s="53"/>
      <c r="D802" s="53"/>
      <c r="E802" s="53"/>
      <c r="F802" s="53"/>
      <c r="G802" s="53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  <c r="AA802" s="53"/>
      <c r="AB802" s="53"/>
      <c r="AC802" s="53"/>
      <c r="AD802" s="53"/>
      <c r="AE802" s="53"/>
      <c r="AF802" s="53"/>
      <c r="AG802" s="53"/>
      <c r="AH802" s="53"/>
      <c r="AI802" s="53"/>
      <c r="AJ802" s="53"/>
      <c r="AK802" s="53"/>
      <c r="AL802" s="53"/>
      <c r="AM802" s="53"/>
      <c r="AN802" s="53"/>
      <c r="AO802" s="53"/>
      <c r="AP802" s="53"/>
      <c r="AQ802" s="53"/>
      <c r="AR802" s="53"/>
      <c r="AS802" s="53"/>
      <c r="AT802" s="53"/>
      <c r="AU802" s="53"/>
    </row>
    <row r="803" spans="1:47" ht="15.75" customHeight="1">
      <c r="A803" s="53"/>
      <c r="B803" s="53"/>
      <c r="C803" s="53"/>
      <c r="D803" s="53"/>
      <c r="E803" s="53"/>
      <c r="F803" s="53"/>
      <c r="G803" s="53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  <c r="AA803" s="53"/>
      <c r="AB803" s="53"/>
      <c r="AC803" s="53"/>
      <c r="AD803" s="53"/>
      <c r="AE803" s="53"/>
      <c r="AF803" s="53"/>
      <c r="AG803" s="53"/>
      <c r="AH803" s="53"/>
      <c r="AI803" s="53"/>
      <c r="AJ803" s="53"/>
      <c r="AK803" s="53"/>
      <c r="AL803" s="53"/>
      <c r="AM803" s="53"/>
      <c r="AN803" s="53"/>
      <c r="AO803" s="53"/>
      <c r="AP803" s="53"/>
      <c r="AQ803" s="53"/>
      <c r="AR803" s="53"/>
      <c r="AS803" s="53"/>
      <c r="AT803" s="53"/>
      <c r="AU803" s="53"/>
    </row>
    <row r="804" spans="1:47" ht="15.75" customHeight="1">
      <c r="A804" s="53"/>
      <c r="B804" s="53"/>
      <c r="C804" s="53"/>
      <c r="D804" s="53"/>
      <c r="E804" s="53"/>
      <c r="F804" s="53"/>
      <c r="G804" s="53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  <c r="AA804" s="53"/>
      <c r="AB804" s="53"/>
      <c r="AC804" s="53"/>
      <c r="AD804" s="53"/>
      <c r="AE804" s="53"/>
      <c r="AF804" s="53"/>
      <c r="AG804" s="53"/>
      <c r="AH804" s="53"/>
      <c r="AI804" s="53"/>
      <c r="AJ804" s="53"/>
      <c r="AK804" s="53"/>
      <c r="AL804" s="53"/>
      <c r="AM804" s="53"/>
      <c r="AN804" s="53"/>
      <c r="AO804" s="53"/>
      <c r="AP804" s="53"/>
      <c r="AQ804" s="53"/>
      <c r="AR804" s="53"/>
      <c r="AS804" s="53"/>
      <c r="AT804" s="53"/>
      <c r="AU804" s="53"/>
    </row>
    <row r="805" spans="1:47" ht="15.75" customHeight="1">
      <c r="A805" s="53"/>
      <c r="B805" s="53"/>
      <c r="C805" s="53"/>
      <c r="D805" s="53"/>
      <c r="E805" s="53"/>
      <c r="F805" s="53"/>
      <c r="G805" s="53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  <c r="AA805" s="53"/>
      <c r="AB805" s="53"/>
      <c r="AC805" s="53"/>
      <c r="AD805" s="53"/>
      <c r="AE805" s="53"/>
      <c r="AF805" s="53"/>
      <c r="AG805" s="53"/>
      <c r="AH805" s="53"/>
      <c r="AI805" s="53"/>
      <c r="AJ805" s="53"/>
      <c r="AK805" s="53"/>
      <c r="AL805" s="53"/>
      <c r="AM805" s="53"/>
      <c r="AN805" s="53"/>
      <c r="AO805" s="53"/>
      <c r="AP805" s="53"/>
      <c r="AQ805" s="53"/>
      <c r="AR805" s="53"/>
      <c r="AS805" s="53"/>
      <c r="AT805" s="53"/>
      <c r="AU805" s="53"/>
    </row>
    <row r="806" spans="1:47" ht="15.75" customHeight="1">
      <c r="A806" s="53"/>
      <c r="B806" s="53"/>
      <c r="C806" s="53"/>
      <c r="D806" s="53"/>
      <c r="E806" s="53"/>
      <c r="F806" s="53"/>
      <c r="G806" s="53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  <c r="AA806" s="53"/>
      <c r="AB806" s="53"/>
      <c r="AC806" s="53"/>
      <c r="AD806" s="53"/>
      <c r="AE806" s="53"/>
      <c r="AF806" s="53"/>
      <c r="AG806" s="53"/>
      <c r="AH806" s="53"/>
      <c r="AI806" s="53"/>
      <c r="AJ806" s="53"/>
      <c r="AK806" s="53"/>
      <c r="AL806" s="53"/>
      <c r="AM806" s="53"/>
      <c r="AN806" s="53"/>
      <c r="AO806" s="53"/>
      <c r="AP806" s="53"/>
      <c r="AQ806" s="53"/>
      <c r="AR806" s="53"/>
      <c r="AS806" s="53"/>
      <c r="AT806" s="53"/>
      <c r="AU806" s="53"/>
    </row>
    <row r="807" spans="1:47" ht="15.75" customHeight="1">
      <c r="A807" s="53"/>
      <c r="B807" s="53"/>
      <c r="C807" s="53"/>
      <c r="D807" s="53"/>
      <c r="E807" s="53"/>
      <c r="F807" s="53"/>
      <c r="G807" s="53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  <c r="AA807" s="53"/>
      <c r="AB807" s="53"/>
      <c r="AC807" s="53"/>
      <c r="AD807" s="53"/>
      <c r="AE807" s="53"/>
      <c r="AF807" s="53"/>
      <c r="AG807" s="53"/>
      <c r="AH807" s="53"/>
      <c r="AI807" s="53"/>
      <c r="AJ807" s="53"/>
      <c r="AK807" s="53"/>
      <c r="AL807" s="53"/>
      <c r="AM807" s="53"/>
      <c r="AN807" s="53"/>
      <c r="AO807" s="53"/>
      <c r="AP807" s="53"/>
      <c r="AQ807" s="53"/>
      <c r="AR807" s="53"/>
      <c r="AS807" s="53"/>
      <c r="AT807" s="53"/>
      <c r="AU807" s="53"/>
    </row>
    <row r="808" spans="1:47" ht="15.75" customHeight="1">
      <c r="A808" s="53"/>
      <c r="B808" s="53"/>
      <c r="C808" s="53"/>
      <c r="D808" s="53"/>
      <c r="E808" s="53"/>
      <c r="F808" s="53"/>
      <c r="G808" s="53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  <c r="AA808" s="53"/>
      <c r="AB808" s="53"/>
      <c r="AC808" s="53"/>
      <c r="AD808" s="53"/>
      <c r="AE808" s="53"/>
      <c r="AF808" s="53"/>
      <c r="AG808" s="53"/>
      <c r="AH808" s="53"/>
      <c r="AI808" s="53"/>
      <c r="AJ808" s="53"/>
      <c r="AK808" s="53"/>
      <c r="AL808" s="53"/>
      <c r="AM808" s="53"/>
      <c r="AN808" s="53"/>
      <c r="AO808" s="53"/>
      <c r="AP808" s="53"/>
      <c r="AQ808" s="53"/>
      <c r="AR808" s="53"/>
      <c r="AS808" s="53"/>
      <c r="AT808" s="53"/>
      <c r="AU808" s="53"/>
    </row>
    <row r="809" spans="1:47" ht="15.75" customHeight="1">
      <c r="A809" s="53"/>
      <c r="B809" s="53"/>
      <c r="C809" s="53"/>
      <c r="D809" s="53"/>
      <c r="E809" s="53"/>
      <c r="F809" s="53"/>
      <c r="G809" s="53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  <c r="AA809" s="53"/>
      <c r="AB809" s="53"/>
      <c r="AC809" s="53"/>
      <c r="AD809" s="53"/>
      <c r="AE809" s="53"/>
      <c r="AF809" s="53"/>
      <c r="AG809" s="53"/>
      <c r="AH809" s="53"/>
      <c r="AI809" s="53"/>
      <c r="AJ809" s="53"/>
      <c r="AK809" s="53"/>
      <c r="AL809" s="53"/>
      <c r="AM809" s="53"/>
      <c r="AN809" s="53"/>
      <c r="AO809" s="53"/>
      <c r="AP809" s="53"/>
      <c r="AQ809" s="53"/>
      <c r="AR809" s="53"/>
      <c r="AS809" s="53"/>
      <c r="AT809" s="53"/>
      <c r="AU809" s="53"/>
    </row>
    <row r="810" spans="1:47" ht="15.75" customHeight="1">
      <c r="A810" s="53"/>
      <c r="B810" s="53"/>
      <c r="C810" s="53"/>
      <c r="D810" s="53"/>
      <c r="E810" s="53"/>
      <c r="F810" s="53"/>
      <c r="G810" s="53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  <c r="AA810" s="53"/>
      <c r="AB810" s="53"/>
      <c r="AC810" s="53"/>
      <c r="AD810" s="53"/>
      <c r="AE810" s="53"/>
      <c r="AF810" s="53"/>
      <c r="AG810" s="53"/>
      <c r="AH810" s="53"/>
      <c r="AI810" s="53"/>
      <c r="AJ810" s="53"/>
      <c r="AK810" s="53"/>
      <c r="AL810" s="53"/>
      <c r="AM810" s="53"/>
      <c r="AN810" s="53"/>
      <c r="AO810" s="53"/>
      <c r="AP810" s="53"/>
      <c r="AQ810" s="53"/>
      <c r="AR810" s="53"/>
      <c r="AS810" s="53"/>
      <c r="AT810" s="53"/>
      <c r="AU810" s="53"/>
    </row>
    <row r="811" spans="1:47" ht="15.75" customHeight="1">
      <c r="A811" s="53"/>
      <c r="B811" s="53"/>
      <c r="C811" s="53"/>
      <c r="D811" s="53"/>
      <c r="E811" s="53"/>
      <c r="F811" s="53"/>
      <c r="G811" s="53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  <c r="AB811" s="53"/>
      <c r="AC811" s="53"/>
      <c r="AD811" s="53"/>
      <c r="AE811" s="53"/>
      <c r="AF811" s="53"/>
      <c r="AG811" s="53"/>
      <c r="AH811" s="53"/>
      <c r="AI811" s="53"/>
      <c r="AJ811" s="53"/>
      <c r="AK811" s="53"/>
      <c r="AL811" s="53"/>
      <c r="AM811" s="53"/>
      <c r="AN811" s="53"/>
      <c r="AO811" s="53"/>
      <c r="AP811" s="53"/>
      <c r="AQ811" s="53"/>
      <c r="AR811" s="53"/>
      <c r="AS811" s="53"/>
      <c r="AT811" s="53"/>
      <c r="AU811" s="53"/>
    </row>
    <row r="812" spans="1:47" ht="15.75" customHeight="1">
      <c r="A812" s="53"/>
      <c r="B812" s="53"/>
      <c r="C812" s="53"/>
      <c r="D812" s="53"/>
      <c r="E812" s="53"/>
      <c r="F812" s="53"/>
      <c r="G812" s="53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  <c r="AA812" s="53"/>
      <c r="AB812" s="53"/>
      <c r="AC812" s="53"/>
      <c r="AD812" s="53"/>
      <c r="AE812" s="53"/>
      <c r="AF812" s="53"/>
      <c r="AG812" s="53"/>
      <c r="AH812" s="53"/>
      <c r="AI812" s="53"/>
      <c r="AJ812" s="53"/>
      <c r="AK812" s="53"/>
      <c r="AL812" s="53"/>
      <c r="AM812" s="53"/>
      <c r="AN812" s="53"/>
      <c r="AO812" s="53"/>
      <c r="AP812" s="53"/>
      <c r="AQ812" s="53"/>
      <c r="AR812" s="53"/>
      <c r="AS812" s="53"/>
      <c r="AT812" s="53"/>
      <c r="AU812" s="53"/>
    </row>
    <row r="813" spans="1:47" ht="15.75" customHeight="1">
      <c r="A813" s="53"/>
      <c r="B813" s="53"/>
      <c r="C813" s="53"/>
      <c r="D813" s="53"/>
      <c r="E813" s="53"/>
      <c r="F813" s="53"/>
      <c r="G813" s="53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  <c r="AA813" s="53"/>
      <c r="AB813" s="53"/>
      <c r="AC813" s="53"/>
      <c r="AD813" s="53"/>
      <c r="AE813" s="53"/>
      <c r="AF813" s="53"/>
      <c r="AG813" s="53"/>
      <c r="AH813" s="53"/>
      <c r="AI813" s="53"/>
      <c r="AJ813" s="53"/>
      <c r="AK813" s="53"/>
      <c r="AL813" s="53"/>
      <c r="AM813" s="53"/>
      <c r="AN813" s="53"/>
      <c r="AO813" s="53"/>
      <c r="AP813" s="53"/>
      <c r="AQ813" s="53"/>
      <c r="AR813" s="53"/>
      <c r="AS813" s="53"/>
      <c r="AT813" s="53"/>
      <c r="AU813" s="53"/>
    </row>
    <row r="814" spans="1:47" ht="15.75" customHeight="1">
      <c r="A814" s="53"/>
      <c r="B814" s="53"/>
      <c r="C814" s="53"/>
      <c r="D814" s="53"/>
      <c r="E814" s="53"/>
      <c r="F814" s="53"/>
      <c r="G814" s="53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  <c r="AA814" s="53"/>
      <c r="AB814" s="53"/>
      <c r="AC814" s="53"/>
      <c r="AD814" s="53"/>
      <c r="AE814" s="53"/>
      <c r="AF814" s="53"/>
      <c r="AG814" s="53"/>
      <c r="AH814" s="53"/>
      <c r="AI814" s="53"/>
      <c r="AJ814" s="53"/>
      <c r="AK814" s="53"/>
      <c r="AL814" s="53"/>
      <c r="AM814" s="53"/>
      <c r="AN814" s="53"/>
      <c r="AO814" s="53"/>
      <c r="AP814" s="53"/>
      <c r="AQ814" s="53"/>
      <c r="AR814" s="53"/>
      <c r="AS814" s="53"/>
      <c r="AT814" s="53"/>
      <c r="AU814" s="53"/>
    </row>
    <row r="815" spans="1:47" ht="15.75" customHeight="1">
      <c r="A815" s="53"/>
      <c r="B815" s="53"/>
      <c r="C815" s="53"/>
      <c r="D815" s="53"/>
      <c r="E815" s="53"/>
      <c r="F815" s="53"/>
      <c r="G815" s="53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  <c r="AA815" s="53"/>
      <c r="AB815" s="53"/>
      <c r="AC815" s="53"/>
      <c r="AD815" s="53"/>
      <c r="AE815" s="53"/>
      <c r="AF815" s="53"/>
      <c r="AG815" s="53"/>
      <c r="AH815" s="53"/>
      <c r="AI815" s="53"/>
      <c r="AJ815" s="53"/>
      <c r="AK815" s="53"/>
      <c r="AL815" s="53"/>
      <c r="AM815" s="53"/>
      <c r="AN815" s="53"/>
      <c r="AO815" s="53"/>
      <c r="AP815" s="53"/>
      <c r="AQ815" s="53"/>
      <c r="AR815" s="53"/>
      <c r="AS815" s="53"/>
      <c r="AT815" s="53"/>
      <c r="AU815" s="53"/>
    </row>
    <row r="816" spans="1:47" ht="15.75" customHeight="1">
      <c r="A816" s="53"/>
      <c r="B816" s="53"/>
      <c r="C816" s="53"/>
      <c r="D816" s="53"/>
      <c r="E816" s="53"/>
      <c r="F816" s="53"/>
      <c r="G816" s="53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  <c r="AA816" s="53"/>
      <c r="AB816" s="53"/>
      <c r="AC816" s="53"/>
      <c r="AD816" s="53"/>
      <c r="AE816" s="53"/>
      <c r="AF816" s="53"/>
      <c r="AG816" s="53"/>
      <c r="AH816" s="53"/>
      <c r="AI816" s="53"/>
      <c r="AJ816" s="53"/>
      <c r="AK816" s="53"/>
      <c r="AL816" s="53"/>
      <c r="AM816" s="53"/>
      <c r="AN816" s="53"/>
      <c r="AO816" s="53"/>
      <c r="AP816" s="53"/>
      <c r="AQ816" s="53"/>
      <c r="AR816" s="53"/>
      <c r="AS816" s="53"/>
      <c r="AT816" s="53"/>
      <c r="AU816" s="53"/>
    </row>
    <row r="817" spans="1:47" ht="15.75" customHeight="1">
      <c r="A817" s="53"/>
      <c r="B817" s="53"/>
      <c r="C817" s="53"/>
      <c r="D817" s="53"/>
      <c r="E817" s="53"/>
      <c r="F817" s="53"/>
      <c r="G817" s="53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  <c r="AA817" s="53"/>
      <c r="AB817" s="53"/>
      <c r="AC817" s="53"/>
      <c r="AD817" s="53"/>
      <c r="AE817" s="53"/>
      <c r="AF817" s="53"/>
      <c r="AG817" s="53"/>
      <c r="AH817" s="53"/>
      <c r="AI817" s="53"/>
      <c r="AJ817" s="53"/>
      <c r="AK817" s="53"/>
      <c r="AL817" s="53"/>
      <c r="AM817" s="53"/>
      <c r="AN817" s="53"/>
      <c r="AO817" s="53"/>
      <c r="AP817" s="53"/>
      <c r="AQ817" s="53"/>
      <c r="AR817" s="53"/>
      <c r="AS817" s="53"/>
      <c r="AT817" s="53"/>
      <c r="AU817" s="53"/>
    </row>
    <row r="818" spans="1:47" ht="15.75" customHeight="1">
      <c r="A818" s="53"/>
      <c r="B818" s="53"/>
      <c r="C818" s="53"/>
      <c r="D818" s="53"/>
      <c r="E818" s="53"/>
      <c r="F818" s="53"/>
      <c r="G818" s="53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  <c r="AA818" s="53"/>
      <c r="AB818" s="53"/>
      <c r="AC818" s="53"/>
      <c r="AD818" s="53"/>
      <c r="AE818" s="53"/>
      <c r="AF818" s="53"/>
      <c r="AG818" s="53"/>
      <c r="AH818" s="53"/>
      <c r="AI818" s="53"/>
      <c r="AJ818" s="53"/>
      <c r="AK818" s="53"/>
      <c r="AL818" s="53"/>
      <c r="AM818" s="53"/>
      <c r="AN818" s="53"/>
      <c r="AO818" s="53"/>
      <c r="AP818" s="53"/>
      <c r="AQ818" s="53"/>
      <c r="AR818" s="53"/>
      <c r="AS818" s="53"/>
      <c r="AT818" s="53"/>
      <c r="AU818" s="53"/>
    </row>
    <row r="819" spans="1:47" ht="15.75" customHeight="1">
      <c r="A819" s="53"/>
      <c r="B819" s="53"/>
      <c r="C819" s="53"/>
      <c r="D819" s="53"/>
      <c r="E819" s="53"/>
      <c r="F819" s="53"/>
      <c r="G819" s="53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  <c r="AA819" s="53"/>
      <c r="AB819" s="53"/>
      <c r="AC819" s="53"/>
      <c r="AD819" s="53"/>
      <c r="AE819" s="53"/>
      <c r="AF819" s="53"/>
      <c r="AG819" s="53"/>
      <c r="AH819" s="53"/>
      <c r="AI819" s="53"/>
      <c r="AJ819" s="53"/>
      <c r="AK819" s="53"/>
      <c r="AL819" s="53"/>
      <c r="AM819" s="53"/>
      <c r="AN819" s="53"/>
      <c r="AO819" s="53"/>
      <c r="AP819" s="53"/>
      <c r="AQ819" s="53"/>
      <c r="AR819" s="53"/>
      <c r="AS819" s="53"/>
      <c r="AT819" s="53"/>
      <c r="AU819" s="53"/>
    </row>
    <row r="820" spans="1:47" ht="15.75" customHeight="1">
      <c r="A820" s="53"/>
      <c r="B820" s="53"/>
      <c r="C820" s="53"/>
      <c r="D820" s="53"/>
      <c r="E820" s="53"/>
      <c r="F820" s="53"/>
      <c r="G820" s="53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  <c r="AA820" s="53"/>
      <c r="AB820" s="53"/>
      <c r="AC820" s="53"/>
      <c r="AD820" s="53"/>
      <c r="AE820" s="53"/>
      <c r="AF820" s="53"/>
      <c r="AG820" s="53"/>
      <c r="AH820" s="53"/>
      <c r="AI820" s="53"/>
      <c r="AJ820" s="53"/>
      <c r="AK820" s="53"/>
      <c r="AL820" s="53"/>
      <c r="AM820" s="53"/>
      <c r="AN820" s="53"/>
      <c r="AO820" s="53"/>
      <c r="AP820" s="53"/>
      <c r="AQ820" s="53"/>
      <c r="AR820" s="53"/>
      <c r="AS820" s="53"/>
      <c r="AT820" s="53"/>
      <c r="AU820" s="53"/>
    </row>
    <row r="821" spans="1:47" ht="15.75" customHeight="1">
      <c r="A821" s="53"/>
      <c r="B821" s="53"/>
      <c r="C821" s="53"/>
      <c r="D821" s="53"/>
      <c r="E821" s="53"/>
      <c r="F821" s="53"/>
      <c r="G821" s="53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  <c r="AA821" s="53"/>
      <c r="AB821" s="53"/>
      <c r="AC821" s="53"/>
      <c r="AD821" s="53"/>
      <c r="AE821" s="53"/>
      <c r="AF821" s="53"/>
      <c r="AG821" s="53"/>
      <c r="AH821" s="53"/>
      <c r="AI821" s="53"/>
      <c r="AJ821" s="53"/>
      <c r="AK821" s="53"/>
      <c r="AL821" s="53"/>
      <c r="AM821" s="53"/>
      <c r="AN821" s="53"/>
      <c r="AO821" s="53"/>
      <c r="AP821" s="53"/>
      <c r="AQ821" s="53"/>
      <c r="AR821" s="53"/>
      <c r="AS821" s="53"/>
      <c r="AT821" s="53"/>
      <c r="AU821" s="53"/>
    </row>
    <row r="822" spans="1:47" ht="15.75" customHeight="1">
      <c r="A822" s="53"/>
      <c r="B822" s="53"/>
      <c r="C822" s="53"/>
      <c r="D822" s="53"/>
      <c r="E822" s="53"/>
      <c r="F822" s="53"/>
      <c r="G822" s="53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  <c r="AA822" s="53"/>
      <c r="AB822" s="53"/>
      <c r="AC822" s="53"/>
      <c r="AD822" s="53"/>
      <c r="AE822" s="53"/>
      <c r="AF822" s="53"/>
      <c r="AG822" s="53"/>
      <c r="AH822" s="53"/>
      <c r="AI822" s="53"/>
      <c r="AJ822" s="53"/>
      <c r="AK822" s="53"/>
      <c r="AL822" s="53"/>
      <c r="AM822" s="53"/>
      <c r="AN822" s="53"/>
      <c r="AO822" s="53"/>
      <c r="AP822" s="53"/>
      <c r="AQ822" s="53"/>
      <c r="AR822" s="53"/>
      <c r="AS822" s="53"/>
      <c r="AT822" s="53"/>
      <c r="AU822" s="53"/>
    </row>
    <row r="823" spans="1:47" ht="15.75" customHeight="1">
      <c r="A823" s="53"/>
      <c r="B823" s="53"/>
      <c r="C823" s="53"/>
      <c r="D823" s="53"/>
      <c r="E823" s="53"/>
      <c r="F823" s="53"/>
      <c r="G823" s="53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  <c r="AA823" s="53"/>
      <c r="AB823" s="53"/>
      <c r="AC823" s="53"/>
      <c r="AD823" s="53"/>
      <c r="AE823" s="53"/>
      <c r="AF823" s="53"/>
      <c r="AG823" s="53"/>
      <c r="AH823" s="53"/>
      <c r="AI823" s="53"/>
      <c r="AJ823" s="53"/>
      <c r="AK823" s="53"/>
      <c r="AL823" s="53"/>
      <c r="AM823" s="53"/>
      <c r="AN823" s="53"/>
      <c r="AO823" s="53"/>
      <c r="AP823" s="53"/>
      <c r="AQ823" s="53"/>
      <c r="AR823" s="53"/>
      <c r="AS823" s="53"/>
      <c r="AT823" s="53"/>
      <c r="AU823" s="53"/>
    </row>
    <row r="824" spans="1:47" ht="15.75" customHeight="1">
      <c r="A824" s="53"/>
      <c r="B824" s="53"/>
      <c r="C824" s="53"/>
      <c r="D824" s="53"/>
      <c r="E824" s="53"/>
      <c r="F824" s="53"/>
      <c r="G824" s="53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  <c r="AA824" s="53"/>
      <c r="AB824" s="53"/>
      <c r="AC824" s="53"/>
      <c r="AD824" s="53"/>
      <c r="AE824" s="53"/>
      <c r="AF824" s="53"/>
      <c r="AG824" s="53"/>
      <c r="AH824" s="53"/>
      <c r="AI824" s="53"/>
      <c r="AJ824" s="53"/>
      <c r="AK824" s="53"/>
      <c r="AL824" s="53"/>
      <c r="AM824" s="53"/>
      <c r="AN824" s="53"/>
      <c r="AO824" s="53"/>
      <c r="AP824" s="53"/>
      <c r="AQ824" s="53"/>
      <c r="AR824" s="53"/>
      <c r="AS824" s="53"/>
      <c r="AT824" s="53"/>
      <c r="AU824" s="53"/>
    </row>
    <row r="825" spans="1:47" ht="15.75" customHeight="1">
      <c r="A825" s="53"/>
      <c r="B825" s="53"/>
      <c r="C825" s="53"/>
      <c r="D825" s="53"/>
      <c r="E825" s="53"/>
      <c r="F825" s="53"/>
      <c r="G825" s="53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  <c r="AA825" s="53"/>
      <c r="AB825" s="53"/>
      <c r="AC825" s="53"/>
      <c r="AD825" s="53"/>
      <c r="AE825" s="53"/>
      <c r="AF825" s="53"/>
      <c r="AG825" s="53"/>
      <c r="AH825" s="53"/>
      <c r="AI825" s="53"/>
      <c r="AJ825" s="53"/>
      <c r="AK825" s="53"/>
      <c r="AL825" s="53"/>
      <c r="AM825" s="53"/>
      <c r="AN825" s="53"/>
      <c r="AO825" s="53"/>
      <c r="AP825" s="53"/>
      <c r="AQ825" s="53"/>
      <c r="AR825" s="53"/>
      <c r="AS825" s="53"/>
      <c r="AT825" s="53"/>
      <c r="AU825" s="53"/>
    </row>
    <row r="826" spans="1:47" ht="15.75" customHeight="1">
      <c r="A826" s="53"/>
      <c r="B826" s="53"/>
      <c r="C826" s="53"/>
      <c r="D826" s="53"/>
      <c r="E826" s="53"/>
      <c r="F826" s="53"/>
      <c r="G826" s="53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  <c r="AA826" s="53"/>
      <c r="AB826" s="53"/>
      <c r="AC826" s="53"/>
      <c r="AD826" s="53"/>
      <c r="AE826" s="53"/>
      <c r="AF826" s="53"/>
      <c r="AG826" s="53"/>
      <c r="AH826" s="53"/>
      <c r="AI826" s="53"/>
      <c r="AJ826" s="53"/>
      <c r="AK826" s="53"/>
      <c r="AL826" s="53"/>
      <c r="AM826" s="53"/>
      <c r="AN826" s="53"/>
      <c r="AO826" s="53"/>
      <c r="AP826" s="53"/>
      <c r="AQ826" s="53"/>
      <c r="AR826" s="53"/>
      <c r="AS826" s="53"/>
      <c r="AT826" s="53"/>
      <c r="AU826" s="53"/>
    </row>
    <row r="827" spans="1:47" ht="15.75" customHeight="1">
      <c r="A827" s="53"/>
      <c r="B827" s="53"/>
      <c r="C827" s="53"/>
      <c r="D827" s="53"/>
      <c r="E827" s="53"/>
      <c r="F827" s="53"/>
      <c r="G827" s="53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  <c r="AA827" s="53"/>
      <c r="AB827" s="53"/>
      <c r="AC827" s="53"/>
      <c r="AD827" s="53"/>
      <c r="AE827" s="53"/>
      <c r="AF827" s="53"/>
      <c r="AG827" s="53"/>
      <c r="AH827" s="53"/>
      <c r="AI827" s="53"/>
      <c r="AJ827" s="53"/>
      <c r="AK827" s="53"/>
      <c r="AL827" s="53"/>
      <c r="AM827" s="53"/>
      <c r="AN827" s="53"/>
      <c r="AO827" s="53"/>
      <c r="AP827" s="53"/>
      <c r="AQ827" s="53"/>
      <c r="AR827" s="53"/>
      <c r="AS827" s="53"/>
      <c r="AT827" s="53"/>
      <c r="AU827" s="53"/>
    </row>
    <row r="828" spans="1:47" ht="15.75" customHeight="1">
      <c r="A828" s="53"/>
      <c r="B828" s="53"/>
      <c r="C828" s="53"/>
      <c r="D828" s="53"/>
      <c r="E828" s="53"/>
      <c r="F828" s="53"/>
      <c r="G828" s="53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  <c r="AA828" s="53"/>
      <c r="AB828" s="53"/>
      <c r="AC828" s="53"/>
      <c r="AD828" s="53"/>
      <c r="AE828" s="53"/>
      <c r="AF828" s="53"/>
      <c r="AG828" s="53"/>
      <c r="AH828" s="53"/>
      <c r="AI828" s="53"/>
      <c r="AJ828" s="53"/>
      <c r="AK828" s="53"/>
      <c r="AL828" s="53"/>
      <c r="AM828" s="53"/>
      <c r="AN828" s="53"/>
      <c r="AO828" s="53"/>
      <c r="AP828" s="53"/>
      <c r="AQ828" s="53"/>
      <c r="AR828" s="53"/>
      <c r="AS828" s="53"/>
      <c r="AT828" s="53"/>
      <c r="AU828" s="53"/>
    </row>
    <row r="829" spans="1:47" ht="15.75" customHeight="1">
      <c r="A829" s="53"/>
      <c r="B829" s="53"/>
      <c r="C829" s="53"/>
      <c r="D829" s="53"/>
      <c r="E829" s="53"/>
      <c r="F829" s="53"/>
      <c r="G829" s="53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  <c r="AA829" s="53"/>
      <c r="AB829" s="53"/>
      <c r="AC829" s="53"/>
      <c r="AD829" s="53"/>
      <c r="AE829" s="53"/>
      <c r="AF829" s="53"/>
      <c r="AG829" s="53"/>
      <c r="AH829" s="53"/>
      <c r="AI829" s="53"/>
      <c r="AJ829" s="53"/>
      <c r="AK829" s="53"/>
      <c r="AL829" s="53"/>
      <c r="AM829" s="53"/>
      <c r="AN829" s="53"/>
      <c r="AO829" s="53"/>
      <c r="AP829" s="53"/>
      <c r="AQ829" s="53"/>
      <c r="AR829" s="53"/>
      <c r="AS829" s="53"/>
      <c r="AT829" s="53"/>
      <c r="AU829" s="53"/>
    </row>
    <row r="830" spans="1:47" ht="15.75" customHeight="1">
      <c r="A830" s="53"/>
      <c r="B830" s="53"/>
      <c r="C830" s="53"/>
      <c r="D830" s="53"/>
      <c r="E830" s="53"/>
      <c r="F830" s="53"/>
      <c r="G830" s="53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  <c r="AA830" s="53"/>
      <c r="AB830" s="53"/>
      <c r="AC830" s="53"/>
      <c r="AD830" s="53"/>
      <c r="AE830" s="53"/>
      <c r="AF830" s="53"/>
      <c r="AG830" s="53"/>
      <c r="AH830" s="53"/>
      <c r="AI830" s="53"/>
      <c r="AJ830" s="53"/>
      <c r="AK830" s="53"/>
      <c r="AL830" s="53"/>
      <c r="AM830" s="53"/>
      <c r="AN830" s="53"/>
      <c r="AO830" s="53"/>
      <c r="AP830" s="53"/>
      <c r="AQ830" s="53"/>
      <c r="AR830" s="53"/>
      <c r="AS830" s="53"/>
      <c r="AT830" s="53"/>
      <c r="AU830" s="53"/>
    </row>
    <row r="831" spans="1:47" ht="15.75" customHeight="1">
      <c r="A831" s="53"/>
      <c r="B831" s="53"/>
      <c r="C831" s="53"/>
      <c r="D831" s="53"/>
      <c r="E831" s="53"/>
      <c r="F831" s="53"/>
      <c r="G831" s="53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  <c r="AB831" s="53"/>
      <c r="AC831" s="53"/>
      <c r="AD831" s="53"/>
      <c r="AE831" s="53"/>
      <c r="AF831" s="53"/>
      <c r="AG831" s="53"/>
      <c r="AH831" s="53"/>
      <c r="AI831" s="53"/>
      <c r="AJ831" s="53"/>
      <c r="AK831" s="53"/>
      <c r="AL831" s="53"/>
      <c r="AM831" s="53"/>
      <c r="AN831" s="53"/>
      <c r="AO831" s="53"/>
      <c r="AP831" s="53"/>
      <c r="AQ831" s="53"/>
      <c r="AR831" s="53"/>
      <c r="AS831" s="53"/>
      <c r="AT831" s="53"/>
      <c r="AU831" s="53"/>
    </row>
    <row r="832" spans="1:47" ht="15.75" customHeight="1">
      <c r="A832" s="53"/>
      <c r="B832" s="53"/>
      <c r="C832" s="53"/>
      <c r="D832" s="53"/>
      <c r="E832" s="53"/>
      <c r="F832" s="53"/>
      <c r="G832" s="53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  <c r="AA832" s="53"/>
      <c r="AB832" s="53"/>
      <c r="AC832" s="53"/>
      <c r="AD832" s="53"/>
      <c r="AE832" s="53"/>
      <c r="AF832" s="53"/>
      <c r="AG832" s="53"/>
      <c r="AH832" s="53"/>
      <c r="AI832" s="53"/>
      <c r="AJ832" s="53"/>
      <c r="AK832" s="53"/>
      <c r="AL832" s="53"/>
      <c r="AM832" s="53"/>
      <c r="AN832" s="53"/>
      <c r="AO832" s="53"/>
      <c r="AP832" s="53"/>
      <c r="AQ832" s="53"/>
      <c r="AR832" s="53"/>
      <c r="AS832" s="53"/>
      <c r="AT832" s="53"/>
      <c r="AU832" s="53"/>
    </row>
    <row r="833" spans="1:47" ht="15.75" customHeight="1">
      <c r="A833" s="53"/>
      <c r="B833" s="53"/>
      <c r="C833" s="53"/>
      <c r="D833" s="53"/>
      <c r="E833" s="53"/>
      <c r="F833" s="53"/>
      <c r="G833" s="53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  <c r="AA833" s="53"/>
      <c r="AB833" s="53"/>
      <c r="AC833" s="53"/>
      <c r="AD833" s="53"/>
      <c r="AE833" s="53"/>
      <c r="AF833" s="53"/>
      <c r="AG833" s="53"/>
      <c r="AH833" s="53"/>
      <c r="AI833" s="53"/>
      <c r="AJ833" s="53"/>
      <c r="AK833" s="53"/>
      <c r="AL833" s="53"/>
      <c r="AM833" s="53"/>
      <c r="AN833" s="53"/>
      <c r="AO833" s="53"/>
      <c r="AP833" s="53"/>
      <c r="AQ833" s="53"/>
      <c r="AR833" s="53"/>
      <c r="AS833" s="53"/>
      <c r="AT833" s="53"/>
      <c r="AU833" s="53"/>
    </row>
    <row r="834" spans="1:47" ht="15.75" customHeight="1">
      <c r="A834" s="53"/>
      <c r="B834" s="53"/>
      <c r="C834" s="53"/>
      <c r="D834" s="53"/>
      <c r="E834" s="53"/>
      <c r="F834" s="53"/>
      <c r="G834" s="53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  <c r="AA834" s="53"/>
      <c r="AB834" s="53"/>
      <c r="AC834" s="53"/>
      <c r="AD834" s="53"/>
      <c r="AE834" s="53"/>
      <c r="AF834" s="53"/>
      <c r="AG834" s="53"/>
      <c r="AH834" s="53"/>
      <c r="AI834" s="53"/>
      <c r="AJ834" s="53"/>
      <c r="AK834" s="53"/>
      <c r="AL834" s="53"/>
      <c r="AM834" s="53"/>
      <c r="AN834" s="53"/>
      <c r="AO834" s="53"/>
      <c r="AP834" s="53"/>
      <c r="AQ834" s="53"/>
      <c r="AR834" s="53"/>
      <c r="AS834" s="53"/>
      <c r="AT834" s="53"/>
      <c r="AU834" s="53"/>
    </row>
    <row r="835" spans="1:47" ht="15.75" customHeight="1">
      <c r="A835" s="53"/>
      <c r="B835" s="53"/>
      <c r="C835" s="53"/>
      <c r="D835" s="53"/>
      <c r="E835" s="53"/>
      <c r="F835" s="53"/>
      <c r="G835" s="53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  <c r="AA835" s="53"/>
      <c r="AB835" s="53"/>
      <c r="AC835" s="53"/>
      <c r="AD835" s="53"/>
      <c r="AE835" s="53"/>
      <c r="AF835" s="53"/>
      <c r="AG835" s="53"/>
      <c r="AH835" s="53"/>
      <c r="AI835" s="53"/>
      <c r="AJ835" s="53"/>
      <c r="AK835" s="53"/>
      <c r="AL835" s="53"/>
      <c r="AM835" s="53"/>
      <c r="AN835" s="53"/>
      <c r="AO835" s="53"/>
      <c r="AP835" s="53"/>
      <c r="AQ835" s="53"/>
      <c r="AR835" s="53"/>
      <c r="AS835" s="53"/>
      <c r="AT835" s="53"/>
      <c r="AU835" s="53"/>
    </row>
    <row r="836" spans="1:47" ht="15.75" customHeight="1">
      <c r="A836" s="53"/>
      <c r="B836" s="53"/>
      <c r="C836" s="53"/>
      <c r="D836" s="53"/>
      <c r="E836" s="53"/>
      <c r="F836" s="53"/>
      <c r="G836" s="53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  <c r="AA836" s="53"/>
      <c r="AB836" s="53"/>
      <c r="AC836" s="53"/>
      <c r="AD836" s="53"/>
      <c r="AE836" s="53"/>
      <c r="AF836" s="53"/>
      <c r="AG836" s="53"/>
      <c r="AH836" s="53"/>
      <c r="AI836" s="53"/>
      <c r="AJ836" s="53"/>
      <c r="AK836" s="53"/>
      <c r="AL836" s="53"/>
      <c r="AM836" s="53"/>
      <c r="AN836" s="53"/>
      <c r="AO836" s="53"/>
      <c r="AP836" s="53"/>
      <c r="AQ836" s="53"/>
      <c r="AR836" s="53"/>
      <c r="AS836" s="53"/>
      <c r="AT836" s="53"/>
      <c r="AU836" s="53"/>
    </row>
    <row r="837" spans="1:47" ht="15.75" customHeight="1">
      <c r="A837" s="53"/>
      <c r="B837" s="53"/>
      <c r="C837" s="53"/>
      <c r="D837" s="53"/>
      <c r="E837" s="53"/>
      <c r="F837" s="53"/>
      <c r="G837" s="53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  <c r="AA837" s="53"/>
      <c r="AB837" s="53"/>
      <c r="AC837" s="53"/>
      <c r="AD837" s="53"/>
      <c r="AE837" s="53"/>
      <c r="AF837" s="53"/>
      <c r="AG837" s="53"/>
      <c r="AH837" s="53"/>
      <c r="AI837" s="53"/>
      <c r="AJ837" s="53"/>
      <c r="AK837" s="53"/>
      <c r="AL837" s="53"/>
      <c r="AM837" s="53"/>
      <c r="AN837" s="53"/>
      <c r="AO837" s="53"/>
      <c r="AP837" s="53"/>
      <c r="AQ837" s="53"/>
      <c r="AR837" s="53"/>
      <c r="AS837" s="53"/>
      <c r="AT837" s="53"/>
      <c r="AU837" s="53"/>
    </row>
    <row r="838" spans="1:47" ht="15.75" customHeight="1">
      <c r="A838" s="53"/>
      <c r="B838" s="53"/>
      <c r="C838" s="53"/>
      <c r="D838" s="53"/>
      <c r="E838" s="53"/>
      <c r="F838" s="53"/>
      <c r="G838" s="53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  <c r="AA838" s="53"/>
      <c r="AB838" s="53"/>
      <c r="AC838" s="53"/>
      <c r="AD838" s="53"/>
      <c r="AE838" s="53"/>
      <c r="AF838" s="53"/>
      <c r="AG838" s="53"/>
      <c r="AH838" s="53"/>
      <c r="AI838" s="53"/>
      <c r="AJ838" s="53"/>
      <c r="AK838" s="53"/>
      <c r="AL838" s="53"/>
      <c r="AM838" s="53"/>
      <c r="AN838" s="53"/>
      <c r="AO838" s="53"/>
      <c r="AP838" s="53"/>
      <c r="AQ838" s="53"/>
      <c r="AR838" s="53"/>
      <c r="AS838" s="53"/>
      <c r="AT838" s="53"/>
      <c r="AU838" s="53"/>
    </row>
    <row r="839" spans="1:47" ht="15.75" customHeight="1">
      <c r="A839" s="53"/>
      <c r="B839" s="53"/>
      <c r="C839" s="53"/>
      <c r="D839" s="53"/>
      <c r="E839" s="53"/>
      <c r="F839" s="53"/>
      <c r="G839" s="53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  <c r="AA839" s="53"/>
      <c r="AB839" s="53"/>
      <c r="AC839" s="53"/>
      <c r="AD839" s="53"/>
      <c r="AE839" s="53"/>
      <c r="AF839" s="53"/>
      <c r="AG839" s="53"/>
      <c r="AH839" s="53"/>
      <c r="AI839" s="53"/>
      <c r="AJ839" s="53"/>
      <c r="AK839" s="53"/>
      <c r="AL839" s="53"/>
      <c r="AM839" s="53"/>
      <c r="AN839" s="53"/>
      <c r="AO839" s="53"/>
      <c r="AP839" s="53"/>
      <c r="AQ839" s="53"/>
      <c r="AR839" s="53"/>
      <c r="AS839" s="53"/>
      <c r="AT839" s="53"/>
      <c r="AU839" s="53"/>
    </row>
    <row r="840" spans="1:47" ht="15.75" customHeight="1">
      <c r="A840" s="53"/>
      <c r="B840" s="53"/>
      <c r="C840" s="53"/>
      <c r="D840" s="53"/>
      <c r="E840" s="53"/>
      <c r="F840" s="53"/>
      <c r="G840" s="53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  <c r="AA840" s="53"/>
      <c r="AB840" s="53"/>
      <c r="AC840" s="53"/>
      <c r="AD840" s="53"/>
      <c r="AE840" s="53"/>
      <c r="AF840" s="53"/>
      <c r="AG840" s="53"/>
      <c r="AH840" s="53"/>
      <c r="AI840" s="53"/>
      <c r="AJ840" s="53"/>
      <c r="AK840" s="53"/>
      <c r="AL840" s="53"/>
      <c r="AM840" s="53"/>
      <c r="AN840" s="53"/>
      <c r="AO840" s="53"/>
      <c r="AP840" s="53"/>
      <c r="AQ840" s="53"/>
      <c r="AR840" s="53"/>
      <c r="AS840" s="53"/>
      <c r="AT840" s="53"/>
      <c r="AU840" s="53"/>
    </row>
    <row r="841" spans="1:47" ht="15.75" customHeight="1">
      <c r="A841" s="53"/>
      <c r="B841" s="53"/>
      <c r="C841" s="53"/>
      <c r="D841" s="53"/>
      <c r="E841" s="53"/>
      <c r="F841" s="53"/>
      <c r="G841" s="53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  <c r="AA841" s="53"/>
      <c r="AB841" s="53"/>
      <c r="AC841" s="53"/>
      <c r="AD841" s="53"/>
      <c r="AE841" s="53"/>
      <c r="AF841" s="53"/>
      <c r="AG841" s="53"/>
      <c r="AH841" s="53"/>
      <c r="AI841" s="53"/>
      <c r="AJ841" s="53"/>
      <c r="AK841" s="53"/>
      <c r="AL841" s="53"/>
      <c r="AM841" s="53"/>
      <c r="AN841" s="53"/>
      <c r="AO841" s="53"/>
      <c r="AP841" s="53"/>
      <c r="AQ841" s="53"/>
      <c r="AR841" s="53"/>
      <c r="AS841" s="53"/>
      <c r="AT841" s="53"/>
      <c r="AU841" s="53"/>
    </row>
    <row r="842" spans="1:47" ht="15.75" customHeight="1">
      <c r="A842" s="53"/>
      <c r="B842" s="53"/>
      <c r="C842" s="53"/>
      <c r="D842" s="53"/>
      <c r="E842" s="53"/>
      <c r="F842" s="53"/>
      <c r="G842" s="53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  <c r="AA842" s="53"/>
      <c r="AB842" s="53"/>
      <c r="AC842" s="53"/>
      <c r="AD842" s="53"/>
      <c r="AE842" s="53"/>
      <c r="AF842" s="53"/>
      <c r="AG842" s="53"/>
      <c r="AH842" s="53"/>
      <c r="AI842" s="53"/>
      <c r="AJ842" s="53"/>
      <c r="AK842" s="53"/>
      <c r="AL842" s="53"/>
      <c r="AM842" s="53"/>
      <c r="AN842" s="53"/>
      <c r="AO842" s="53"/>
      <c r="AP842" s="53"/>
      <c r="AQ842" s="53"/>
      <c r="AR842" s="53"/>
      <c r="AS842" s="53"/>
      <c r="AT842" s="53"/>
      <c r="AU842" s="53"/>
    </row>
    <row r="843" spans="1:47" ht="15.75" customHeight="1">
      <c r="A843" s="53"/>
      <c r="B843" s="53"/>
      <c r="C843" s="53"/>
      <c r="D843" s="53"/>
      <c r="E843" s="53"/>
      <c r="F843" s="53"/>
      <c r="G843" s="53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  <c r="AA843" s="53"/>
      <c r="AB843" s="53"/>
      <c r="AC843" s="53"/>
      <c r="AD843" s="53"/>
      <c r="AE843" s="53"/>
      <c r="AF843" s="53"/>
      <c r="AG843" s="53"/>
      <c r="AH843" s="53"/>
      <c r="AI843" s="53"/>
      <c r="AJ843" s="53"/>
      <c r="AK843" s="53"/>
      <c r="AL843" s="53"/>
      <c r="AM843" s="53"/>
      <c r="AN843" s="53"/>
      <c r="AO843" s="53"/>
      <c r="AP843" s="53"/>
      <c r="AQ843" s="53"/>
      <c r="AR843" s="53"/>
      <c r="AS843" s="53"/>
      <c r="AT843" s="53"/>
      <c r="AU843" s="53"/>
    </row>
    <row r="844" spans="1:47" ht="15.75" customHeight="1">
      <c r="A844" s="53"/>
      <c r="B844" s="53"/>
      <c r="C844" s="53"/>
      <c r="D844" s="53"/>
      <c r="E844" s="53"/>
      <c r="F844" s="53"/>
      <c r="G844" s="53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  <c r="AA844" s="53"/>
      <c r="AB844" s="53"/>
      <c r="AC844" s="53"/>
      <c r="AD844" s="53"/>
      <c r="AE844" s="53"/>
      <c r="AF844" s="53"/>
      <c r="AG844" s="53"/>
      <c r="AH844" s="53"/>
      <c r="AI844" s="53"/>
      <c r="AJ844" s="53"/>
      <c r="AK844" s="53"/>
      <c r="AL844" s="53"/>
      <c r="AM844" s="53"/>
      <c r="AN844" s="53"/>
      <c r="AO844" s="53"/>
      <c r="AP844" s="53"/>
      <c r="AQ844" s="53"/>
      <c r="AR844" s="53"/>
      <c r="AS844" s="53"/>
      <c r="AT844" s="53"/>
      <c r="AU844" s="53"/>
    </row>
    <row r="845" spans="1:47" ht="15.75" customHeight="1">
      <c r="A845" s="53"/>
      <c r="B845" s="53"/>
      <c r="C845" s="53"/>
      <c r="D845" s="53"/>
      <c r="E845" s="53"/>
      <c r="F845" s="53"/>
      <c r="G845" s="53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  <c r="AA845" s="53"/>
      <c r="AB845" s="53"/>
      <c r="AC845" s="53"/>
      <c r="AD845" s="53"/>
      <c r="AE845" s="53"/>
      <c r="AF845" s="53"/>
      <c r="AG845" s="53"/>
      <c r="AH845" s="53"/>
      <c r="AI845" s="53"/>
      <c r="AJ845" s="53"/>
      <c r="AK845" s="53"/>
      <c r="AL845" s="53"/>
      <c r="AM845" s="53"/>
      <c r="AN845" s="53"/>
      <c r="AO845" s="53"/>
      <c r="AP845" s="53"/>
      <c r="AQ845" s="53"/>
      <c r="AR845" s="53"/>
      <c r="AS845" s="53"/>
      <c r="AT845" s="53"/>
      <c r="AU845" s="53"/>
    </row>
    <row r="846" spans="1:47" ht="15.75" customHeight="1">
      <c r="A846" s="53"/>
      <c r="B846" s="53"/>
      <c r="C846" s="53"/>
      <c r="D846" s="53"/>
      <c r="E846" s="53"/>
      <c r="F846" s="53"/>
      <c r="G846" s="53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  <c r="AA846" s="53"/>
      <c r="AB846" s="53"/>
      <c r="AC846" s="53"/>
      <c r="AD846" s="53"/>
      <c r="AE846" s="53"/>
      <c r="AF846" s="53"/>
      <c r="AG846" s="53"/>
      <c r="AH846" s="53"/>
      <c r="AI846" s="53"/>
      <c r="AJ846" s="53"/>
      <c r="AK846" s="53"/>
      <c r="AL846" s="53"/>
      <c r="AM846" s="53"/>
      <c r="AN846" s="53"/>
      <c r="AO846" s="53"/>
      <c r="AP846" s="53"/>
      <c r="AQ846" s="53"/>
      <c r="AR846" s="53"/>
      <c r="AS846" s="53"/>
      <c r="AT846" s="53"/>
      <c r="AU846" s="53"/>
    </row>
    <row r="847" spans="1:47" ht="15.75" customHeight="1">
      <c r="A847" s="53"/>
      <c r="B847" s="53"/>
      <c r="C847" s="53"/>
      <c r="D847" s="53"/>
      <c r="E847" s="53"/>
      <c r="F847" s="53"/>
      <c r="G847" s="53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  <c r="AA847" s="53"/>
      <c r="AB847" s="53"/>
      <c r="AC847" s="53"/>
      <c r="AD847" s="53"/>
      <c r="AE847" s="53"/>
      <c r="AF847" s="53"/>
      <c r="AG847" s="53"/>
      <c r="AH847" s="53"/>
      <c r="AI847" s="53"/>
      <c r="AJ847" s="53"/>
      <c r="AK847" s="53"/>
      <c r="AL847" s="53"/>
      <c r="AM847" s="53"/>
      <c r="AN847" s="53"/>
      <c r="AO847" s="53"/>
      <c r="AP847" s="53"/>
      <c r="AQ847" s="53"/>
      <c r="AR847" s="53"/>
      <c r="AS847" s="53"/>
      <c r="AT847" s="53"/>
      <c r="AU847" s="53"/>
    </row>
    <row r="848" spans="1:47" ht="15.75" customHeight="1">
      <c r="A848" s="53"/>
      <c r="B848" s="53"/>
      <c r="C848" s="53"/>
      <c r="D848" s="53"/>
      <c r="E848" s="53"/>
      <c r="F848" s="53"/>
      <c r="G848" s="53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  <c r="AA848" s="53"/>
      <c r="AB848" s="53"/>
      <c r="AC848" s="53"/>
      <c r="AD848" s="53"/>
      <c r="AE848" s="53"/>
      <c r="AF848" s="53"/>
      <c r="AG848" s="53"/>
      <c r="AH848" s="53"/>
      <c r="AI848" s="53"/>
      <c r="AJ848" s="53"/>
      <c r="AK848" s="53"/>
      <c r="AL848" s="53"/>
      <c r="AM848" s="53"/>
      <c r="AN848" s="53"/>
      <c r="AO848" s="53"/>
      <c r="AP848" s="53"/>
      <c r="AQ848" s="53"/>
      <c r="AR848" s="53"/>
      <c r="AS848" s="53"/>
      <c r="AT848" s="53"/>
      <c r="AU848" s="53"/>
    </row>
    <row r="849" spans="1:47" ht="15.75" customHeight="1">
      <c r="A849" s="53"/>
      <c r="B849" s="53"/>
      <c r="C849" s="53"/>
      <c r="D849" s="53"/>
      <c r="E849" s="53"/>
      <c r="F849" s="53"/>
      <c r="G849" s="53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  <c r="AA849" s="53"/>
      <c r="AB849" s="53"/>
      <c r="AC849" s="53"/>
      <c r="AD849" s="53"/>
      <c r="AE849" s="53"/>
      <c r="AF849" s="53"/>
      <c r="AG849" s="53"/>
      <c r="AH849" s="53"/>
      <c r="AI849" s="53"/>
      <c r="AJ849" s="53"/>
      <c r="AK849" s="53"/>
      <c r="AL849" s="53"/>
      <c r="AM849" s="53"/>
      <c r="AN849" s="53"/>
      <c r="AO849" s="53"/>
      <c r="AP849" s="53"/>
      <c r="AQ849" s="53"/>
      <c r="AR849" s="53"/>
      <c r="AS849" s="53"/>
      <c r="AT849" s="53"/>
      <c r="AU849" s="53"/>
    </row>
    <row r="850" spans="1:47" ht="15.75" customHeight="1">
      <c r="A850" s="53"/>
      <c r="B850" s="53"/>
      <c r="C850" s="53"/>
      <c r="D850" s="53"/>
      <c r="E850" s="53"/>
      <c r="F850" s="53"/>
      <c r="G850" s="53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  <c r="AA850" s="53"/>
      <c r="AB850" s="53"/>
      <c r="AC850" s="53"/>
      <c r="AD850" s="53"/>
      <c r="AE850" s="53"/>
      <c r="AF850" s="53"/>
      <c r="AG850" s="53"/>
      <c r="AH850" s="53"/>
      <c r="AI850" s="53"/>
      <c r="AJ850" s="53"/>
      <c r="AK850" s="53"/>
      <c r="AL850" s="53"/>
      <c r="AM850" s="53"/>
      <c r="AN850" s="53"/>
      <c r="AO850" s="53"/>
      <c r="AP850" s="53"/>
      <c r="AQ850" s="53"/>
      <c r="AR850" s="53"/>
      <c r="AS850" s="53"/>
      <c r="AT850" s="53"/>
      <c r="AU850" s="53"/>
    </row>
    <row r="851" spans="1:47" ht="15.75" customHeight="1">
      <c r="A851" s="53"/>
      <c r="B851" s="53"/>
      <c r="C851" s="53"/>
      <c r="D851" s="53"/>
      <c r="E851" s="53"/>
      <c r="F851" s="53"/>
      <c r="G851" s="53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  <c r="AA851" s="53"/>
      <c r="AB851" s="53"/>
      <c r="AC851" s="53"/>
      <c r="AD851" s="53"/>
      <c r="AE851" s="53"/>
      <c r="AF851" s="53"/>
      <c r="AG851" s="53"/>
      <c r="AH851" s="53"/>
      <c r="AI851" s="53"/>
      <c r="AJ851" s="53"/>
      <c r="AK851" s="53"/>
      <c r="AL851" s="53"/>
      <c r="AM851" s="53"/>
      <c r="AN851" s="53"/>
      <c r="AO851" s="53"/>
      <c r="AP851" s="53"/>
      <c r="AQ851" s="53"/>
      <c r="AR851" s="53"/>
      <c r="AS851" s="53"/>
      <c r="AT851" s="53"/>
      <c r="AU851" s="53"/>
    </row>
    <row r="852" spans="1:47" ht="15.75" customHeight="1">
      <c r="A852" s="53"/>
      <c r="B852" s="53"/>
      <c r="C852" s="53"/>
      <c r="D852" s="53"/>
      <c r="E852" s="53"/>
      <c r="F852" s="53"/>
      <c r="G852" s="53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  <c r="AA852" s="53"/>
      <c r="AB852" s="53"/>
      <c r="AC852" s="53"/>
      <c r="AD852" s="53"/>
      <c r="AE852" s="53"/>
      <c r="AF852" s="53"/>
      <c r="AG852" s="53"/>
      <c r="AH852" s="53"/>
      <c r="AI852" s="53"/>
      <c r="AJ852" s="53"/>
      <c r="AK852" s="53"/>
      <c r="AL852" s="53"/>
      <c r="AM852" s="53"/>
      <c r="AN852" s="53"/>
      <c r="AO852" s="53"/>
      <c r="AP852" s="53"/>
      <c r="AQ852" s="53"/>
      <c r="AR852" s="53"/>
      <c r="AS852" s="53"/>
      <c r="AT852" s="53"/>
      <c r="AU852" s="53"/>
    </row>
    <row r="853" spans="1:47" ht="15.75" customHeight="1">
      <c r="A853" s="53"/>
      <c r="B853" s="53"/>
      <c r="C853" s="53"/>
      <c r="D853" s="53"/>
      <c r="E853" s="53"/>
      <c r="F853" s="53"/>
      <c r="G853" s="53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  <c r="AA853" s="53"/>
      <c r="AB853" s="53"/>
      <c r="AC853" s="53"/>
      <c r="AD853" s="53"/>
      <c r="AE853" s="53"/>
      <c r="AF853" s="53"/>
      <c r="AG853" s="53"/>
      <c r="AH853" s="53"/>
      <c r="AI853" s="53"/>
      <c r="AJ853" s="53"/>
      <c r="AK853" s="53"/>
      <c r="AL853" s="53"/>
      <c r="AM853" s="53"/>
      <c r="AN853" s="53"/>
      <c r="AO853" s="53"/>
      <c r="AP853" s="53"/>
      <c r="AQ853" s="53"/>
      <c r="AR853" s="53"/>
      <c r="AS853" s="53"/>
      <c r="AT853" s="53"/>
      <c r="AU853" s="53"/>
    </row>
    <row r="854" spans="1:47" ht="15.75" customHeight="1">
      <c r="A854" s="53"/>
      <c r="B854" s="53"/>
      <c r="C854" s="53"/>
      <c r="D854" s="53"/>
      <c r="E854" s="53"/>
      <c r="F854" s="53"/>
      <c r="G854" s="53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  <c r="AA854" s="53"/>
      <c r="AB854" s="53"/>
      <c r="AC854" s="53"/>
      <c r="AD854" s="53"/>
      <c r="AE854" s="53"/>
      <c r="AF854" s="53"/>
      <c r="AG854" s="53"/>
      <c r="AH854" s="53"/>
      <c r="AI854" s="53"/>
      <c r="AJ854" s="53"/>
      <c r="AK854" s="53"/>
      <c r="AL854" s="53"/>
      <c r="AM854" s="53"/>
      <c r="AN854" s="53"/>
      <c r="AO854" s="53"/>
      <c r="AP854" s="53"/>
      <c r="AQ854" s="53"/>
      <c r="AR854" s="53"/>
      <c r="AS854" s="53"/>
      <c r="AT854" s="53"/>
      <c r="AU854" s="53"/>
    </row>
    <row r="855" spans="1:47" ht="15.75" customHeight="1">
      <c r="A855" s="53"/>
      <c r="B855" s="53"/>
      <c r="C855" s="53"/>
      <c r="D855" s="53"/>
      <c r="E855" s="53"/>
      <c r="F855" s="53"/>
      <c r="G855" s="53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  <c r="AA855" s="53"/>
      <c r="AB855" s="53"/>
      <c r="AC855" s="53"/>
      <c r="AD855" s="53"/>
      <c r="AE855" s="53"/>
      <c r="AF855" s="53"/>
      <c r="AG855" s="53"/>
      <c r="AH855" s="53"/>
      <c r="AI855" s="53"/>
      <c r="AJ855" s="53"/>
      <c r="AK855" s="53"/>
      <c r="AL855" s="53"/>
      <c r="AM855" s="53"/>
      <c r="AN855" s="53"/>
      <c r="AO855" s="53"/>
      <c r="AP855" s="53"/>
      <c r="AQ855" s="53"/>
      <c r="AR855" s="53"/>
      <c r="AS855" s="53"/>
      <c r="AT855" s="53"/>
      <c r="AU855" s="53"/>
    </row>
    <row r="856" spans="1:47" ht="15.75" customHeight="1">
      <c r="A856" s="53"/>
      <c r="B856" s="53"/>
      <c r="C856" s="53"/>
      <c r="D856" s="53"/>
      <c r="E856" s="53"/>
      <c r="F856" s="53"/>
      <c r="G856" s="53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  <c r="AA856" s="53"/>
      <c r="AB856" s="53"/>
      <c r="AC856" s="53"/>
      <c r="AD856" s="53"/>
      <c r="AE856" s="53"/>
      <c r="AF856" s="53"/>
      <c r="AG856" s="53"/>
      <c r="AH856" s="53"/>
      <c r="AI856" s="53"/>
      <c r="AJ856" s="53"/>
      <c r="AK856" s="53"/>
      <c r="AL856" s="53"/>
      <c r="AM856" s="53"/>
      <c r="AN856" s="53"/>
      <c r="AO856" s="53"/>
      <c r="AP856" s="53"/>
      <c r="AQ856" s="53"/>
      <c r="AR856" s="53"/>
      <c r="AS856" s="53"/>
      <c r="AT856" s="53"/>
      <c r="AU856" s="53"/>
    </row>
    <row r="857" spans="1:47" ht="15.75" customHeight="1">
      <c r="A857" s="53"/>
      <c r="B857" s="53"/>
      <c r="C857" s="53"/>
      <c r="D857" s="53"/>
      <c r="E857" s="53"/>
      <c r="F857" s="53"/>
      <c r="G857" s="53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  <c r="AA857" s="53"/>
      <c r="AB857" s="53"/>
      <c r="AC857" s="53"/>
      <c r="AD857" s="53"/>
      <c r="AE857" s="53"/>
      <c r="AF857" s="53"/>
      <c r="AG857" s="53"/>
      <c r="AH857" s="53"/>
      <c r="AI857" s="53"/>
      <c r="AJ857" s="53"/>
      <c r="AK857" s="53"/>
      <c r="AL857" s="53"/>
      <c r="AM857" s="53"/>
      <c r="AN857" s="53"/>
      <c r="AO857" s="53"/>
      <c r="AP857" s="53"/>
      <c r="AQ857" s="53"/>
      <c r="AR857" s="53"/>
      <c r="AS857" s="53"/>
      <c r="AT857" s="53"/>
      <c r="AU857" s="53"/>
    </row>
    <row r="858" spans="1:47" ht="15.75" customHeight="1">
      <c r="A858" s="53"/>
      <c r="B858" s="53"/>
      <c r="C858" s="53"/>
      <c r="D858" s="53"/>
      <c r="E858" s="53"/>
      <c r="F858" s="53"/>
      <c r="G858" s="53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  <c r="AA858" s="53"/>
      <c r="AB858" s="53"/>
      <c r="AC858" s="53"/>
      <c r="AD858" s="53"/>
      <c r="AE858" s="53"/>
      <c r="AF858" s="53"/>
      <c r="AG858" s="53"/>
      <c r="AH858" s="53"/>
      <c r="AI858" s="53"/>
      <c r="AJ858" s="53"/>
      <c r="AK858" s="53"/>
      <c r="AL858" s="53"/>
      <c r="AM858" s="53"/>
      <c r="AN858" s="53"/>
      <c r="AO858" s="53"/>
      <c r="AP858" s="53"/>
      <c r="AQ858" s="53"/>
      <c r="AR858" s="53"/>
      <c r="AS858" s="53"/>
      <c r="AT858" s="53"/>
      <c r="AU858" s="53"/>
    </row>
    <row r="859" spans="1:47" ht="15.75" customHeight="1">
      <c r="A859" s="53"/>
      <c r="B859" s="53"/>
      <c r="C859" s="53"/>
      <c r="D859" s="53"/>
      <c r="E859" s="53"/>
      <c r="F859" s="53"/>
      <c r="G859" s="53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  <c r="AA859" s="53"/>
      <c r="AB859" s="53"/>
      <c r="AC859" s="53"/>
      <c r="AD859" s="53"/>
      <c r="AE859" s="53"/>
      <c r="AF859" s="53"/>
      <c r="AG859" s="53"/>
      <c r="AH859" s="53"/>
      <c r="AI859" s="53"/>
      <c r="AJ859" s="53"/>
      <c r="AK859" s="53"/>
      <c r="AL859" s="53"/>
      <c r="AM859" s="53"/>
      <c r="AN859" s="53"/>
      <c r="AO859" s="53"/>
      <c r="AP859" s="53"/>
      <c r="AQ859" s="53"/>
      <c r="AR859" s="53"/>
      <c r="AS859" s="53"/>
      <c r="AT859" s="53"/>
      <c r="AU859" s="53"/>
    </row>
    <row r="860" spans="1:47" ht="15.75" customHeight="1">
      <c r="A860" s="53"/>
      <c r="B860" s="53"/>
      <c r="C860" s="53"/>
      <c r="D860" s="53"/>
      <c r="E860" s="53"/>
      <c r="F860" s="53"/>
      <c r="G860" s="53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  <c r="AA860" s="53"/>
      <c r="AB860" s="53"/>
      <c r="AC860" s="53"/>
      <c r="AD860" s="53"/>
      <c r="AE860" s="53"/>
      <c r="AF860" s="53"/>
      <c r="AG860" s="53"/>
      <c r="AH860" s="53"/>
      <c r="AI860" s="53"/>
      <c r="AJ860" s="53"/>
      <c r="AK860" s="53"/>
      <c r="AL860" s="53"/>
      <c r="AM860" s="53"/>
      <c r="AN860" s="53"/>
      <c r="AO860" s="53"/>
      <c r="AP860" s="53"/>
      <c r="AQ860" s="53"/>
      <c r="AR860" s="53"/>
      <c r="AS860" s="53"/>
      <c r="AT860" s="53"/>
      <c r="AU860" s="53"/>
    </row>
    <row r="861" spans="1:47" ht="15.75" customHeight="1">
      <c r="A861" s="53"/>
      <c r="B861" s="53"/>
      <c r="C861" s="53"/>
      <c r="D861" s="53"/>
      <c r="E861" s="53"/>
      <c r="F861" s="53"/>
      <c r="G861" s="53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  <c r="AA861" s="53"/>
      <c r="AB861" s="53"/>
      <c r="AC861" s="53"/>
      <c r="AD861" s="53"/>
      <c r="AE861" s="53"/>
      <c r="AF861" s="53"/>
      <c r="AG861" s="53"/>
      <c r="AH861" s="53"/>
      <c r="AI861" s="53"/>
      <c r="AJ861" s="53"/>
      <c r="AK861" s="53"/>
      <c r="AL861" s="53"/>
      <c r="AM861" s="53"/>
      <c r="AN861" s="53"/>
      <c r="AO861" s="53"/>
      <c r="AP861" s="53"/>
      <c r="AQ861" s="53"/>
      <c r="AR861" s="53"/>
      <c r="AS861" s="53"/>
      <c r="AT861" s="53"/>
      <c r="AU861" s="53"/>
    </row>
    <row r="862" spans="1:47" ht="15.75" customHeight="1">
      <c r="A862" s="53"/>
      <c r="B862" s="53"/>
      <c r="C862" s="53"/>
      <c r="D862" s="53"/>
      <c r="E862" s="53"/>
      <c r="F862" s="53"/>
      <c r="G862" s="53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  <c r="AA862" s="53"/>
      <c r="AB862" s="53"/>
      <c r="AC862" s="53"/>
      <c r="AD862" s="53"/>
      <c r="AE862" s="53"/>
      <c r="AF862" s="53"/>
      <c r="AG862" s="53"/>
      <c r="AH862" s="53"/>
      <c r="AI862" s="53"/>
      <c r="AJ862" s="53"/>
      <c r="AK862" s="53"/>
      <c r="AL862" s="53"/>
      <c r="AM862" s="53"/>
      <c r="AN862" s="53"/>
      <c r="AO862" s="53"/>
      <c r="AP862" s="53"/>
      <c r="AQ862" s="53"/>
      <c r="AR862" s="53"/>
      <c r="AS862" s="53"/>
      <c r="AT862" s="53"/>
      <c r="AU862" s="53"/>
    </row>
    <row r="863" spans="1:47" ht="15.75" customHeight="1">
      <c r="A863" s="53"/>
      <c r="B863" s="53"/>
      <c r="C863" s="53"/>
      <c r="D863" s="53"/>
      <c r="E863" s="53"/>
      <c r="F863" s="53"/>
      <c r="G863" s="53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  <c r="AA863" s="53"/>
      <c r="AB863" s="53"/>
      <c r="AC863" s="53"/>
      <c r="AD863" s="53"/>
      <c r="AE863" s="53"/>
      <c r="AF863" s="53"/>
      <c r="AG863" s="53"/>
      <c r="AH863" s="53"/>
      <c r="AI863" s="53"/>
      <c r="AJ863" s="53"/>
      <c r="AK863" s="53"/>
      <c r="AL863" s="53"/>
      <c r="AM863" s="53"/>
      <c r="AN863" s="53"/>
      <c r="AO863" s="53"/>
      <c r="AP863" s="53"/>
      <c r="AQ863" s="53"/>
      <c r="AR863" s="53"/>
      <c r="AS863" s="53"/>
      <c r="AT863" s="53"/>
      <c r="AU863" s="53"/>
    </row>
    <row r="864" spans="1:47" ht="15.75" customHeight="1">
      <c r="A864" s="53"/>
      <c r="B864" s="53"/>
      <c r="C864" s="53"/>
      <c r="D864" s="53"/>
      <c r="E864" s="53"/>
      <c r="F864" s="53"/>
      <c r="G864" s="53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  <c r="AA864" s="53"/>
      <c r="AB864" s="53"/>
      <c r="AC864" s="53"/>
      <c r="AD864" s="53"/>
      <c r="AE864" s="53"/>
      <c r="AF864" s="53"/>
      <c r="AG864" s="53"/>
      <c r="AH864" s="53"/>
      <c r="AI864" s="53"/>
      <c r="AJ864" s="53"/>
      <c r="AK864" s="53"/>
      <c r="AL864" s="53"/>
      <c r="AM864" s="53"/>
      <c r="AN864" s="53"/>
      <c r="AO864" s="53"/>
      <c r="AP864" s="53"/>
      <c r="AQ864" s="53"/>
      <c r="AR864" s="53"/>
      <c r="AS864" s="53"/>
      <c r="AT864" s="53"/>
      <c r="AU864" s="53"/>
    </row>
    <row r="865" spans="1:47" ht="15.75" customHeight="1">
      <c r="A865" s="53"/>
      <c r="B865" s="53"/>
      <c r="C865" s="53"/>
      <c r="D865" s="53"/>
      <c r="E865" s="53"/>
      <c r="F865" s="53"/>
      <c r="G865" s="53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  <c r="AA865" s="53"/>
      <c r="AB865" s="53"/>
      <c r="AC865" s="53"/>
      <c r="AD865" s="53"/>
      <c r="AE865" s="53"/>
      <c r="AF865" s="53"/>
      <c r="AG865" s="53"/>
      <c r="AH865" s="53"/>
      <c r="AI865" s="53"/>
      <c r="AJ865" s="53"/>
      <c r="AK865" s="53"/>
      <c r="AL865" s="53"/>
      <c r="AM865" s="53"/>
      <c r="AN865" s="53"/>
      <c r="AO865" s="53"/>
      <c r="AP865" s="53"/>
      <c r="AQ865" s="53"/>
      <c r="AR865" s="53"/>
      <c r="AS865" s="53"/>
      <c r="AT865" s="53"/>
      <c r="AU865" s="53"/>
    </row>
    <row r="866" spans="1:47" ht="15.75" customHeight="1">
      <c r="A866" s="53"/>
      <c r="B866" s="53"/>
      <c r="C866" s="53"/>
      <c r="D866" s="53"/>
      <c r="E866" s="53"/>
      <c r="F866" s="53"/>
      <c r="G866" s="53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  <c r="AA866" s="53"/>
      <c r="AB866" s="53"/>
      <c r="AC866" s="53"/>
      <c r="AD866" s="53"/>
      <c r="AE866" s="53"/>
      <c r="AF866" s="53"/>
      <c r="AG866" s="53"/>
      <c r="AH866" s="53"/>
      <c r="AI866" s="53"/>
      <c r="AJ866" s="53"/>
      <c r="AK866" s="53"/>
      <c r="AL866" s="53"/>
      <c r="AM866" s="53"/>
      <c r="AN866" s="53"/>
      <c r="AO866" s="53"/>
      <c r="AP866" s="53"/>
      <c r="AQ866" s="53"/>
      <c r="AR866" s="53"/>
      <c r="AS866" s="53"/>
      <c r="AT866" s="53"/>
      <c r="AU866" s="53"/>
    </row>
    <row r="867" spans="1:47" ht="15.75" customHeight="1">
      <c r="A867" s="53"/>
      <c r="B867" s="53"/>
      <c r="C867" s="53"/>
      <c r="D867" s="53"/>
      <c r="E867" s="53"/>
      <c r="F867" s="53"/>
      <c r="G867" s="53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  <c r="AA867" s="53"/>
      <c r="AB867" s="53"/>
      <c r="AC867" s="53"/>
      <c r="AD867" s="53"/>
      <c r="AE867" s="53"/>
      <c r="AF867" s="53"/>
      <c r="AG867" s="53"/>
      <c r="AH867" s="53"/>
      <c r="AI867" s="53"/>
      <c r="AJ867" s="53"/>
      <c r="AK867" s="53"/>
      <c r="AL867" s="53"/>
      <c r="AM867" s="53"/>
      <c r="AN867" s="53"/>
      <c r="AO867" s="53"/>
      <c r="AP867" s="53"/>
      <c r="AQ867" s="53"/>
      <c r="AR867" s="53"/>
      <c r="AS867" s="53"/>
      <c r="AT867" s="53"/>
      <c r="AU867" s="53"/>
    </row>
    <row r="868" spans="1:47" ht="15.75" customHeight="1">
      <c r="A868" s="53"/>
      <c r="B868" s="53"/>
      <c r="C868" s="53"/>
      <c r="D868" s="53"/>
      <c r="E868" s="53"/>
      <c r="F868" s="53"/>
      <c r="G868" s="53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  <c r="AA868" s="53"/>
      <c r="AB868" s="53"/>
      <c r="AC868" s="53"/>
      <c r="AD868" s="53"/>
      <c r="AE868" s="53"/>
      <c r="AF868" s="53"/>
      <c r="AG868" s="53"/>
      <c r="AH868" s="53"/>
      <c r="AI868" s="53"/>
      <c r="AJ868" s="53"/>
      <c r="AK868" s="53"/>
      <c r="AL868" s="53"/>
      <c r="AM868" s="53"/>
      <c r="AN868" s="53"/>
      <c r="AO868" s="53"/>
      <c r="AP868" s="53"/>
      <c r="AQ868" s="53"/>
      <c r="AR868" s="53"/>
      <c r="AS868" s="53"/>
      <c r="AT868" s="53"/>
      <c r="AU868" s="53"/>
    </row>
    <row r="869" spans="1:47" ht="15.75" customHeight="1">
      <c r="A869" s="53"/>
      <c r="B869" s="53"/>
      <c r="C869" s="53"/>
      <c r="D869" s="53"/>
      <c r="E869" s="53"/>
      <c r="F869" s="53"/>
      <c r="G869" s="53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  <c r="AA869" s="53"/>
      <c r="AB869" s="53"/>
      <c r="AC869" s="53"/>
      <c r="AD869" s="53"/>
      <c r="AE869" s="53"/>
      <c r="AF869" s="53"/>
      <c r="AG869" s="53"/>
      <c r="AH869" s="53"/>
      <c r="AI869" s="53"/>
      <c r="AJ869" s="53"/>
      <c r="AK869" s="53"/>
      <c r="AL869" s="53"/>
      <c r="AM869" s="53"/>
      <c r="AN869" s="53"/>
      <c r="AO869" s="53"/>
      <c r="AP869" s="53"/>
      <c r="AQ869" s="53"/>
      <c r="AR869" s="53"/>
      <c r="AS869" s="53"/>
      <c r="AT869" s="53"/>
      <c r="AU869" s="53"/>
    </row>
    <row r="870" spans="1:47" ht="15.75" customHeight="1">
      <c r="A870" s="53"/>
      <c r="B870" s="53"/>
      <c r="C870" s="53"/>
      <c r="D870" s="53"/>
      <c r="E870" s="53"/>
      <c r="F870" s="53"/>
      <c r="G870" s="53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  <c r="AA870" s="53"/>
      <c r="AB870" s="53"/>
      <c r="AC870" s="53"/>
      <c r="AD870" s="53"/>
      <c r="AE870" s="53"/>
      <c r="AF870" s="53"/>
      <c r="AG870" s="53"/>
      <c r="AH870" s="53"/>
      <c r="AI870" s="53"/>
      <c r="AJ870" s="53"/>
      <c r="AK870" s="53"/>
      <c r="AL870" s="53"/>
      <c r="AM870" s="53"/>
      <c r="AN870" s="53"/>
      <c r="AO870" s="53"/>
      <c r="AP870" s="53"/>
      <c r="AQ870" s="53"/>
      <c r="AR870" s="53"/>
      <c r="AS870" s="53"/>
      <c r="AT870" s="53"/>
      <c r="AU870" s="53"/>
    </row>
    <row r="871" spans="1:47" ht="15.75" customHeight="1">
      <c r="A871" s="53"/>
      <c r="B871" s="53"/>
      <c r="C871" s="53"/>
      <c r="D871" s="53"/>
      <c r="E871" s="53"/>
      <c r="F871" s="53"/>
      <c r="G871" s="53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  <c r="AA871" s="53"/>
      <c r="AB871" s="53"/>
      <c r="AC871" s="53"/>
      <c r="AD871" s="53"/>
      <c r="AE871" s="53"/>
      <c r="AF871" s="53"/>
      <c r="AG871" s="53"/>
      <c r="AH871" s="53"/>
      <c r="AI871" s="53"/>
      <c r="AJ871" s="53"/>
      <c r="AK871" s="53"/>
      <c r="AL871" s="53"/>
      <c r="AM871" s="53"/>
      <c r="AN871" s="53"/>
      <c r="AO871" s="53"/>
      <c r="AP871" s="53"/>
      <c r="AQ871" s="53"/>
      <c r="AR871" s="53"/>
      <c r="AS871" s="53"/>
      <c r="AT871" s="53"/>
      <c r="AU871" s="53"/>
    </row>
    <row r="872" spans="1:47" ht="15.75" customHeight="1">
      <c r="A872" s="53"/>
      <c r="B872" s="53"/>
      <c r="C872" s="53"/>
      <c r="D872" s="53"/>
      <c r="E872" s="53"/>
      <c r="F872" s="53"/>
      <c r="G872" s="53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  <c r="AA872" s="53"/>
      <c r="AB872" s="53"/>
      <c r="AC872" s="53"/>
      <c r="AD872" s="53"/>
      <c r="AE872" s="53"/>
      <c r="AF872" s="53"/>
      <c r="AG872" s="53"/>
      <c r="AH872" s="53"/>
      <c r="AI872" s="53"/>
      <c r="AJ872" s="53"/>
      <c r="AK872" s="53"/>
      <c r="AL872" s="53"/>
      <c r="AM872" s="53"/>
      <c r="AN872" s="53"/>
      <c r="AO872" s="53"/>
      <c r="AP872" s="53"/>
      <c r="AQ872" s="53"/>
      <c r="AR872" s="53"/>
      <c r="AS872" s="53"/>
      <c r="AT872" s="53"/>
      <c r="AU872" s="53"/>
    </row>
    <row r="873" spans="1:47" ht="15.75" customHeight="1">
      <c r="A873" s="53"/>
      <c r="B873" s="53"/>
      <c r="C873" s="53"/>
      <c r="D873" s="53"/>
      <c r="E873" s="53"/>
      <c r="F873" s="53"/>
      <c r="G873" s="53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  <c r="AA873" s="53"/>
      <c r="AB873" s="53"/>
      <c r="AC873" s="53"/>
      <c r="AD873" s="53"/>
      <c r="AE873" s="53"/>
      <c r="AF873" s="53"/>
      <c r="AG873" s="53"/>
      <c r="AH873" s="53"/>
      <c r="AI873" s="53"/>
      <c r="AJ873" s="53"/>
      <c r="AK873" s="53"/>
      <c r="AL873" s="53"/>
      <c r="AM873" s="53"/>
      <c r="AN873" s="53"/>
      <c r="AO873" s="53"/>
      <c r="AP873" s="53"/>
      <c r="AQ873" s="53"/>
      <c r="AR873" s="53"/>
      <c r="AS873" s="53"/>
      <c r="AT873" s="53"/>
      <c r="AU873" s="53"/>
    </row>
    <row r="874" spans="1:47" ht="15.75" customHeight="1">
      <c r="A874" s="53"/>
      <c r="B874" s="53"/>
      <c r="C874" s="53"/>
      <c r="D874" s="53"/>
      <c r="E874" s="53"/>
      <c r="F874" s="53"/>
      <c r="G874" s="53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  <c r="AA874" s="53"/>
      <c r="AB874" s="53"/>
      <c r="AC874" s="53"/>
      <c r="AD874" s="53"/>
      <c r="AE874" s="53"/>
      <c r="AF874" s="53"/>
      <c r="AG874" s="53"/>
      <c r="AH874" s="53"/>
      <c r="AI874" s="53"/>
      <c r="AJ874" s="53"/>
      <c r="AK874" s="53"/>
      <c r="AL874" s="53"/>
      <c r="AM874" s="53"/>
      <c r="AN874" s="53"/>
      <c r="AO874" s="53"/>
      <c r="AP874" s="53"/>
      <c r="AQ874" s="53"/>
      <c r="AR874" s="53"/>
      <c r="AS874" s="53"/>
      <c r="AT874" s="53"/>
      <c r="AU874" s="53"/>
    </row>
    <row r="875" spans="1:47" ht="15.75" customHeight="1">
      <c r="A875" s="53"/>
      <c r="B875" s="53"/>
      <c r="C875" s="53"/>
      <c r="D875" s="53"/>
      <c r="E875" s="53"/>
      <c r="F875" s="53"/>
      <c r="G875" s="53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  <c r="AA875" s="53"/>
      <c r="AB875" s="53"/>
      <c r="AC875" s="53"/>
      <c r="AD875" s="53"/>
      <c r="AE875" s="53"/>
      <c r="AF875" s="53"/>
      <c r="AG875" s="53"/>
      <c r="AH875" s="53"/>
      <c r="AI875" s="53"/>
      <c r="AJ875" s="53"/>
      <c r="AK875" s="53"/>
      <c r="AL875" s="53"/>
      <c r="AM875" s="53"/>
      <c r="AN875" s="53"/>
      <c r="AO875" s="53"/>
      <c r="AP875" s="53"/>
      <c r="AQ875" s="53"/>
      <c r="AR875" s="53"/>
      <c r="AS875" s="53"/>
      <c r="AT875" s="53"/>
      <c r="AU875" s="53"/>
    </row>
    <row r="876" spans="1:47" ht="15.75" customHeight="1">
      <c r="A876" s="53"/>
      <c r="B876" s="53"/>
      <c r="C876" s="53"/>
      <c r="D876" s="53"/>
      <c r="E876" s="53"/>
      <c r="F876" s="53"/>
      <c r="G876" s="53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  <c r="AA876" s="53"/>
      <c r="AB876" s="53"/>
      <c r="AC876" s="53"/>
      <c r="AD876" s="53"/>
      <c r="AE876" s="53"/>
      <c r="AF876" s="53"/>
      <c r="AG876" s="53"/>
      <c r="AH876" s="53"/>
      <c r="AI876" s="53"/>
      <c r="AJ876" s="53"/>
      <c r="AK876" s="53"/>
      <c r="AL876" s="53"/>
      <c r="AM876" s="53"/>
      <c r="AN876" s="53"/>
      <c r="AO876" s="53"/>
      <c r="AP876" s="53"/>
      <c r="AQ876" s="53"/>
      <c r="AR876" s="53"/>
      <c r="AS876" s="53"/>
      <c r="AT876" s="53"/>
      <c r="AU876" s="53"/>
    </row>
    <row r="877" spans="1:47" ht="15.75" customHeight="1">
      <c r="A877" s="53"/>
      <c r="B877" s="53"/>
      <c r="C877" s="53"/>
      <c r="D877" s="53"/>
      <c r="E877" s="53"/>
      <c r="F877" s="53"/>
      <c r="G877" s="53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  <c r="AA877" s="53"/>
      <c r="AB877" s="53"/>
      <c r="AC877" s="53"/>
      <c r="AD877" s="53"/>
      <c r="AE877" s="53"/>
      <c r="AF877" s="53"/>
      <c r="AG877" s="53"/>
      <c r="AH877" s="53"/>
      <c r="AI877" s="53"/>
      <c r="AJ877" s="53"/>
      <c r="AK877" s="53"/>
      <c r="AL877" s="53"/>
      <c r="AM877" s="53"/>
      <c r="AN877" s="53"/>
      <c r="AO877" s="53"/>
      <c r="AP877" s="53"/>
      <c r="AQ877" s="53"/>
      <c r="AR877" s="53"/>
      <c r="AS877" s="53"/>
      <c r="AT877" s="53"/>
      <c r="AU877" s="53"/>
    </row>
    <row r="878" spans="1:47" ht="15.75" customHeight="1">
      <c r="A878" s="53"/>
      <c r="B878" s="53"/>
      <c r="C878" s="53"/>
      <c r="D878" s="53"/>
      <c r="E878" s="53"/>
      <c r="F878" s="53"/>
      <c r="G878" s="53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  <c r="AA878" s="53"/>
      <c r="AB878" s="53"/>
      <c r="AC878" s="53"/>
      <c r="AD878" s="53"/>
      <c r="AE878" s="53"/>
      <c r="AF878" s="53"/>
      <c r="AG878" s="53"/>
      <c r="AH878" s="53"/>
      <c r="AI878" s="53"/>
      <c r="AJ878" s="53"/>
      <c r="AK878" s="53"/>
      <c r="AL878" s="53"/>
      <c r="AM878" s="53"/>
      <c r="AN878" s="53"/>
      <c r="AO878" s="53"/>
      <c r="AP878" s="53"/>
      <c r="AQ878" s="53"/>
      <c r="AR878" s="53"/>
      <c r="AS878" s="53"/>
      <c r="AT878" s="53"/>
      <c r="AU878" s="53"/>
    </row>
    <row r="879" spans="1:47" ht="15.75" customHeight="1">
      <c r="A879" s="53"/>
      <c r="B879" s="53"/>
      <c r="C879" s="53"/>
      <c r="D879" s="53"/>
      <c r="E879" s="53"/>
      <c r="F879" s="53"/>
      <c r="G879" s="53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  <c r="AA879" s="53"/>
      <c r="AB879" s="53"/>
      <c r="AC879" s="53"/>
      <c r="AD879" s="53"/>
      <c r="AE879" s="53"/>
      <c r="AF879" s="53"/>
      <c r="AG879" s="53"/>
      <c r="AH879" s="53"/>
      <c r="AI879" s="53"/>
      <c r="AJ879" s="53"/>
      <c r="AK879" s="53"/>
      <c r="AL879" s="53"/>
      <c r="AM879" s="53"/>
      <c r="AN879" s="53"/>
      <c r="AO879" s="53"/>
      <c r="AP879" s="53"/>
      <c r="AQ879" s="53"/>
      <c r="AR879" s="53"/>
      <c r="AS879" s="53"/>
      <c r="AT879" s="53"/>
      <c r="AU879" s="53"/>
    </row>
    <row r="880" spans="1:47" ht="15.75" customHeight="1">
      <c r="A880" s="53"/>
      <c r="B880" s="53"/>
      <c r="C880" s="53"/>
      <c r="D880" s="53"/>
      <c r="E880" s="53"/>
      <c r="F880" s="53"/>
      <c r="G880" s="53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  <c r="AA880" s="53"/>
      <c r="AB880" s="53"/>
      <c r="AC880" s="53"/>
      <c r="AD880" s="53"/>
      <c r="AE880" s="53"/>
      <c r="AF880" s="53"/>
      <c r="AG880" s="53"/>
      <c r="AH880" s="53"/>
      <c r="AI880" s="53"/>
      <c r="AJ880" s="53"/>
      <c r="AK880" s="53"/>
      <c r="AL880" s="53"/>
      <c r="AM880" s="53"/>
      <c r="AN880" s="53"/>
      <c r="AO880" s="53"/>
      <c r="AP880" s="53"/>
      <c r="AQ880" s="53"/>
      <c r="AR880" s="53"/>
      <c r="AS880" s="53"/>
      <c r="AT880" s="53"/>
      <c r="AU880" s="53"/>
    </row>
    <row r="881" spans="1:47" ht="15.75" customHeight="1">
      <c r="A881" s="53"/>
      <c r="B881" s="53"/>
      <c r="C881" s="53"/>
      <c r="D881" s="53"/>
      <c r="E881" s="53"/>
      <c r="F881" s="53"/>
      <c r="G881" s="53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  <c r="AA881" s="53"/>
      <c r="AB881" s="53"/>
      <c r="AC881" s="53"/>
      <c r="AD881" s="53"/>
      <c r="AE881" s="53"/>
      <c r="AF881" s="53"/>
      <c r="AG881" s="53"/>
      <c r="AH881" s="53"/>
      <c r="AI881" s="53"/>
      <c r="AJ881" s="53"/>
      <c r="AK881" s="53"/>
      <c r="AL881" s="53"/>
      <c r="AM881" s="53"/>
      <c r="AN881" s="53"/>
      <c r="AO881" s="53"/>
      <c r="AP881" s="53"/>
      <c r="AQ881" s="53"/>
      <c r="AR881" s="53"/>
      <c r="AS881" s="53"/>
      <c r="AT881" s="53"/>
      <c r="AU881" s="53"/>
    </row>
    <row r="882" spans="1:47" ht="15.75" customHeight="1">
      <c r="A882" s="53"/>
      <c r="B882" s="53"/>
      <c r="C882" s="53"/>
      <c r="D882" s="53"/>
      <c r="E882" s="53"/>
      <c r="F882" s="53"/>
      <c r="G882" s="53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  <c r="AA882" s="53"/>
      <c r="AB882" s="53"/>
      <c r="AC882" s="53"/>
      <c r="AD882" s="53"/>
      <c r="AE882" s="53"/>
      <c r="AF882" s="53"/>
      <c r="AG882" s="53"/>
      <c r="AH882" s="53"/>
      <c r="AI882" s="53"/>
      <c r="AJ882" s="53"/>
      <c r="AK882" s="53"/>
      <c r="AL882" s="53"/>
      <c r="AM882" s="53"/>
      <c r="AN882" s="53"/>
      <c r="AO882" s="53"/>
      <c r="AP882" s="53"/>
      <c r="AQ882" s="53"/>
      <c r="AR882" s="53"/>
      <c r="AS882" s="53"/>
      <c r="AT882" s="53"/>
      <c r="AU882" s="53"/>
    </row>
    <row r="883" spans="1:47" ht="15.75" customHeight="1">
      <c r="A883" s="53"/>
      <c r="B883" s="53"/>
      <c r="C883" s="53"/>
      <c r="D883" s="53"/>
      <c r="E883" s="53"/>
      <c r="F883" s="53"/>
      <c r="G883" s="53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  <c r="AA883" s="53"/>
      <c r="AB883" s="53"/>
      <c r="AC883" s="53"/>
      <c r="AD883" s="53"/>
      <c r="AE883" s="53"/>
      <c r="AF883" s="53"/>
      <c r="AG883" s="53"/>
      <c r="AH883" s="53"/>
      <c r="AI883" s="53"/>
      <c r="AJ883" s="53"/>
      <c r="AK883" s="53"/>
      <c r="AL883" s="53"/>
      <c r="AM883" s="53"/>
      <c r="AN883" s="53"/>
      <c r="AO883" s="53"/>
      <c r="AP883" s="53"/>
      <c r="AQ883" s="53"/>
      <c r="AR883" s="53"/>
      <c r="AS883" s="53"/>
      <c r="AT883" s="53"/>
      <c r="AU883" s="53"/>
    </row>
    <row r="884" spans="1:47" ht="15.75" customHeight="1">
      <c r="A884" s="53"/>
      <c r="B884" s="53"/>
      <c r="C884" s="53"/>
      <c r="D884" s="53"/>
      <c r="E884" s="53"/>
      <c r="F884" s="53"/>
      <c r="G884" s="53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  <c r="AA884" s="53"/>
      <c r="AB884" s="53"/>
      <c r="AC884" s="53"/>
      <c r="AD884" s="53"/>
      <c r="AE884" s="53"/>
      <c r="AF884" s="53"/>
      <c r="AG884" s="53"/>
      <c r="AH884" s="53"/>
      <c r="AI884" s="53"/>
      <c r="AJ884" s="53"/>
      <c r="AK884" s="53"/>
      <c r="AL884" s="53"/>
      <c r="AM884" s="53"/>
      <c r="AN884" s="53"/>
      <c r="AO884" s="53"/>
      <c r="AP884" s="53"/>
      <c r="AQ884" s="53"/>
      <c r="AR884" s="53"/>
      <c r="AS884" s="53"/>
      <c r="AT884" s="53"/>
      <c r="AU884" s="53"/>
    </row>
    <row r="885" spans="1:47" ht="15.75" customHeight="1">
      <c r="A885" s="53"/>
      <c r="B885" s="53"/>
      <c r="C885" s="53"/>
      <c r="D885" s="53"/>
      <c r="E885" s="53"/>
      <c r="F885" s="53"/>
      <c r="G885" s="53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  <c r="AA885" s="53"/>
      <c r="AB885" s="53"/>
      <c r="AC885" s="53"/>
      <c r="AD885" s="53"/>
      <c r="AE885" s="53"/>
      <c r="AF885" s="53"/>
      <c r="AG885" s="53"/>
      <c r="AH885" s="53"/>
      <c r="AI885" s="53"/>
      <c r="AJ885" s="53"/>
      <c r="AK885" s="53"/>
      <c r="AL885" s="53"/>
      <c r="AM885" s="53"/>
      <c r="AN885" s="53"/>
      <c r="AO885" s="53"/>
      <c r="AP885" s="53"/>
      <c r="AQ885" s="53"/>
      <c r="AR885" s="53"/>
      <c r="AS885" s="53"/>
      <c r="AT885" s="53"/>
      <c r="AU885" s="53"/>
    </row>
    <row r="886" spans="1:47" ht="15.75" customHeight="1">
      <c r="A886" s="53"/>
      <c r="B886" s="53"/>
      <c r="C886" s="53"/>
      <c r="D886" s="53"/>
      <c r="E886" s="53"/>
      <c r="F886" s="53"/>
      <c r="G886" s="53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  <c r="AA886" s="53"/>
      <c r="AB886" s="53"/>
      <c r="AC886" s="53"/>
      <c r="AD886" s="53"/>
      <c r="AE886" s="53"/>
      <c r="AF886" s="53"/>
      <c r="AG886" s="53"/>
      <c r="AH886" s="53"/>
      <c r="AI886" s="53"/>
      <c r="AJ886" s="53"/>
      <c r="AK886" s="53"/>
      <c r="AL886" s="53"/>
      <c r="AM886" s="53"/>
      <c r="AN886" s="53"/>
      <c r="AO886" s="53"/>
      <c r="AP886" s="53"/>
      <c r="AQ886" s="53"/>
      <c r="AR886" s="53"/>
      <c r="AS886" s="53"/>
      <c r="AT886" s="53"/>
      <c r="AU886" s="53"/>
    </row>
    <row r="887" spans="1:47" ht="15.75" customHeight="1">
      <c r="A887" s="53"/>
      <c r="B887" s="53"/>
      <c r="C887" s="53"/>
      <c r="D887" s="53"/>
      <c r="E887" s="53"/>
      <c r="F887" s="53"/>
      <c r="G887" s="53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  <c r="AA887" s="53"/>
      <c r="AB887" s="53"/>
      <c r="AC887" s="53"/>
      <c r="AD887" s="53"/>
      <c r="AE887" s="53"/>
      <c r="AF887" s="53"/>
      <c r="AG887" s="53"/>
      <c r="AH887" s="53"/>
      <c r="AI887" s="53"/>
      <c r="AJ887" s="53"/>
      <c r="AK887" s="53"/>
      <c r="AL887" s="53"/>
      <c r="AM887" s="53"/>
      <c r="AN887" s="53"/>
      <c r="AO887" s="53"/>
      <c r="AP887" s="53"/>
      <c r="AQ887" s="53"/>
      <c r="AR887" s="53"/>
      <c r="AS887" s="53"/>
      <c r="AT887" s="53"/>
      <c r="AU887" s="53"/>
    </row>
    <row r="888" spans="1:47" ht="15.75" customHeight="1">
      <c r="A888" s="53"/>
      <c r="B888" s="53"/>
      <c r="C888" s="53"/>
      <c r="D888" s="53"/>
      <c r="E888" s="53"/>
      <c r="F888" s="53"/>
      <c r="G888" s="53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  <c r="AA888" s="53"/>
      <c r="AB888" s="53"/>
      <c r="AC888" s="53"/>
      <c r="AD888" s="53"/>
      <c r="AE888" s="53"/>
      <c r="AF888" s="53"/>
      <c r="AG888" s="53"/>
      <c r="AH888" s="53"/>
      <c r="AI888" s="53"/>
      <c r="AJ888" s="53"/>
      <c r="AK888" s="53"/>
      <c r="AL888" s="53"/>
      <c r="AM888" s="53"/>
      <c r="AN888" s="53"/>
      <c r="AO888" s="53"/>
      <c r="AP888" s="53"/>
      <c r="AQ888" s="53"/>
      <c r="AR888" s="53"/>
      <c r="AS888" s="53"/>
      <c r="AT888" s="53"/>
      <c r="AU888" s="53"/>
    </row>
    <row r="889" spans="1:47" ht="15.75" customHeight="1">
      <c r="A889" s="53"/>
      <c r="B889" s="53"/>
      <c r="C889" s="53"/>
      <c r="D889" s="53"/>
      <c r="E889" s="53"/>
      <c r="F889" s="53"/>
      <c r="G889" s="53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  <c r="AA889" s="53"/>
      <c r="AB889" s="53"/>
      <c r="AC889" s="53"/>
      <c r="AD889" s="53"/>
      <c r="AE889" s="53"/>
      <c r="AF889" s="53"/>
      <c r="AG889" s="53"/>
      <c r="AH889" s="53"/>
      <c r="AI889" s="53"/>
      <c r="AJ889" s="53"/>
      <c r="AK889" s="53"/>
      <c r="AL889" s="53"/>
      <c r="AM889" s="53"/>
      <c r="AN889" s="53"/>
      <c r="AO889" s="53"/>
      <c r="AP889" s="53"/>
      <c r="AQ889" s="53"/>
      <c r="AR889" s="53"/>
      <c r="AS889" s="53"/>
      <c r="AT889" s="53"/>
      <c r="AU889" s="53"/>
    </row>
    <row r="890" spans="1:47" ht="15.75" customHeight="1">
      <c r="A890" s="53"/>
      <c r="B890" s="53"/>
      <c r="C890" s="53"/>
      <c r="D890" s="53"/>
      <c r="E890" s="53"/>
      <c r="F890" s="53"/>
      <c r="G890" s="53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  <c r="AA890" s="53"/>
      <c r="AB890" s="53"/>
      <c r="AC890" s="53"/>
      <c r="AD890" s="53"/>
      <c r="AE890" s="53"/>
      <c r="AF890" s="53"/>
      <c r="AG890" s="53"/>
      <c r="AH890" s="53"/>
      <c r="AI890" s="53"/>
      <c r="AJ890" s="53"/>
      <c r="AK890" s="53"/>
      <c r="AL890" s="53"/>
      <c r="AM890" s="53"/>
      <c r="AN890" s="53"/>
      <c r="AO890" s="53"/>
      <c r="AP890" s="53"/>
      <c r="AQ890" s="53"/>
      <c r="AR890" s="53"/>
      <c r="AS890" s="53"/>
      <c r="AT890" s="53"/>
      <c r="AU890" s="53"/>
    </row>
    <row r="891" spans="1:47" ht="15.75" customHeight="1">
      <c r="A891" s="53"/>
      <c r="B891" s="53"/>
      <c r="C891" s="53"/>
      <c r="D891" s="53"/>
      <c r="E891" s="53"/>
      <c r="F891" s="53"/>
      <c r="G891" s="53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  <c r="AA891" s="53"/>
      <c r="AB891" s="53"/>
      <c r="AC891" s="53"/>
      <c r="AD891" s="53"/>
      <c r="AE891" s="53"/>
      <c r="AF891" s="53"/>
      <c r="AG891" s="53"/>
      <c r="AH891" s="53"/>
      <c r="AI891" s="53"/>
      <c r="AJ891" s="53"/>
      <c r="AK891" s="53"/>
      <c r="AL891" s="53"/>
      <c r="AM891" s="53"/>
      <c r="AN891" s="53"/>
      <c r="AO891" s="53"/>
      <c r="AP891" s="53"/>
      <c r="AQ891" s="53"/>
      <c r="AR891" s="53"/>
      <c r="AS891" s="53"/>
      <c r="AT891" s="53"/>
      <c r="AU891" s="53"/>
    </row>
    <row r="892" spans="1:47" ht="15.75" customHeight="1">
      <c r="A892" s="53"/>
      <c r="B892" s="53"/>
      <c r="C892" s="53"/>
      <c r="D892" s="53"/>
      <c r="E892" s="53"/>
      <c r="F892" s="53"/>
      <c r="G892" s="53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  <c r="AA892" s="53"/>
      <c r="AB892" s="53"/>
      <c r="AC892" s="53"/>
      <c r="AD892" s="53"/>
      <c r="AE892" s="53"/>
      <c r="AF892" s="53"/>
      <c r="AG892" s="53"/>
      <c r="AH892" s="53"/>
      <c r="AI892" s="53"/>
      <c r="AJ892" s="53"/>
      <c r="AK892" s="53"/>
      <c r="AL892" s="53"/>
      <c r="AM892" s="53"/>
      <c r="AN892" s="53"/>
      <c r="AO892" s="53"/>
      <c r="AP892" s="53"/>
      <c r="AQ892" s="53"/>
      <c r="AR892" s="53"/>
      <c r="AS892" s="53"/>
      <c r="AT892" s="53"/>
      <c r="AU892" s="53"/>
    </row>
    <row r="893" spans="1:47" ht="15.75" customHeight="1">
      <c r="A893" s="53"/>
      <c r="B893" s="53"/>
      <c r="C893" s="53"/>
      <c r="D893" s="53"/>
      <c r="E893" s="53"/>
      <c r="F893" s="53"/>
      <c r="G893" s="53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  <c r="AA893" s="53"/>
      <c r="AB893" s="53"/>
      <c r="AC893" s="53"/>
      <c r="AD893" s="53"/>
      <c r="AE893" s="53"/>
      <c r="AF893" s="53"/>
      <c r="AG893" s="53"/>
      <c r="AH893" s="53"/>
      <c r="AI893" s="53"/>
      <c r="AJ893" s="53"/>
      <c r="AK893" s="53"/>
      <c r="AL893" s="53"/>
      <c r="AM893" s="53"/>
      <c r="AN893" s="53"/>
      <c r="AO893" s="53"/>
      <c r="AP893" s="53"/>
      <c r="AQ893" s="53"/>
      <c r="AR893" s="53"/>
      <c r="AS893" s="53"/>
      <c r="AT893" s="53"/>
      <c r="AU893" s="53"/>
    </row>
    <row r="894" spans="1:47" ht="15.75" customHeight="1">
      <c r="A894" s="53"/>
      <c r="B894" s="53"/>
      <c r="C894" s="53"/>
      <c r="D894" s="53"/>
      <c r="E894" s="53"/>
      <c r="F894" s="53"/>
      <c r="G894" s="53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  <c r="AB894" s="53"/>
      <c r="AC894" s="53"/>
      <c r="AD894" s="53"/>
      <c r="AE894" s="53"/>
      <c r="AF894" s="53"/>
      <c r="AG894" s="53"/>
      <c r="AH894" s="53"/>
      <c r="AI894" s="53"/>
      <c r="AJ894" s="53"/>
      <c r="AK894" s="53"/>
      <c r="AL894" s="53"/>
      <c r="AM894" s="53"/>
      <c r="AN894" s="53"/>
      <c r="AO894" s="53"/>
      <c r="AP894" s="53"/>
      <c r="AQ894" s="53"/>
      <c r="AR894" s="53"/>
      <c r="AS894" s="53"/>
      <c r="AT894" s="53"/>
      <c r="AU894" s="53"/>
    </row>
    <row r="895" spans="1:47" ht="15.75" customHeight="1">
      <c r="A895" s="53"/>
      <c r="B895" s="53"/>
      <c r="C895" s="53"/>
      <c r="D895" s="53"/>
      <c r="E895" s="53"/>
      <c r="F895" s="53"/>
      <c r="G895" s="53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  <c r="AA895" s="53"/>
      <c r="AB895" s="53"/>
      <c r="AC895" s="53"/>
      <c r="AD895" s="53"/>
      <c r="AE895" s="53"/>
      <c r="AF895" s="53"/>
      <c r="AG895" s="53"/>
      <c r="AH895" s="53"/>
      <c r="AI895" s="53"/>
      <c r="AJ895" s="53"/>
      <c r="AK895" s="53"/>
      <c r="AL895" s="53"/>
      <c r="AM895" s="53"/>
      <c r="AN895" s="53"/>
      <c r="AO895" s="53"/>
      <c r="AP895" s="53"/>
      <c r="AQ895" s="53"/>
      <c r="AR895" s="53"/>
      <c r="AS895" s="53"/>
      <c r="AT895" s="53"/>
      <c r="AU895" s="53"/>
    </row>
    <row r="896" spans="1:47" ht="15.75" customHeight="1">
      <c r="A896" s="53"/>
      <c r="B896" s="53"/>
      <c r="C896" s="53"/>
      <c r="D896" s="53"/>
      <c r="E896" s="53"/>
      <c r="F896" s="53"/>
      <c r="G896" s="53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  <c r="AA896" s="53"/>
      <c r="AB896" s="53"/>
      <c r="AC896" s="53"/>
      <c r="AD896" s="53"/>
      <c r="AE896" s="53"/>
      <c r="AF896" s="53"/>
      <c r="AG896" s="53"/>
      <c r="AH896" s="53"/>
      <c r="AI896" s="53"/>
      <c r="AJ896" s="53"/>
      <c r="AK896" s="53"/>
      <c r="AL896" s="53"/>
      <c r="AM896" s="53"/>
      <c r="AN896" s="53"/>
      <c r="AO896" s="53"/>
      <c r="AP896" s="53"/>
      <c r="AQ896" s="53"/>
      <c r="AR896" s="53"/>
      <c r="AS896" s="53"/>
      <c r="AT896" s="53"/>
      <c r="AU896" s="53"/>
    </row>
    <row r="897" spans="1:47" ht="15.75" customHeight="1">
      <c r="A897" s="53"/>
      <c r="B897" s="53"/>
      <c r="C897" s="53"/>
      <c r="D897" s="53"/>
      <c r="E897" s="53"/>
      <c r="F897" s="53"/>
      <c r="G897" s="53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  <c r="AA897" s="53"/>
      <c r="AB897" s="53"/>
      <c r="AC897" s="53"/>
      <c r="AD897" s="53"/>
      <c r="AE897" s="53"/>
      <c r="AF897" s="53"/>
      <c r="AG897" s="53"/>
      <c r="AH897" s="53"/>
      <c r="AI897" s="53"/>
      <c r="AJ897" s="53"/>
      <c r="AK897" s="53"/>
      <c r="AL897" s="53"/>
      <c r="AM897" s="53"/>
      <c r="AN897" s="53"/>
      <c r="AO897" s="53"/>
      <c r="AP897" s="53"/>
      <c r="AQ897" s="53"/>
      <c r="AR897" s="53"/>
      <c r="AS897" s="53"/>
      <c r="AT897" s="53"/>
      <c r="AU897" s="53"/>
    </row>
    <row r="898" spans="1:47" ht="15.75" customHeight="1">
      <c r="A898" s="53"/>
      <c r="B898" s="53"/>
      <c r="C898" s="53"/>
      <c r="D898" s="53"/>
      <c r="E898" s="53"/>
      <c r="F898" s="53"/>
      <c r="G898" s="53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  <c r="AA898" s="53"/>
      <c r="AB898" s="53"/>
      <c r="AC898" s="53"/>
      <c r="AD898" s="53"/>
      <c r="AE898" s="53"/>
      <c r="AF898" s="53"/>
      <c r="AG898" s="53"/>
      <c r="AH898" s="53"/>
      <c r="AI898" s="53"/>
      <c r="AJ898" s="53"/>
      <c r="AK898" s="53"/>
      <c r="AL898" s="53"/>
      <c r="AM898" s="53"/>
      <c r="AN898" s="53"/>
      <c r="AO898" s="53"/>
      <c r="AP898" s="53"/>
      <c r="AQ898" s="53"/>
      <c r="AR898" s="53"/>
      <c r="AS898" s="53"/>
      <c r="AT898" s="53"/>
      <c r="AU898" s="53"/>
    </row>
    <row r="899" spans="1:47" ht="15.75" customHeight="1">
      <c r="A899" s="53"/>
      <c r="B899" s="53"/>
      <c r="C899" s="53"/>
      <c r="D899" s="53"/>
      <c r="E899" s="53"/>
      <c r="F899" s="53"/>
      <c r="G899" s="53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  <c r="AA899" s="53"/>
      <c r="AB899" s="53"/>
      <c r="AC899" s="53"/>
      <c r="AD899" s="53"/>
      <c r="AE899" s="53"/>
      <c r="AF899" s="53"/>
      <c r="AG899" s="53"/>
      <c r="AH899" s="53"/>
      <c r="AI899" s="53"/>
      <c r="AJ899" s="53"/>
      <c r="AK899" s="53"/>
      <c r="AL899" s="53"/>
      <c r="AM899" s="53"/>
      <c r="AN899" s="53"/>
      <c r="AO899" s="53"/>
      <c r="AP899" s="53"/>
      <c r="AQ899" s="53"/>
      <c r="AR899" s="53"/>
      <c r="AS899" s="53"/>
      <c r="AT899" s="53"/>
      <c r="AU899" s="53"/>
    </row>
    <row r="900" spans="1:47" ht="15.75" customHeight="1">
      <c r="A900" s="53"/>
      <c r="B900" s="53"/>
      <c r="C900" s="53"/>
      <c r="D900" s="53"/>
      <c r="E900" s="53"/>
      <c r="F900" s="53"/>
      <c r="G900" s="53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  <c r="AB900" s="53"/>
      <c r="AC900" s="53"/>
      <c r="AD900" s="53"/>
      <c r="AE900" s="53"/>
      <c r="AF900" s="53"/>
      <c r="AG900" s="53"/>
      <c r="AH900" s="53"/>
      <c r="AI900" s="53"/>
      <c r="AJ900" s="53"/>
      <c r="AK900" s="53"/>
      <c r="AL900" s="53"/>
      <c r="AM900" s="53"/>
      <c r="AN900" s="53"/>
      <c r="AO900" s="53"/>
      <c r="AP900" s="53"/>
      <c r="AQ900" s="53"/>
      <c r="AR900" s="53"/>
      <c r="AS900" s="53"/>
      <c r="AT900" s="53"/>
      <c r="AU900" s="53"/>
    </row>
    <row r="901" spans="1:47" ht="15.75" customHeight="1">
      <c r="A901" s="53"/>
      <c r="B901" s="53"/>
      <c r="C901" s="53"/>
      <c r="D901" s="53"/>
      <c r="E901" s="53"/>
      <c r="F901" s="53"/>
      <c r="G901" s="53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  <c r="AA901" s="53"/>
      <c r="AB901" s="53"/>
      <c r="AC901" s="53"/>
      <c r="AD901" s="53"/>
      <c r="AE901" s="53"/>
      <c r="AF901" s="53"/>
      <c r="AG901" s="53"/>
      <c r="AH901" s="53"/>
      <c r="AI901" s="53"/>
      <c r="AJ901" s="53"/>
      <c r="AK901" s="53"/>
      <c r="AL901" s="53"/>
      <c r="AM901" s="53"/>
      <c r="AN901" s="53"/>
      <c r="AO901" s="53"/>
      <c r="AP901" s="53"/>
      <c r="AQ901" s="53"/>
      <c r="AR901" s="53"/>
      <c r="AS901" s="53"/>
      <c r="AT901" s="53"/>
      <c r="AU901" s="53"/>
    </row>
    <row r="902" spans="1:47" ht="15.75" customHeight="1">
      <c r="A902" s="53"/>
      <c r="B902" s="53"/>
      <c r="C902" s="53"/>
      <c r="D902" s="53"/>
      <c r="E902" s="53"/>
      <c r="F902" s="53"/>
      <c r="G902" s="53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  <c r="AA902" s="53"/>
      <c r="AB902" s="53"/>
      <c r="AC902" s="53"/>
      <c r="AD902" s="53"/>
      <c r="AE902" s="53"/>
      <c r="AF902" s="53"/>
      <c r="AG902" s="53"/>
      <c r="AH902" s="53"/>
      <c r="AI902" s="53"/>
      <c r="AJ902" s="53"/>
      <c r="AK902" s="53"/>
      <c r="AL902" s="53"/>
      <c r="AM902" s="53"/>
      <c r="AN902" s="53"/>
      <c r="AO902" s="53"/>
      <c r="AP902" s="53"/>
      <c r="AQ902" s="53"/>
      <c r="AR902" s="53"/>
      <c r="AS902" s="53"/>
      <c r="AT902" s="53"/>
      <c r="AU902" s="53"/>
    </row>
    <row r="903" spans="1:47" ht="15.75" customHeight="1">
      <c r="A903" s="53"/>
      <c r="B903" s="53"/>
      <c r="C903" s="53"/>
      <c r="D903" s="53"/>
      <c r="E903" s="53"/>
      <c r="F903" s="53"/>
      <c r="G903" s="53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  <c r="AA903" s="53"/>
      <c r="AB903" s="53"/>
      <c r="AC903" s="53"/>
      <c r="AD903" s="53"/>
      <c r="AE903" s="53"/>
      <c r="AF903" s="53"/>
      <c r="AG903" s="53"/>
      <c r="AH903" s="53"/>
      <c r="AI903" s="53"/>
      <c r="AJ903" s="53"/>
      <c r="AK903" s="53"/>
      <c r="AL903" s="53"/>
      <c r="AM903" s="53"/>
      <c r="AN903" s="53"/>
      <c r="AO903" s="53"/>
      <c r="AP903" s="53"/>
      <c r="AQ903" s="53"/>
      <c r="AR903" s="53"/>
      <c r="AS903" s="53"/>
      <c r="AT903" s="53"/>
      <c r="AU903" s="53"/>
    </row>
    <row r="904" spans="1:47" ht="15.75" customHeight="1">
      <c r="A904" s="53"/>
      <c r="B904" s="53"/>
      <c r="C904" s="53"/>
      <c r="D904" s="53"/>
      <c r="E904" s="53"/>
      <c r="F904" s="53"/>
      <c r="G904" s="53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  <c r="AA904" s="53"/>
      <c r="AB904" s="53"/>
      <c r="AC904" s="53"/>
      <c r="AD904" s="53"/>
      <c r="AE904" s="53"/>
      <c r="AF904" s="53"/>
      <c r="AG904" s="53"/>
      <c r="AH904" s="53"/>
      <c r="AI904" s="53"/>
      <c r="AJ904" s="53"/>
      <c r="AK904" s="53"/>
      <c r="AL904" s="53"/>
      <c r="AM904" s="53"/>
      <c r="AN904" s="53"/>
      <c r="AO904" s="53"/>
      <c r="AP904" s="53"/>
      <c r="AQ904" s="53"/>
      <c r="AR904" s="53"/>
      <c r="AS904" s="53"/>
      <c r="AT904" s="53"/>
      <c r="AU904" s="53"/>
    </row>
    <row r="905" spans="1:47" ht="15.75" customHeight="1">
      <c r="A905" s="53"/>
      <c r="B905" s="53"/>
      <c r="C905" s="53"/>
      <c r="D905" s="53"/>
      <c r="E905" s="53"/>
      <c r="F905" s="53"/>
      <c r="G905" s="53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  <c r="AA905" s="53"/>
      <c r="AB905" s="53"/>
      <c r="AC905" s="53"/>
      <c r="AD905" s="53"/>
      <c r="AE905" s="53"/>
      <c r="AF905" s="53"/>
      <c r="AG905" s="53"/>
      <c r="AH905" s="53"/>
      <c r="AI905" s="53"/>
      <c r="AJ905" s="53"/>
      <c r="AK905" s="53"/>
      <c r="AL905" s="53"/>
      <c r="AM905" s="53"/>
      <c r="AN905" s="53"/>
      <c r="AO905" s="53"/>
      <c r="AP905" s="53"/>
      <c r="AQ905" s="53"/>
      <c r="AR905" s="53"/>
      <c r="AS905" s="53"/>
      <c r="AT905" s="53"/>
      <c r="AU905" s="53"/>
    </row>
    <row r="906" spans="1:47" ht="15.75" customHeight="1">
      <c r="A906" s="53"/>
      <c r="B906" s="53"/>
      <c r="C906" s="53"/>
      <c r="D906" s="53"/>
      <c r="E906" s="53"/>
      <c r="F906" s="53"/>
      <c r="G906" s="53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  <c r="AA906" s="53"/>
      <c r="AB906" s="53"/>
      <c r="AC906" s="53"/>
      <c r="AD906" s="53"/>
      <c r="AE906" s="53"/>
      <c r="AF906" s="53"/>
      <c r="AG906" s="53"/>
      <c r="AH906" s="53"/>
      <c r="AI906" s="53"/>
      <c r="AJ906" s="53"/>
      <c r="AK906" s="53"/>
      <c r="AL906" s="53"/>
      <c r="AM906" s="53"/>
      <c r="AN906" s="53"/>
      <c r="AO906" s="53"/>
      <c r="AP906" s="53"/>
      <c r="AQ906" s="53"/>
      <c r="AR906" s="53"/>
      <c r="AS906" s="53"/>
      <c r="AT906" s="53"/>
      <c r="AU906" s="53"/>
    </row>
    <row r="907" spans="1:47" ht="15.75" customHeight="1">
      <c r="A907" s="53"/>
      <c r="B907" s="53"/>
      <c r="C907" s="53"/>
      <c r="D907" s="53"/>
      <c r="E907" s="53"/>
      <c r="F907" s="53"/>
      <c r="G907" s="53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  <c r="AA907" s="53"/>
      <c r="AB907" s="53"/>
      <c r="AC907" s="53"/>
      <c r="AD907" s="53"/>
      <c r="AE907" s="53"/>
      <c r="AF907" s="53"/>
      <c r="AG907" s="53"/>
      <c r="AH907" s="53"/>
      <c r="AI907" s="53"/>
      <c r="AJ907" s="53"/>
      <c r="AK907" s="53"/>
      <c r="AL907" s="53"/>
      <c r="AM907" s="53"/>
      <c r="AN907" s="53"/>
      <c r="AO907" s="53"/>
      <c r="AP907" s="53"/>
      <c r="AQ907" s="53"/>
      <c r="AR907" s="53"/>
      <c r="AS907" s="53"/>
      <c r="AT907" s="53"/>
      <c r="AU907" s="53"/>
    </row>
    <row r="908" spans="1:47" ht="15.75" customHeight="1">
      <c r="A908" s="53"/>
      <c r="B908" s="53"/>
      <c r="C908" s="53"/>
      <c r="D908" s="53"/>
      <c r="E908" s="53"/>
      <c r="F908" s="53"/>
      <c r="G908" s="53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  <c r="AA908" s="53"/>
      <c r="AB908" s="53"/>
      <c r="AC908" s="53"/>
      <c r="AD908" s="53"/>
      <c r="AE908" s="53"/>
      <c r="AF908" s="53"/>
      <c r="AG908" s="53"/>
      <c r="AH908" s="53"/>
      <c r="AI908" s="53"/>
      <c r="AJ908" s="53"/>
      <c r="AK908" s="53"/>
      <c r="AL908" s="53"/>
      <c r="AM908" s="53"/>
      <c r="AN908" s="53"/>
      <c r="AO908" s="53"/>
      <c r="AP908" s="53"/>
      <c r="AQ908" s="53"/>
      <c r="AR908" s="53"/>
      <c r="AS908" s="53"/>
      <c r="AT908" s="53"/>
      <c r="AU908" s="53"/>
    </row>
    <row r="909" spans="1:47" ht="15.75" customHeight="1">
      <c r="A909" s="53"/>
      <c r="B909" s="53"/>
      <c r="C909" s="53"/>
      <c r="D909" s="53"/>
      <c r="E909" s="53"/>
      <c r="F909" s="53"/>
      <c r="G909" s="53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  <c r="AA909" s="53"/>
      <c r="AB909" s="53"/>
      <c r="AC909" s="53"/>
      <c r="AD909" s="53"/>
      <c r="AE909" s="53"/>
      <c r="AF909" s="53"/>
      <c r="AG909" s="53"/>
      <c r="AH909" s="53"/>
      <c r="AI909" s="53"/>
      <c r="AJ909" s="53"/>
      <c r="AK909" s="53"/>
      <c r="AL909" s="53"/>
      <c r="AM909" s="53"/>
      <c r="AN909" s="53"/>
      <c r="AO909" s="53"/>
      <c r="AP909" s="53"/>
      <c r="AQ909" s="53"/>
      <c r="AR909" s="53"/>
      <c r="AS909" s="53"/>
      <c r="AT909" s="53"/>
      <c r="AU909" s="53"/>
    </row>
    <row r="910" spans="1:47" ht="15.75" customHeight="1">
      <c r="A910" s="53"/>
      <c r="B910" s="53"/>
      <c r="C910" s="53"/>
      <c r="D910" s="53"/>
      <c r="E910" s="53"/>
      <c r="F910" s="53"/>
      <c r="G910" s="53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  <c r="AA910" s="53"/>
      <c r="AB910" s="53"/>
      <c r="AC910" s="53"/>
      <c r="AD910" s="53"/>
      <c r="AE910" s="53"/>
      <c r="AF910" s="53"/>
      <c r="AG910" s="53"/>
      <c r="AH910" s="53"/>
      <c r="AI910" s="53"/>
      <c r="AJ910" s="53"/>
      <c r="AK910" s="53"/>
      <c r="AL910" s="53"/>
      <c r="AM910" s="53"/>
      <c r="AN910" s="53"/>
      <c r="AO910" s="53"/>
      <c r="AP910" s="53"/>
      <c r="AQ910" s="53"/>
      <c r="AR910" s="53"/>
      <c r="AS910" s="53"/>
      <c r="AT910" s="53"/>
      <c r="AU910" s="53"/>
    </row>
    <row r="911" spans="1:47" ht="15.75" customHeight="1">
      <c r="A911" s="53"/>
      <c r="B911" s="53"/>
      <c r="C911" s="53"/>
      <c r="D911" s="53"/>
      <c r="E911" s="53"/>
      <c r="F911" s="53"/>
      <c r="G911" s="53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  <c r="AA911" s="53"/>
      <c r="AB911" s="53"/>
      <c r="AC911" s="53"/>
      <c r="AD911" s="53"/>
      <c r="AE911" s="53"/>
      <c r="AF911" s="53"/>
      <c r="AG911" s="53"/>
      <c r="AH911" s="53"/>
      <c r="AI911" s="53"/>
      <c r="AJ911" s="53"/>
      <c r="AK911" s="53"/>
      <c r="AL911" s="53"/>
      <c r="AM911" s="53"/>
      <c r="AN911" s="53"/>
      <c r="AO911" s="53"/>
      <c r="AP911" s="53"/>
      <c r="AQ911" s="53"/>
      <c r="AR911" s="53"/>
      <c r="AS911" s="53"/>
      <c r="AT911" s="53"/>
      <c r="AU911" s="53"/>
    </row>
    <row r="912" spans="1:47" ht="15.75" customHeight="1">
      <c r="A912" s="53"/>
      <c r="B912" s="53"/>
      <c r="C912" s="53"/>
      <c r="D912" s="53"/>
      <c r="E912" s="53"/>
      <c r="F912" s="53"/>
      <c r="G912" s="53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  <c r="AA912" s="53"/>
      <c r="AB912" s="53"/>
      <c r="AC912" s="53"/>
      <c r="AD912" s="53"/>
      <c r="AE912" s="53"/>
      <c r="AF912" s="53"/>
      <c r="AG912" s="53"/>
      <c r="AH912" s="53"/>
      <c r="AI912" s="53"/>
      <c r="AJ912" s="53"/>
      <c r="AK912" s="53"/>
      <c r="AL912" s="53"/>
      <c r="AM912" s="53"/>
      <c r="AN912" s="53"/>
      <c r="AO912" s="53"/>
      <c r="AP912" s="53"/>
      <c r="AQ912" s="53"/>
      <c r="AR912" s="53"/>
      <c r="AS912" s="53"/>
      <c r="AT912" s="53"/>
      <c r="AU912" s="53"/>
    </row>
    <row r="913" spans="1:47" ht="15.75" customHeight="1">
      <c r="A913" s="53"/>
      <c r="B913" s="53"/>
      <c r="C913" s="53"/>
      <c r="D913" s="53"/>
      <c r="E913" s="53"/>
      <c r="F913" s="53"/>
      <c r="G913" s="53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  <c r="AA913" s="53"/>
      <c r="AB913" s="53"/>
      <c r="AC913" s="53"/>
      <c r="AD913" s="53"/>
      <c r="AE913" s="53"/>
      <c r="AF913" s="53"/>
      <c r="AG913" s="53"/>
      <c r="AH913" s="53"/>
      <c r="AI913" s="53"/>
      <c r="AJ913" s="53"/>
      <c r="AK913" s="53"/>
      <c r="AL913" s="53"/>
      <c r="AM913" s="53"/>
      <c r="AN913" s="53"/>
      <c r="AO913" s="53"/>
      <c r="AP913" s="53"/>
      <c r="AQ913" s="53"/>
      <c r="AR913" s="53"/>
      <c r="AS913" s="53"/>
      <c r="AT913" s="53"/>
      <c r="AU913" s="53"/>
    </row>
    <row r="914" spans="1:47" ht="15.75" customHeight="1">
      <c r="A914" s="53"/>
      <c r="B914" s="53"/>
      <c r="C914" s="53"/>
      <c r="D914" s="53"/>
      <c r="E914" s="53"/>
      <c r="F914" s="53"/>
      <c r="G914" s="53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  <c r="AA914" s="53"/>
      <c r="AB914" s="53"/>
      <c r="AC914" s="53"/>
      <c r="AD914" s="53"/>
      <c r="AE914" s="53"/>
      <c r="AF914" s="53"/>
      <c r="AG914" s="53"/>
      <c r="AH914" s="53"/>
      <c r="AI914" s="53"/>
      <c r="AJ914" s="53"/>
      <c r="AK914" s="53"/>
      <c r="AL914" s="53"/>
      <c r="AM914" s="53"/>
      <c r="AN914" s="53"/>
      <c r="AO914" s="53"/>
      <c r="AP914" s="53"/>
      <c r="AQ914" s="53"/>
      <c r="AR914" s="53"/>
      <c r="AS914" s="53"/>
      <c r="AT914" s="53"/>
      <c r="AU914" s="53"/>
    </row>
    <row r="915" spans="1:47" ht="15.75" customHeight="1">
      <c r="A915" s="53"/>
      <c r="B915" s="53"/>
      <c r="C915" s="53"/>
      <c r="D915" s="53"/>
      <c r="E915" s="53"/>
      <c r="F915" s="53"/>
      <c r="G915" s="53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  <c r="AA915" s="53"/>
      <c r="AB915" s="53"/>
      <c r="AC915" s="53"/>
      <c r="AD915" s="53"/>
      <c r="AE915" s="53"/>
      <c r="AF915" s="53"/>
      <c r="AG915" s="53"/>
      <c r="AH915" s="53"/>
      <c r="AI915" s="53"/>
      <c r="AJ915" s="53"/>
      <c r="AK915" s="53"/>
      <c r="AL915" s="53"/>
      <c r="AM915" s="53"/>
      <c r="AN915" s="53"/>
      <c r="AO915" s="53"/>
      <c r="AP915" s="53"/>
      <c r="AQ915" s="53"/>
      <c r="AR915" s="53"/>
      <c r="AS915" s="53"/>
      <c r="AT915" s="53"/>
      <c r="AU915" s="53"/>
    </row>
    <row r="916" spans="1:47" ht="15.75" customHeight="1">
      <c r="A916" s="53"/>
      <c r="B916" s="53"/>
      <c r="C916" s="53"/>
      <c r="D916" s="53"/>
      <c r="E916" s="53"/>
      <c r="F916" s="53"/>
      <c r="G916" s="53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  <c r="AA916" s="53"/>
      <c r="AB916" s="53"/>
      <c r="AC916" s="53"/>
      <c r="AD916" s="53"/>
      <c r="AE916" s="53"/>
      <c r="AF916" s="53"/>
      <c r="AG916" s="53"/>
      <c r="AH916" s="53"/>
      <c r="AI916" s="53"/>
      <c r="AJ916" s="53"/>
      <c r="AK916" s="53"/>
      <c r="AL916" s="53"/>
      <c r="AM916" s="53"/>
      <c r="AN916" s="53"/>
      <c r="AO916" s="53"/>
      <c r="AP916" s="53"/>
      <c r="AQ916" s="53"/>
      <c r="AR916" s="53"/>
      <c r="AS916" s="53"/>
      <c r="AT916" s="53"/>
      <c r="AU916" s="53"/>
    </row>
    <row r="917" spans="1:47" ht="15.75" customHeight="1">
      <c r="A917" s="53"/>
      <c r="B917" s="53"/>
      <c r="C917" s="53"/>
      <c r="D917" s="53"/>
      <c r="E917" s="53"/>
      <c r="F917" s="53"/>
      <c r="G917" s="53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  <c r="AA917" s="53"/>
      <c r="AB917" s="53"/>
      <c r="AC917" s="53"/>
      <c r="AD917" s="53"/>
      <c r="AE917" s="53"/>
      <c r="AF917" s="53"/>
      <c r="AG917" s="53"/>
      <c r="AH917" s="53"/>
      <c r="AI917" s="53"/>
      <c r="AJ917" s="53"/>
      <c r="AK917" s="53"/>
      <c r="AL917" s="53"/>
      <c r="AM917" s="53"/>
      <c r="AN917" s="53"/>
      <c r="AO917" s="53"/>
      <c r="AP917" s="53"/>
      <c r="AQ917" s="53"/>
      <c r="AR917" s="53"/>
      <c r="AS917" s="53"/>
      <c r="AT917" s="53"/>
      <c r="AU917" s="53"/>
    </row>
    <row r="918" spans="1:47" ht="15.75" customHeight="1">
      <c r="A918" s="53"/>
      <c r="B918" s="53"/>
      <c r="C918" s="53"/>
      <c r="D918" s="53"/>
      <c r="E918" s="53"/>
      <c r="F918" s="53"/>
      <c r="G918" s="53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  <c r="AA918" s="53"/>
      <c r="AB918" s="53"/>
      <c r="AC918" s="53"/>
      <c r="AD918" s="53"/>
      <c r="AE918" s="53"/>
      <c r="AF918" s="53"/>
      <c r="AG918" s="53"/>
      <c r="AH918" s="53"/>
      <c r="AI918" s="53"/>
      <c r="AJ918" s="53"/>
      <c r="AK918" s="53"/>
      <c r="AL918" s="53"/>
      <c r="AM918" s="53"/>
      <c r="AN918" s="53"/>
      <c r="AO918" s="53"/>
      <c r="AP918" s="53"/>
      <c r="AQ918" s="53"/>
      <c r="AR918" s="53"/>
      <c r="AS918" s="53"/>
      <c r="AT918" s="53"/>
      <c r="AU918" s="53"/>
    </row>
    <row r="919" spans="1:47" ht="15.75" customHeight="1">
      <c r="A919" s="53"/>
      <c r="B919" s="53"/>
      <c r="C919" s="53"/>
      <c r="D919" s="53"/>
      <c r="E919" s="53"/>
      <c r="F919" s="53"/>
      <c r="G919" s="53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  <c r="AB919" s="53"/>
      <c r="AC919" s="53"/>
      <c r="AD919" s="53"/>
      <c r="AE919" s="53"/>
      <c r="AF919" s="53"/>
      <c r="AG919" s="53"/>
      <c r="AH919" s="53"/>
      <c r="AI919" s="53"/>
      <c r="AJ919" s="53"/>
      <c r="AK919" s="53"/>
      <c r="AL919" s="53"/>
      <c r="AM919" s="53"/>
      <c r="AN919" s="53"/>
      <c r="AO919" s="53"/>
      <c r="AP919" s="53"/>
      <c r="AQ919" s="53"/>
      <c r="AR919" s="53"/>
      <c r="AS919" s="53"/>
      <c r="AT919" s="53"/>
      <c r="AU919" s="53"/>
    </row>
    <row r="920" spans="1:47" ht="15.75" customHeight="1">
      <c r="A920" s="53"/>
      <c r="B920" s="53"/>
      <c r="C920" s="53"/>
      <c r="D920" s="53"/>
      <c r="E920" s="53"/>
      <c r="F920" s="53"/>
      <c r="G920" s="53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  <c r="AA920" s="53"/>
      <c r="AB920" s="53"/>
      <c r="AC920" s="53"/>
      <c r="AD920" s="53"/>
      <c r="AE920" s="53"/>
      <c r="AF920" s="53"/>
      <c r="AG920" s="53"/>
      <c r="AH920" s="53"/>
      <c r="AI920" s="53"/>
      <c r="AJ920" s="53"/>
      <c r="AK920" s="53"/>
      <c r="AL920" s="53"/>
      <c r="AM920" s="53"/>
      <c r="AN920" s="53"/>
      <c r="AO920" s="53"/>
      <c r="AP920" s="53"/>
      <c r="AQ920" s="53"/>
      <c r="AR920" s="53"/>
      <c r="AS920" s="53"/>
      <c r="AT920" s="53"/>
      <c r="AU920" s="53"/>
    </row>
    <row r="921" spans="1:47" ht="15.75" customHeight="1">
      <c r="A921" s="53"/>
      <c r="B921" s="53"/>
      <c r="C921" s="53"/>
      <c r="D921" s="53"/>
      <c r="E921" s="53"/>
      <c r="F921" s="53"/>
      <c r="G921" s="53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  <c r="AA921" s="53"/>
      <c r="AB921" s="53"/>
      <c r="AC921" s="53"/>
      <c r="AD921" s="53"/>
      <c r="AE921" s="53"/>
      <c r="AF921" s="53"/>
      <c r="AG921" s="53"/>
      <c r="AH921" s="53"/>
      <c r="AI921" s="53"/>
      <c r="AJ921" s="53"/>
      <c r="AK921" s="53"/>
      <c r="AL921" s="53"/>
      <c r="AM921" s="53"/>
      <c r="AN921" s="53"/>
      <c r="AO921" s="53"/>
      <c r="AP921" s="53"/>
      <c r="AQ921" s="53"/>
      <c r="AR921" s="53"/>
      <c r="AS921" s="53"/>
      <c r="AT921" s="53"/>
      <c r="AU921" s="53"/>
    </row>
    <row r="922" spans="1:47" ht="15.75" customHeight="1">
      <c r="A922" s="53"/>
      <c r="B922" s="53"/>
      <c r="C922" s="53"/>
      <c r="D922" s="53"/>
      <c r="E922" s="53"/>
      <c r="F922" s="53"/>
      <c r="G922" s="53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  <c r="AA922" s="53"/>
      <c r="AB922" s="53"/>
      <c r="AC922" s="53"/>
      <c r="AD922" s="53"/>
      <c r="AE922" s="53"/>
      <c r="AF922" s="53"/>
      <c r="AG922" s="53"/>
      <c r="AH922" s="53"/>
      <c r="AI922" s="53"/>
      <c r="AJ922" s="53"/>
      <c r="AK922" s="53"/>
      <c r="AL922" s="53"/>
      <c r="AM922" s="53"/>
      <c r="AN922" s="53"/>
      <c r="AO922" s="53"/>
      <c r="AP922" s="53"/>
      <c r="AQ922" s="53"/>
      <c r="AR922" s="53"/>
      <c r="AS922" s="53"/>
      <c r="AT922" s="53"/>
      <c r="AU922" s="53"/>
    </row>
    <row r="923" spans="1:47" ht="15.75" customHeight="1">
      <c r="A923" s="53"/>
      <c r="B923" s="53"/>
      <c r="C923" s="53"/>
      <c r="D923" s="53"/>
      <c r="E923" s="53"/>
      <c r="F923" s="53"/>
      <c r="G923" s="53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  <c r="AA923" s="53"/>
      <c r="AB923" s="53"/>
      <c r="AC923" s="53"/>
      <c r="AD923" s="53"/>
      <c r="AE923" s="53"/>
      <c r="AF923" s="53"/>
      <c r="AG923" s="53"/>
      <c r="AH923" s="53"/>
      <c r="AI923" s="53"/>
      <c r="AJ923" s="53"/>
      <c r="AK923" s="53"/>
      <c r="AL923" s="53"/>
      <c r="AM923" s="53"/>
      <c r="AN923" s="53"/>
      <c r="AO923" s="53"/>
      <c r="AP923" s="53"/>
      <c r="AQ923" s="53"/>
      <c r="AR923" s="53"/>
      <c r="AS923" s="53"/>
      <c r="AT923" s="53"/>
      <c r="AU923" s="53"/>
    </row>
    <row r="924" spans="1:47" ht="15.75" customHeight="1">
      <c r="A924" s="53"/>
      <c r="B924" s="53"/>
      <c r="C924" s="53"/>
      <c r="D924" s="53"/>
      <c r="E924" s="53"/>
      <c r="F924" s="53"/>
      <c r="G924" s="53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  <c r="AA924" s="53"/>
      <c r="AB924" s="53"/>
      <c r="AC924" s="53"/>
      <c r="AD924" s="53"/>
      <c r="AE924" s="53"/>
      <c r="AF924" s="53"/>
      <c r="AG924" s="53"/>
      <c r="AH924" s="53"/>
      <c r="AI924" s="53"/>
      <c r="AJ924" s="53"/>
      <c r="AK924" s="53"/>
      <c r="AL924" s="53"/>
      <c r="AM924" s="53"/>
      <c r="AN924" s="53"/>
      <c r="AO924" s="53"/>
      <c r="AP924" s="53"/>
      <c r="AQ924" s="53"/>
      <c r="AR924" s="53"/>
      <c r="AS924" s="53"/>
      <c r="AT924" s="53"/>
      <c r="AU924" s="53"/>
    </row>
    <row r="925" spans="1:47" ht="15.75" customHeight="1">
      <c r="A925" s="53"/>
      <c r="B925" s="53"/>
      <c r="C925" s="53"/>
      <c r="D925" s="53"/>
      <c r="E925" s="53"/>
      <c r="F925" s="53"/>
      <c r="G925" s="53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  <c r="AB925" s="53"/>
      <c r="AC925" s="53"/>
      <c r="AD925" s="53"/>
      <c r="AE925" s="53"/>
      <c r="AF925" s="53"/>
      <c r="AG925" s="53"/>
      <c r="AH925" s="53"/>
      <c r="AI925" s="53"/>
      <c r="AJ925" s="53"/>
      <c r="AK925" s="53"/>
      <c r="AL925" s="53"/>
      <c r="AM925" s="53"/>
      <c r="AN925" s="53"/>
      <c r="AO925" s="53"/>
      <c r="AP925" s="53"/>
      <c r="AQ925" s="53"/>
      <c r="AR925" s="53"/>
      <c r="AS925" s="53"/>
      <c r="AT925" s="53"/>
      <c r="AU925" s="53"/>
    </row>
    <row r="926" spans="1:47" ht="15.75" customHeight="1">
      <c r="A926" s="53"/>
      <c r="B926" s="53"/>
      <c r="C926" s="53"/>
      <c r="D926" s="53"/>
      <c r="E926" s="53"/>
      <c r="F926" s="53"/>
      <c r="G926" s="53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  <c r="AA926" s="53"/>
      <c r="AB926" s="53"/>
      <c r="AC926" s="53"/>
      <c r="AD926" s="53"/>
      <c r="AE926" s="53"/>
      <c r="AF926" s="53"/>
      <c r="AG926" s="53"/>
      <c r="AH926" s="53"/>
      <c r="AI926" s="53"/>
      <c r="AJ926" s="53"/>
      <c r="AK926" s="53"/>
      <c r="AL926" s="53"/>
      <c r="AM926" s="53"/>
      <c r="AN926" s="53"/>
      <c r="AO926" s="53"/>
      <c r="AP926" s="53"/>
      <c r="AQ926" s="53"/>
      <c r="AR926" s="53"/>
      <c r="AS926" s="53"/>
      <c r="AT926" s="53"/>
      <c r="AU926" s="53"/>
    </row>
    <row r="927" spans="1:47" ht="15.75" customHeight="1">
      <c r="A927" s="53"/>
      <c r="B927" s="53"/>
      <c r="C927" s="53"/>
      <c r="D927" s="53"/>
      <c r="E927" s="53"/>
      <c r="F927" s="53"/>
      <c r="G927" s="53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  <c r="AA927" s="53"/>
      <c r="AB927" s="53"/>
      <c r="AC927" s="53"/>
      <c r="AD927" s="53"/>
      <c r="AE927" s="53"/>
      <c r="AF927" s="53"/>
      <c r="AG927" s="53"/>
      <c r="AH927" s="53"/>
      <c r="AI927" s="53"/>
      <c r="AJ927" s="53"/>
      <c r="AK927" s="53"/>
      <c r="AL927" s="53"/>
      <c r="AM927" s="53"/>
      <c r="AN927" s="53"/>
      <c r="AO927" s="53"/>
      <c r="AP927" s="53"/>
      <c r="AQ927" s="53"/>
      <c r="AR927" s="53"/>
      <c r="AS927" s="53"/>
      <c r="AT927" s="53"/>
      <c r="AU927" s="53"/>
    </row>
    <row r="928" spans="1:47" ht="15.75" customHeight="1">
      <c r="A928" s="53"/>
      <c r="B928" s="53"/>
      <c r="C928" s="53"/>
      <c r="D928" s="53"/>
      <c r="E928" s="53"/>
      <c r="F928" s="53"/>
      <c r="G928" s="53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  <c r="AA928" s="53"/>
      <c r="AB928" s="53"/>
      <c r="AC928" s="53"/>
      <c r="AD928" s="53"/>
      <c r="AE928" s="53"/>
      <c r="AF928" s="53"/>
      <c r="AG928" s="53"/>
      <c r="AH928" s="53"/>
      <c r="AI928" s="53"/>
      <c r="AJ928" s="53"/>
      <c r="AK928" s="53"/>
      <c r="AL928" s="53"/>
      <c r="AM928" s="53"/>
      <c r="AN928" s="53"/>
      <c r="AO928" s="53"/>
      <c r="AP928" s="53"/>
      <c r="AQ928" s="53"/>
      <c r="AR928" s="53"/>
      <c r="AS928" s="53"/>
      <c r="AT928" s="53"/>
      <c r="AU928" s="53"/>
    </row>
    <row r="929" spans="1:47" ht="15.75" customHeight="1">
      <c r="A929" s="53"/>
      <c r="B929" s="53"/>
      <c r="C929" s="53"/>
      <c r="D929" s="53"/>
      <c r="E929" s="53"/>
      <c r="F929" s="53"/>
      <c r="G929" s="53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  <c r="AA929" s="53"/>
      <c r="AB929" s="53"/>
      <c r="AC929" s="53"/>
      <c r="AD929" s="53"/>
      <c r="AE929" s="53"/>
      <c r="AF929" s="53"/>
      <c r="AG929" s="53"/>
      <c r="AH929" s="53"/>
      <c r="AI929" s="53"/>
      <c r="AJ929" s="53"/>
      <c r="AK929" s="53"/>
      <c r="AL929" s="53"/>
      <c r="AM929" s="53"/>
      <c r="AN929" s="53"/>
      <c r="AO929" s="53"/>
      <c r="AP929" s="53"/>
      <c r="AQ929" s="53"/>
      <c r="AR929" s="53"/>
      <c r="AS929" s="53"/>
      <c r="AT929" s="53"/>
      <c r="AU929" s="53"/>
    </row>
    <row r="930" spans="1:47" ht="15.75" customHeight="1">
      <c r="A930" s="53"/>
      <c r="B930" s="53"/>
      <c r="C930" s="53"/>
      <c r="D930" s="53"/>
      <c r="E930" s="53"/>
      <c r="F930" s="53"/>
      <c r="G930" s="53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  <c r="AA930" s="53"/>
      <c r="AB930" s="53"/>
      <c r="AC930" s="53"/>
      <c r="AD930" s="53"/>
      <c r="AE930" s="53"/>
      <c r="AF930" s="53"/>
      <c r="AG930" s="53"/>
      <c r="AH930" s="53"/>
      <c r="AI930" s="53"/>
      <c r="AJ930" s="53"/>
      <c r="AK930" s="53"/>
      <c r="AL930" s="53"/>
      <c r="AM930" s="53"/>
      <c r="AN930" s="53"/>
      <c r="AO930" s="53"/>
      <c r="AP930" s="53"/>
      <c r="AQ930" s="53"/>
      <c r="AR930" s="53"/>
      <c r="AS930" s="53"/>
      <c r="AT930" s="53"/>
      <c r="AU930" s="53"/>
    </row>
    <row r="931" spans="1:47" ht="15.75" customHeight="1">
      <c r="A931" s="53"/>
      <c r="B931" s="53"/>
      <c r="C931" s="53"/>
      <c r="D931" s="53"/>
      <c r="E931" s="53"/>
      <c r="F931" s="53"/>
      <c r="G931" s="53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  <c r="AA931" s="53"/>
      <c r="AB931" s="53"/>
      <c r="AC931" s="53"/>
      <c r="AD931" s="53"/>
      <c r="AE931" s="53"/>
      <c r="AF931" s="53"/>
      <c r="AG931" s="53"/>
      <c r="AH931" s="53"/>
      <c r="AI931" s="53"/>
      <c r="AJ931" s="53"/>
      <c r="AK931" s="53"/>
      <c r="AL931" s="53"/>
      <c r="AM931" s="53"/>
      <c r="AN931" s="53"/>
      <c r="AO931" s="53"/>
      <c r="AP931" s="53"/>
      <c r="AQ931" s="53"/>
      <c r="AR931" s="53"/>
      <c r="AS931" s="53"/>
      <c r="AT931" s="53"/>
      <c r="AU931" s="53"/>
    </row>
    <row r="932" spans="1:47" ht="15.75" customHeight="1">
      <c r="A932" s="53"/>
      <c r="B932" s="53"/>
      <c r="C932" s="53"/>
      <c r="D932" s="53"/>
      <c r="E932" s="53"/>
      <c r="F932" s="53"/>
      <c r="G932" s="53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  <c r="AA932" s="53"/>
      <c r="AB932" s="53"/>
      <c r="AC932" s="53"/>
      <c r="AD932" s="53"/>
      <c r="AE932" s="53"/>
      <c r="AF932" s="53"/>
      <c r="AG932" s="53"/>
      <c r="AH932" s="53"/>
      <c r="AI932" s="53"/>
      <c r="AJ932" s="53"/>
      <c r="AK932" s="53"/>
      <c r="AL932" s="53"/>
      <c r="AM932" s="53"/>
      <c r="AN932" s="53"/>
      <c r="AO932" s="53"/>
      <c r="AP932" s="53"/>
      <c r="AQ932" s="53"/>
      <c r="AR932" s="53"/>
      <c r="AS932" s="53"/>
      <c r="AT932" s="53"/>
      <c r="AU932" s="53"/>
    </row>
    <row r="933" spans="1:47" ht="15.75" customHeight="1">
      <c r="A933" s="53"/>
      <c r="B933" s="53"/>
      <c r="C933" s="53"/>
      <c r="D933" s="53"/>
      <c r="E933" s="53"/>
      <c r="F933" s="53"/>
      <c r="G933" s="53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  <c r="AA933" s="53"/>
      <c r="AB933" s="53"/>
      <c r="AC933" s="53"/>
      <c r="AD933" s="53"/>
      <c r="AE933" s="53"/>
      <c r="AF933" s="53"/>
      <c r="AG933" s="53"/>
      <c r="AH933" s="53"/>
      <c r="AI933" s="53"/>
      <c r="AJ933" s="53"/>
      <c r="AK933" s="53"/>
      <c r="AL933" s="53"/>
      <c r="AM933" s="53"/>
      <c r="AN933" s="53"/>
      <c r="AO933" s="53"/>
      <c r="AP933" s="53"/>
      <c r="AQ933" s="53"/>
      <c r="AR933" s="53"/>
      <c r="AS933" s="53"/>
      <c r="AT933" s="53"/>
      <c r="AU933" s="53"/>
    </row>
    <row r="934" spans="1:47" ht="15.75" customHeight="1">
      <c r="A934" s="53"/>
      <c r="B934" s="53"/>
      <c r="C934" s="53"/>
      <c r="D934" s="53"/>
      <c r="E934" s="53"/>
      <c r="F934" s="53"/>
      <c r="G934" s="53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  <c r="AA934" s="53"/>
      <c r="AB934" s="53"/>
      <c r="AC934" s="53"/>
      <c r="AD934" s="53"/>
      <c r="AE934" s="53"/>
      <c r="AF934" s="53"/>
      <c r="AG934" s="53"/>
      <c r="AH934" s="53"/>
      <c r="AI934" s="53"/>
      <c r="AJ934" s="53"/>
      <c r="AK934" s="53"/>
      <c r="AL934" s="53"/>
      <c r="AM934" s="53"/>
      <c r="AN934" s="53"/>
      <c r="AO934" s="53"/>
      <c r="AP934" s="53"/>
      <c r="AQ934" s="53"/>
      <c r="AR934" s="53"/>
      <c r="AS934" s="53"/>
      <c r="AT934" s="53"/>
      <c r="AU934" s="53"/>
    </row>
    <row r="935" spans="1:47" ht="15.75" customHeight="1">
      <c r="A935" s="53"/>
      <c r="B935" s="53"/>
      <c r="C935" s="53"/>
      <c r="D935" s="53"/>
      <c r="E935" s="53"/>
      <c r="F935" s="53"/>
      <c r="G935" s="53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  <c r="AA935" s="53"/>
      <c r="AB935" s="53"/>
      <c r="AC935" s="53"/>
      <c r="AD935" s="53"/>
      <c r="AE935" s="53"/>
      <c r="AF935" s="53"/>
      <c r="AG935" s="53"/>
      <c r="AH935" s="53"/>
      <c r="AI935" s="53"/>
      <c r="AJ935" s="53"/>
      <c r="AK935" s="53"/>
      <c r="AL935" s="53"/>
      <c r="AM935" s="53"/>
      <c r="AN935" s="53"/>
      <c r="AO935" s="53"/>
      <c r="AP935" s="53"/>
      <c r="AQ935" s="53"/>
      <c r="AR935" s="53"/>
      <c r="AS935" s="53"/>
      <c r="AT935" s="53"/>
      <c r="AU935" s="53"/>
    </row>
    <row r="936" spans="1:47" ht="15.75" customHeight="1">
      <c r="A936" s="53"/>
      <c r="B936" s="53"/>
      <c r="C936" s="53"/>
      <c r="D936" s="53"/>
      <c r="E936" s="53"/>
      <c r="F936" s="53"/>
      <c r="G936" s="53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  <c r="AA936" s="53"/>
      <c r="AB936" s="53"/>
      <c r="AC936" s="53"/>
      <c r="AD936" s="53"/>
      <c r="AE936" s="53"/>
      <c r="AF936" s="53"/>
      <c r="AG936" s="53"/>
      <c r="AH936" s="53"/>
      <c r="AI936" s="53"/>
      <c r="AJ936" s="53"/>
      <c r="AK936" s="53"/>
      <c r="AL936" s="53"/>
      <c r="AM936" s="53"/>
      <c r="AN936" s="53"/>
      <c r="AO936" s="53"/>
      <c r="AP936" s="53"/>
      <c r="AQ936" s="53"/>
      <c r="AR936" s="53"/>
      <c r="AS936" s="53"/>
      <c r="AT936" s="53"/>
      <c r="AU936" s="53"/>
    </row>
    <row r="937" spans="1:47" ht="15.75" customHeight="1">
      <c r="A937" s="53"/>
      <c r="B937" s="53"/>
      <c r="C937" s="53"/>
      <c r="D937" s="53"/>
      <c r="E937" s="53"/>
      <c r="F937" s="53"/>
      <c r="G937" s="53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  <c r="AA937" s="53"/>
      <c r="AB937" s="53"/>
      <c r="AC937" s="53"/>
      <c r="AD937" s="53"/>
      <c r="AE937" s="53"/>
      <c r="AF937" s="53"/>
      <c r="AG937" s="53"/>
      <c r="AH937" s="53"/>
      <c r="AI937" s="53"/>
      <c r="AJ937" s="53"/>
      <c r="AK937" s="53"/>
      <c r="AL937" s="53"/>
      <c r="AM937" s="53"/>
      <c r="AN937" s="53"/>
      <c r="AO937" s="53"/>
      <c r="AP937" s="53"/>
      <c r="AQ937" s="53"/>
      <c r="AR937" s="53"/>
      <c r="AS937" s="53"/>
      <c r="AT937" s="53"/>
      <c r="AU937" s="53"/>
    </row>
    <row r="938" spans="1:47" ht="15.75" customHeight="1">
      <c r="A938" s="53"/>
      <c r="B938" s="53"/>
      <c r="C938" s="53"/>
      <c r="D938" s="53"/>
      <c r="E938" s="53"/>
      <c r="F938" s="53"/>
      <c r="G938" s="53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  <c r="AA938" s="53"/>
      <c r="AB938" s="53"/>
      <c r="AC938" s="53"/>
      <c r="AD938" s="53"/>
      <c r="AE938" s="53"/>
      <c r="AF938" s="53"/>
      <c r="AG938" s="53"/>
      <c r="AH938" s="53"/>
      <c r="AI938" s="53"/>
      <c r="AJ938" s="53"/>
      <c r="AK938" s="53"/>
      <c r="AL938" s="53"/>
      <c r="AM938" s="53"/>
      <c r="AN938" s="53"/>
      <c r="AO938" s="53"/>
      <c r="AP938" s="53"/>
      <c r="AQ938" s="53"/>
      <c r="AR938" s="53"/>
      <c r="AS938" s="53"/>
      <c r="AT938" s="53"/>
      <c r="AU938" s="53"/>
    </row>
    <row r="939" spans="1:47" ht="15.75" customHeight="1">
      <c r="A939" s="53"/>
      <c r="B939" s="53"/>
      <c r="C939" s="53"/>
      <c r="D939" s="53"/>
      <c r="E939" s="53"/>
      <c r="F939" s="53"/>
      <c r="G939" s="53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  <c r="AA939" s="53"/>
      <c r="AB939" s="53"/>
      <c r="AC939" s="53"/>
      <c r="AD939" s="53"/>
      <c r="AE939" s="53"/>
      <c r="AF939" s="53"/>
      <c r="AG939" s="53"/>
      <c r="AH939" s="53"/>
      <c r="AI939" s="53"/>
      <c r="AJ939" s="53"/>
      <c r="AK939" s="53"/>
      <c r="AL939" s="53"/>
      <c r="AM939" s="53"/>
      <c r="AN939" s="53"/>
      <c r="AO939" s="53"/>
      <c r="AP939" s="53"/>
      <c r="AQ939" s="53"/>
      <c r="AR939" s="53"/>
      <c r="AS939" s="53"/>
      <c r="AT939" s="53"/>
      <c r="AU939" s="53"/>
    </row>
    <row r="940" spans="1:47" ht="15.75" customHeight="1">
      <c r="A940" s="53"/>
      <c r="B940" s="53"/>
      <c r="C940" s="53"/>
      <c r="D940" s="53"/>
      <c r="E940" s="53"/>
      <c r="F940" s="53"/>
      <c r="G940" s="53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  <c r="AA940" s="53"/>
      <c r="AB940" s="53"/>
      <c r="AC940" s="53"/>
      <c r="AD940" s="53"/>
      <c r="AE940" s="53"/>
      <c r="AF940" s="53"/>
      <c r="AG940" s="53"/>
      <c r="AH940" s="53"/>
      <c r="AI940" s="53"/>
      <c r="AJ940" s="53"/>
      <c r="AK940" s="53"/>
      <c r="AL940" s="53"/>
      <c r="AM940" s="53"/>
      <c r="AN940" s="53"/>
      <c r="AO940" s="53"/>
      <c r="AP940" s="53"/>
      <c r="AQ940" s="53"/>
      <c r="AR940" s="53"/>
      <c r="AS940" s="53"/>
      <c r="AT940" s="53"/>
      <c r="AU940" s="53"/>
    </row>
    <row r="941" spans="1:47" ht="15.75" customHeight="1">
      <c r="A941" s="53"/>
      <c r="B941" s="53"/>
      <c r="C941" s="53"/>
      <c r="D941" s="53"/>
      <c r="E941" s="53"/>
      <c r="F941" s="53"/>
      <c r="G941" s="53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  <c r="AA941" s="53"/>
      <c r="AB941" s="53"/>
      <c r="AC941" s="53"/>
      <c r="AD941" s="53"/>
      <c r="AE941" s="53"/>
      <c r="AF941" s="53"/>
      <c r="AG941" s="53"/>
      <c r="AH941" s="53"/>
      <c r="AI941" s="53"/>
      <c r="AJ941" s="53"/>
      <c r="AK941" s="53"/>
      <c r="AL941" s="53"/>
      <c r="AM941" s="53"/>
      <c r="AN941" s="53"/>
      <c r="AO941" s="53"/>
      <c r="AP941" s="53"/>
      <c r="AQ941" s="53"/>
      <c r="AR941" s="53"/>
      <c r="AS941" s="53"/>
      <c r="AT941" s="53"/>
      <c r="AU941" s="53"/>
    </row>
    <row r="942" spans="1:47" ht="15.75" customHeight="1">
      <c r="A942" s="53"/>
      <c r="B942" s="53"/>
      <c r="C942" s="53"/>
      <c r="D942" s="53"/>
      <c r="E942" s="53"/>
      <c r="F942" s="53"/>
      <c r="G942" s="53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  <c r="AA942" s="53"/>
      <c r="AB942" s="53"/>
      <c r="AC942" s="53"/>
      <c r="AD942" s="53"/>
      <c r="AE942" s="53"/>
      <c r="AF942" s="53"/>
      <c r="AG942" s="53"/>
      <c r="AH942" s="53"/>
      <c r="AI942" s="53"/>
      <c r="AJ942" s="53"/>
      <c r="AK942" s="53"/>
      <c r="AL942" s="53"/>
      <c r="AM942" s="53"/>
      <c r="AN942" s="53"/>
      <c r="AO942" s="53"/>
      <c r="AP942" s="53"/>
      <c r="AQ942" s="53"/>
      <c r="AR942" s="53"/>
      <c r="AS942" s="53"/>
      <c r="AT942" s="53"/>
      <c r="AU942" s="53"/>
    </row>
    <row r="943" spans="1:47" ht="15.75" customHeight="1">
      <c r="A943" s="53"/>
      <c r="B943" s="53"/>
      <c r="C943" s="53"/>
      <c r="D943" s="53"/>
      <c r="E943" s="53"/>
      <c r="F943" s="53"/>
      <c r="G943" s="53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  <c r="AA943" s="53"/>
      <c r="AB943" s="53"/>
      <c r="AC943" s="53"/>
      <c r="AD943" s="53"/>
      <c r="AE943" s="53"/>
      <c r="AF943" s="53"/>
      <c r="AG943" s="53"/>
      <c r="AH943" s="53"/>
      <c r="AI943" s="53"/>
      <c r="AJ943" s="53"/>
      <c r="AK943" s="53"/>
      <c r="AL943" s="53"/>
      <c r="AM943" s="53"/>
      <c r="AN943" s="53"/>
      <c r="AO943" s="53"/>
      <c r="AP943" s="53"/>
      <c r="AQ943" s="53"/>
      <c r="AR943" s="53"/>
      <c r="AS943" s="53"/>
      <c r="AT943" s="53"/>
      <c r="AU943" s="53"/>
    </row>
    <row r="944" spans="1:47" ht="15.75" customHeight="1">
      <c r="A944" s="53"/>
      <c r="B944" s="53"/>
      <c r="C944" s="53"/>
      <c r="D944" s="53"/>
      <c r="E944" s="53"/>
      <c r="F944" s="53"/>
      <c r="G944" s="53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  <c r="AA944" s="53"/>
      <c r="AB944" s="53"/>
      <c r="AC944" s="53"/>
      <c r="AD944" s="53"/>
      <c r="AE944" s="53"/>
      <c r="AF944" s="53"/>
      <c r="AG944" s="53"/>
      <c r="AH944" s="53"/>
      <c r="AI944" s="53"/>
      <c r="AJ944" s="53"/>
      <c r="AK944" s="53"/>
      <c r="AL944" s="53"/>
      <c r="AM944" s="53"/>
      <c r="AN944" s="53"/>
      <c r="AO944" s="53"/>
      <c r="AP944" s="53"/>
      <c r="AQ944" s="53"/>
      <c r="AR944" s="53"/>
      <c r="AS944" s="53"/>
      <c r="AT944" s="53"/>
      <c r="AU944" s="53"/>
    </row>
    <row r="945" spans="1:47" ht="15.75" customHeight="1">
      <c r="A945" s="53"/>
      <c r="B945" s="53"/>
      <c r="C945" s="53"/>
      <c r="D945" s="53"/>
      <c r="E945" s="53"/>
      <c r="F945" s="53"/>
      <c r="G945" s="53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  <c r="AA945" s="53"/>
      <c r="AB945" s="53"/>
      <c r="AC945" s="53"/>
      <c r="AD945" s="53"/>
      <c r="AE945" s="53"/>
      <c r="AF945" s="53"/>
      <c r="AG945" s="53"/>
      <c r="AH945" s="53"/>
      <c r="AI945" s="53"/>
      <c r="AJ945" s="53"/>
      <c r="AK945" s="53"/>
      <c r="AL945" s="53"/>
      <c r="AM945" s="53"/>
      <c r="AN945" s="53"/>
      <c r="AO945" s="53"/>
      <c r="AP945" s="53"/>
      <c r="AQ945" s="53"/>
      <c r="AR945" s="53"/>
      <c r="AS945" s="53"/>
      <c r="AT945" s="53"/>
      <c r="AU945" s="53"/>
    </row>
    <row r="946" spans="1:47" ht="15.75" customHeight="1">
      <c r="A946" s="53"/>
      <c r="B946" s="53"/>
      <c r="C946" s="53"/>
      <c r="D946" s="53"/>
      <c r="E946" s="53"/>
      <c r="F946" s="53"/>
      <c r="G946" s="53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  <c r="AA946" s="53"/>
      <c r="AB946" s="53"/>
      <c r="AC946" s="53"/>
      <c r="AD946" s="53"/>
      <c r="AE946" s="53"/>
      <c r="AF946" s="53"/>
      <c r="AG946" s="53"/>
      <c r="AH946" s="53"/>
      <c r="AI946" s="53"/>
      <c r="AJ946" s="53"/>
      <c r="AK946" s="53"/>
      <c r="AL946" s="53"/>
      <c r="AM946" s="53"/>
      <c r="AN946" s="53"/>
      <c r="AO946" s="53"/>
      <c r="AP946" s="53"/>
      <c r="AQ946" s="53"/>
      <c r="AR946" s="53"/>
      <c r="AS946" s="53"/>
      <c r="AT946" s="53"/>
      <c r="AU946" s="53"/>
    </row>
    <row r="947" spans="1:47" ht="15.75" customHeight="1">
      <c r="A947" s="53"/>
      <c r="B947" s="53"/>
      <c r="C947" s="53"/>
      <c r="D947" s="53"/>
      <c r="E947" s="53"/>
      <c r="F947" s="53"/>
      <c r="G947" s="53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  <c r="AA947" s="53"/>
      <c r="AB947" s="53"/>
      <c r="AC947" s="53"/>
      <c r="AD947" s="53"/>
      <c r="AE947" s="53"/>
      <c r="AF947" s="53"/>
      <c r="AG947" s="53"/>
      <c r="AH947" s="53"/>
      <c r="AI947" s="53"/>
      <c r="AJ947" s="53"/>
      <c r="AK947" s="53"/>
      <c r="AL947" s="53"/>
      <c r="AM947" s="53"/>
      <c r="AN947" s="53"/>
      <c r="AO947" s="53"/>
      <c r="AP947" s="53"/>
      <c r="AQ947" s="53"/>
      <c r="AR947" s="53"/>
      <c r="AS947" s="53"/>
      <c r="AT947" s="53"/>
      <c r="AU947" s="53"/>
    </row>
    <row r="948" spans="1:47" ht="15.75" customHeight="1">
      <c r="A948" s="53"/>
      <c r="B948" s="53"/>
      <c r="C948" s="53"/>
      <c r="D948" s="53"/>
      <c r="E948" s="53"/>
      <c r="F948" s="53"/>
      <c r="G948" s="53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  <c r="AA948" s="53"/>
      <c r="AB948" s="53"/>
      <c r="AC948" s="53"/>
      <c r="AD948" s="53"/>
      <c r="AE948" s="53"/>
      <c r="AF948" s="53"/>
      <c r="AG948" s="53"/>
      <c r="AH948" s="53"/>
      <c r="AI948" s="53"/>
      <c r="AJ948" s="53"/>
      <c r="AK948" s="53"/>
      <c r="AL948" s="53"/>
      <c r="AM948" s="53"/>
      <c r="AN948" s="53"/>
      <c r="AO948" s="53"/>
      <c r="AP948" s="53"/>
      <c r="AQ948" s="53"/>
      <c r="AR948" s="53"/>
      <c r="AS948" s="53"/>
      <c r="AT948" s="53"/>
      <c r="AU948" s="53"/>
    </row>
    <row r="949" spans="1:47" ht="15.75" customHeight="1">
      <c r="A949" s="53"/>
      <c r="B949" s="53"/>
      <c r="C949" s="53"/>
      <c r="D949" s="53"/>
      <c r="E949" s="53"/>
      <c r="F949" s="53"/>
      <c r="G949" s="53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  <c r="AA949" s="53"/>
      <c r="AB949" s="53"/>
      <c r="AC949" s="53"/>
      <c r="AD949" s="53"/>
      <c r="AE949" s="53"/>
      <c r="AF949" s="53"/>
      <c r="AG949" s="53"/>
      <c r="AH949" s="53"/>
      <c r="AI949" s="53"/>
      <c r="AJ949" s="53"/>
      <c r="AK949" s="53"/>
      <c r="AL949" s="53"/>
      <c r="AM949" s="53"/>
      <c r="AN949" s="53"/>
      <c r="AO949" s="53"/>
      <c r="AP949" s="53"/>
      <c r="AQ949" s="53"/>
      <c r="AR949" s="53"/>
      <c r="AS949" s="53"/>
      <c r="AT949" s="53"/>
      <c r="AU949" s="53"/>
    </row>
    <row r="950" spans="1:47" ht="15.75" customHeight="1">
      <c r="A950" s="53"/>
      <c r="B950" s="53"/>
      <c r="C950" s="53"/>
      <c r="D950" s="53"/>
      <c r="E950" s="53"/>
      <c r="F950" s="53"/>
      <c r="G950" s="53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  <c r="AA950" s="53"/>
      <c r="AB950" s="53"/>
      <c r="AC950" s="53"/>
      <c r="AD950" s="53"/>
      <c r="AE950" s="53"/>
      <c r="AF950" s="53"/>
      <c r="AG950" s="53"/>
      <c r="AH950" s="53"/>
      <c r="AI950" s="53"/>
      <c r="AJ950" s="53"/>
      <c r="AK950" s="53"/>
      <c r="AL950" s="53"/>
      <c r="AM950" s="53"/>
      <c r="AN950" s="53"/>
      <c r="AO950" s="53"/>
      <c r="AP950" s="53"/>
      <c r="AQ950" s="53"/>
      <c r="AR950" s="53"/>
      <c r="AS950" s="53"/>
      <c r="AT950" s="53"/>
      <c r="AU950" s="53"/>
    </row>
    <row r="951" spans="1:47" ht="15.75" customHeight="1">
      <c r="A951" s="53"/>
      <c r="B951" s="53"/>
      <c r="C951" s="53"/>
      <c r="D951" s="53"/>
      <c r="E951" s="53"/>
      <c r="F951" s="53"/>
      <c r="G951" s="53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  <c r="AA951" s="53"/>
      <c r="AB951" s="53"/>
      <c r="AC951" s="53"/>
      <c r="AD951" s="53"/>
      <c r="AE951" s="53"/>
      <c r="AF951" s="53"/>
      <c r="AG951" s="53"/>
      <c r="AH951" s="53"/>
      <c r="AI951" s="53"/>
      <c r="AJ951" s="53"/>
      <c r="AK951" s="53"/>
      <c r="AL951" s="53"/>
      <c r="AM951" s="53"/>
      <c r="AN951" s="53"/>
      <c r="AO951" s="53"/>
      <c r="AP951" s="53"/>
      <c r="AQ951" s="53"/>
      <c r="AR951" s="53"/>
      <c r="AS951" s="53"/>
      <c r="AT951" s="53"/>
      <c r="AU951" s="53"/>
    </row>
    <row r="952" spans="1:47" ht="15.75" customHeight="1">
      <c r="A952" s="53"/>
      <c r="B952" s="53"/>
      <c r="C952" s="53"/>
      <c r="D952" s="53"/>
      <c r="E952" s="53"/>
      <c r="F952" s="53"/>
      <c r="G952" s="53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  <c r="AA952" s="53"/>
      <c r="AB952" s="53"/>
      <c r="AC952" s="53"/>
      <c r="AD952" s="53"/>
      <c r="AE952" s="53"/>
      <c r="AF952" s="53"/>
      <c r="AG952" s="53"/>
      <c r="AH952" s="53"/>
      <c r="AI952" s="53"/>
      <c r="AJ952" s="53"/>
      <c r="AK952" s="53"/>
      <c r="AL952" s="53"/>
      <c r="AM952" s="53"/>
      <c r="AN952" s="53"/>
      <c r="AO952" s="53"/>
      <c r="AP952" s="53"/>
      <c r="AQ952" s="53"/>
      <c r="AR952" s="53"/>
      <c r="AS952" s="53"/>
      <c r="AT952" s="53"/>
      <c r="AU952" s="53"/>
    </row>
    <row r="953" spans="1:47" ht="15.75" customHeight="1">
      <c r="A953" s="53"/>
      <c r="B953" s="53"/>
      <c r="C953" s="53"/>
      <c r="D953" s="53"/>
      <c r="E953" s="53"/>
      <c r="F953" s="53"/>
      <c r="G953" s="53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  <c r="AA953" s="53"/>
      <c r="AB953" s="53"/>
      <c r="AC953" s="53"/>
      <c r="AD953" s="53"/>
      <c r="AE953" s="53"/>
      <c r="AF953" s="53"/>
      <c r="AG953" s="53"/>
      <c r="AH953" s="53"/>
      <c r="AI953" s="53"/>
      <c r="AJ953" s="53"/>
      <c r="AK953" s="53"/>
      <c r="AL953" s="53"/>
      <c r="AM953" s="53"/>
      <c r="AN953" s="53"/>
      <c r="AO953" s="53"/>
      <c r="AP953" s="53"/>
      <c r="AQ953" s="53"/>
      <c r="AR953" s="53"/>
      <c r="AS953" s="53"/>
      <c r="AT953" s="53"/>
      <c r="AU953" s="53"/>
    </row>
    <row r="954" spans="1:47" ht="15.75" customHeight="1">
      <c r="A954" s="53"/>
      <c r="B954" s="53"/>
      <c r="C954" s="53"/>
      <c r="D954" s="53"/>
      <c r="E954" s="53"/>
      <c r="F954" s="53"/>
      <c r="G954" s="53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  <c r="AA954" s="53"/>
      <c r="AB954" s="53"/>
      <c r="AC954" s="53"/>
      <c r="AD954" s="53"/>
      <c r="AE954" s="53"/>
      <c r="AF954" s="53"/>
      <c r="AG954" s="53"/>
      <c r="AH954" s="53"/>
      <c r="AI954" s="53"/>
      <c r="AJ954" s="53"/>
      <c r="AK954" s="53"/>
      <c r="AL954" s="53"/>
      <c r="AM954" s="53"/>
      <c r="AN954" s="53"/>
      <c r="AO954" s="53"/>
      <c r="AP954" s="53"/>
      <c r="AQ954" s="53"/>
      <c r="AR954" s="53"/>
      <c r="AS954" s="53"/>
      <c r="AT954" s="53"/>
      <c r="AU954" s="53"/>
    </row>
    <row r="955" spans="1:47" ht="15.75" customHeight="1">
      <c r="A955" s="53"/>
      <c r="B955" s="53"/>
      <c r="C955" s="53"/>
      <c r="D955" s="53"/>
      <c r="E955" s="53"/>
      <c r="F955" s="53"/>
      <c r="G955" s="53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  <c r="AA955" s="53"/>
      <c r="AB955" s="53"/>
      <c r="AC955" s="53"/>
      <c r="AD955" s="53"/>
      <c r="AE955" s="53"/>
      <c r="AF955" s="53"/>
      <c r="AG955" s="53"/>
      <c r="AH955" s="53"/>
      <c r="AI955" s="53"/>
      <c r="AJ955" s="53"/>
      <c r="AK955" s="53"/>
      <c r="AL955" s="53"/>
      <c r="AM955" s="53"/>
      <c r="AN955" s="53"/>
      <c r="AO955" s="53"/>
      <c r="AP955" s="53"/>
      <c r="AQ955" s="53"/>
      <c r="AR955" s="53"/>
      <c r="AS955" s="53"/>
      <c r="AT955" s="53"/>
      <c r="AU955" s="53"/>
    </row>
    <row r="956" spans="1:47" ht="15.75" customHeight="1">
      <c r="A956" s="53"/>
      <c r="B956" s="53"/>
      <c r="C956" s="53"/>
      <c r="D956" s="53"/>
      <c r="E956" s="53"/>
      <c r="F956" s="53"/>
      <c r="G956" s="53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  <c r="AA956" s="53"/>
      <c r="AB956" s="53"/>
      <c r="AC956" s="53"/>
      <c r="AD956" s="53"/>
      <c r="AE956" s="53"/>
      <c r="AF956" s="53"/>
      <c r="AG956" s="53"/>
      <c r="AH956" s="53"/>
      <c r="AI956" s="53"/>
      <c r="AJ956" s="53"/>
      <c r="AK956" s="53"/>
      <c r="AL956" s="53"/>
      <c r="AM956" s="53"/>
      <c r="AN956" s="53"/>
      <c r="AO956" s="53"/>
      <c r="AP956" s="53"/>
      <c r="AQ956" s="53"/>
      <c r="AR956" s="53"/>
      <c r="AS956" s="53"/>
      <c r="AT956" s="53"/>
      <c r="AU956" s="53"/>
    </row>
    <row r="957" spans="1:47" ht="15.75" customHeight="1">
      <c r="A957" s="53"/>
      <c r="B957" s="53"/>
      <c r="C957" s="53"/>
      <c r="D957" s="53"/>
      <c r="E957" s="53"/>
      <c r="F957" s="53"/>
      <c r="G957" s="53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  <c r="AA957" s="53"/>
      <c r="AB957" s="53"/>
      <c r="AC957" s="53"/>
      <c r="AD957" s="53"/>
      <c r="AE957" s="53"/>
      <c r="AF957" s="53"/>
      <c r="AG957" s="53"/>
      <c r="AH957" s="53"/>
      <c r="AI957" s="53"/>
      <c r="AJ957" s="53"/>
      <c r="AK957" s="53"/>
      <c r="AL957" s="53"/>
      <c r="AM957" s="53"/>
      <c r="AN957" s="53"/>
      <c r="AO957" s="53"/>
      <c r="AP957" s="53"/>
      <c r="AQ957" s="53"/>
      <c r="AR957" s="53"/>
      <c r="AS957" s="53"/>
      <c r="AT957" s="53"/>
      <c r="AU957" s="53"/>
    </row>
    <row r="958" spans="1:47" ht="15.75" customHeight="1">
      <c r="A958" s="53"/>
      <c r="B958" s="53"/>
      <c r="C958" s="53"/>
      <c r="D958" s="53"/>
      <c r="E958" s="53"/>
      <c r="F958" s="53"/>
      <c r="G958" s="53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  <c r="AA958" s="53"/>
      <c r="AB958" s="53"/>
      <c r="AC958" s="53"/>
      <c r="AD958" s="53"/>
      <c r="AE958" s="53"/>
      <c r="AF958" s="53"/>
      <c r="AG958" s="53"/>
      <c r="AH958" s="53"/>
      <c r="AI958" s="53"/>
      <c r="AJ958" s="53"/>
      <c r="AK958" s="53"/>
      <c r="AL958" s="53"/>
      <c r="AM958" s="53"/>
      <c r="AN958" s="53"/>
      <c r="AO958" s="53"/>
      <c r="AP958" s="53"/>
      <c r="AQ958" s="53"/>
      <c r="AR958" s="53"/>
      <c r="AS958" s="53"/>
      <c r="AT958" s="53"/>
      <c r="AU958" s="53"/>
    </row>
    <row r="959" spans="1:47" ht="15.75" customHeight="1">
      <c r="A959" s="53"/>
      <c r="B959" s="53"/>
      <c r="C959" s="53"/>
      <c r="D959" s="53"/>
      <c r="E959" s="53"/>
      <c r="F959" s="53"/>
      <c r="G959" s="53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  <c r="AA959" s="53"/>
      <c r="AB959" s="53"/>
      <c r="AC959" s="53"/>
      <c r="AD959" s="53"/>
      <c r="AE959" s="53"/>
      <c r="AF959" s="53"/>
      <c r="AG959" s="53"/>
      <c r="AH959" s="53"/>
      <c r="AI959" s="53"/>
      <c r="AJ959" s="53"/>
      <c r="AK959" s="53"/>
      <c r="AL959" s="53"/>
      <c r="AM959" s="53"/>
      <c r="AN959" s="53"/>
      <c r="AO959" s="53"/>
      <c r="AP959" s="53"/>
      <c r="AQ959" s="53"/>
      <c r="AR959" s="53"/>
      <c r="AS959" s="53"/>
      <c r="AT959" s="53"/>
      <c r="AU959" s="53"/>
    </row>
    <row r="960" spans="1:47" ht="15.75" customHeight="1">
      <c r="A960" s="53"/>
      <c r="B960" s="53"/>
      <c r="C960" s="53"/>
      <c r="D960" s="53"/>
      <c r="E960" s="53"/>
      <c r="F960" s="53"/>
      <c r="G960" s="53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  <c r="AA960" s="53"/>
      <c r="AB960" s="53"/>
      <c r="AC960" s="53"/>
      <c r="AD960" s="53"/>
      <c r="AE960" s="53"/>
      <c r="AF960" s="53"/>
      <c r="AG960" s="53"/>
      <c r="AH960" s="53"/>
      <c r="AI960" s="53"/>
      <c r="AJ960" s="53"/>
      <c r="AK960" s="53"/>
      <c r="AL960" s="53"/>
      <c r="AM960" s="53"/>
      <c r="AN960" s="53"/>
      <c r="AO960" s="53"/>
      <c r="AP960" s="53"/>
      <c r="AQ960" s="53"/>
      <c r="AR960" s="53"/>
      <c r="AS960" s="53"/>
      <c r="AT960" s="53"/>
      <c r="AU960" s="53"/>
    </row>
    <row r="961" spans="1:47" ht="15.75" customHeight="1">
      <c r="A961" s="53"/>
      <c r="B961" s="53"/>
      <c r="C961" s="53"/>
      <c r="D961" s="53"/>
      <c r="E961" s="53"/>
      <c r="F961" s="53"/>
      <c r="G961" s="53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  <c r="AA961" s="53"/>
      <c r="AB961" s="53"/>
      <c r="AC961" s="53"/>
      <c r="AD961" s="53"/>
      <c r="AE961" s="53"/>
      <c r="AF961" s="53"/>
      <c r="AG961" s="53"/>
      <c r="AH961" s="53"/>
      <c r="AI961" s="53"/>
      <c r="AJ961" s="53"/>
      <c r="AK961" s="53"/>
      <c r="AL961" s="53"/>
      <c r="AM961" s="53"/>
      <c r="AN961" s="53"/>
      <c r="AO961" s="53"/>
      <c r="AP961" s="53"/>
      <c r="AQ961" s="53"/>
      <c r="AR961" s="53"/>
      <c r="AS961" s="53"/>
      <c r="AT961" s="53"/>
      <c r="AU961" s="53"/>
    </row>
    <row r="962" spans="1:47" ht="15.75" customHeight="1">
      <c r="A962" s="53"/>
      <c r="B962" s="53"/>
      <c r="C962" s="53"/>
      <c r="D962" s="53"/>
      <c r="E962" s="53"/>
      <c r="F962" s="53"/>
      <c r="G962" s="53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  <c r="AA962" s="53"/>
      <c r="AB962" s="53"/>
      <c r="AC962" s="53"/>
      <c r="AD962" s="53"/>
      <c r="AE962" s="53"/>
      <c r="AF962" s="53"/>
      <c r="AG962" s="53"/>
      <c r="AH962" s="53"/>
      <c r="AI962" s="53"/>
      <c r="AJ962" s="53"/>
      <c r="AK962" s="53"/>
      <c r="AL962" s="53"/>
      <c r="AM962" s="53"/>
      <c r="AN962" s="53"/>
      <c r="AO962" s="53"/>
      <c r="AP962" s="53"/>
      <c r="AQ962" s="53"/>
      <c r="AR962" s="53"/>
      <c r="AS962" s="53"/>
      <c r="AT962" s="53"/>
      <c r="AU962" s="53"/>
    </row>
    <row r="963" spans="1:47" ht="15.75" customHeight="1">
      <c r="A963" s="53"/>
      <c r="B963" s="53"/>
      <c r="C963" s="53"/>
      <c r="D963" s="53"/>
      <c r="E963" s="53"/>
      <c r="F963" s="53"/>
      <c r="G963" s="53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  <c r="AA963" s="53"/>
      <c r="AB963" s="53"/>
      <c r="AC963" s="53"/>
      <c r="AD963" s="53"/>
      <c r="AE963" s="53"/>
      <c r="AF963" s="53"/>
      <c r="AG963" s="53"/>
      <c r="AH963" s="53"/>
      <c r="AI963" s="53"/>
      <c r="AJ963" s="53"/>
      <c r="AK963" s="53"/>
      <c r="AL963" s="53"/>
      <c r="AM963" s="53"/>
      <c r="AN963" s="53"/>
      <c r="AO963" s="53"/>
      <c r="AP963" s="53"/>
      <c r="AQ963" s="53"/>
      <c r="AR963" s="53"/>
      <c r="AS963" s="53"/>
      <c r="AT963" s="53"/>
      <c r="AU963" s="53"/>
    </row>
    <row r="964" spans="1:47" ht="15.75" customHeight="1">
      <c r="A964" s="53"/>
      <c r="B964" s="53"/>
      <c r="C964" s="53"/>
      <c r="D964" s="53"/>
      <c r="E964" s="53"/>
      <c r="F964" s="53"/>
      <c r="G964" s="53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  <c r="AA964" s="53"/>
      <c r="AB964" s="53"/>
      <c r="AC964" s="53"/>
      <c r="AD964" s="53"/>
      <c r="AE964" s="53"/>
      <c r="AF964" s="53"/>
      <c r="AG964" s="53"/>
      <c r="AH964" s="53"/>
      <c r="AI964" s="53"/>
      <c r="AJ964" s="53"/>
      <c r="AK964" s="53"/>
      <c r="AL964" s="53"/>
      <c r="AM964" s="53"/>
      <c r="AN964" s="53"/>
      <c r="AO964" s="53"/>
      <c r="AP964" s="53"/>
      <c r="AQ964" s="53"/>
      <c r="AR964" s="53"/>
      <c r="AS964" s="53"/>
      <c r="AT964" s="53"/>
      <c r="AU964" s="53"/>
    </row>
    <row r="965" spans="1:47" ht="15.75" customHeight="1">
      <c r="A965" s="53"/>
      <c r="B965" s="53"/>
      <c r="C965" s="53"/>
      <c r="D965" s="53"/>
      <c r="E965" s="53"/>
      <c r="F965" s="53"/>
      <c r="G965" s="53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  <c r="AA965" s="53"/>
      <c r="AB965" s="53"/>
      <c r="AC965" s="53"/>
      <c r="AD965" s="53"/>
      <c r="AE965" s="53"/>
      <c r="AF965" s="53"/>
      <c r="AG965" s="53"/>
      <c r="AH965" s="53"/>
      <c r="AI965" s="53"/>
      <c r="AJ965" s="53"/>
      <c r="AK965" s="53"/>
      <c r="AL965" s="53"/>
      <c r="AM965" s="53"/>
      <c r="AN965" s="53"/>
      <c r="AO965" s="53"/>
      <c r="AP965" s="53"/>
      <c r="AQ965" s="53"/>
      <c r="AR965" s="53"/>
      <c r="AS965" s="53"/>
      <c r="AT965" s="53"/>
      <c r="AU965" s="53"/>
    </row>
    <row r="966" spans="1:47" ht="15.75" customHeight="1">
      <c r="A966" s="53"/>
      <c r="B966" s="53"/>
      <c r="C966" s="53"/>
      <c r="D966" s="53"/>
      <c r="E966" s="53"/>
      <c r="F966" s="53"/>
      <c r="G966" s="53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  <c r="AA966" s="53"/>
      <c r="AB966" s="53"/>
      <c r="AC966" s="53"/>
      <c r="AD966" s="53"/>
      <c r="AE966" s="53"/>
      <c r="AF966" s="53"/>
      <c r="AG966" s="53"/>
      <c r="AH966" s="53"/>
      <c r="AI966" s="53"/>
      <c r="AJ966" s="53"/>
      <c r="AK966" s="53"/>
      <c r="AL966" s="53"/>
      <c r="AM966" s="53"/>
      <c r="AN966" s="53"/>
      <c r="AO966" s="53"/>
      <c r="AP966" s="53"/>
      <c r="AQ966" s="53"/>
      <c r="AR966" s="53"/>
      <c r="AS966" s="53"/>
      <c r="AT966" s="53"/>
      <c r="AU966" s="53"/>
    </row>
    <row r="967" spans="1:47" ht="15.75" customHeight="1">
      <c r="A967" s="53"/>
      <c r="B967" s="53"/>
      <c r="C967" s="53"/>
      <c r="D967" s="53"/>
      <c r="E967" s="53"/>
      <c r="F967" s="53"/>
      <c r="G967" s="53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  <c r="AA967" s="53"/>
      <c r="AB967" s="53"/>
      <c r="AC967" s="53"/>
      <c r="AD967" s="53"/>
      <c r="AE967" s="53"/>
      <c r="AF967" s="53"/>
      <c r="AG967" s="53"/>
      <c r="AH967" s="53"/>
      <c r="AI967" s="53"/>
      <c r="AJ967" s="53"/>
      <c r="AK967" s="53"/>
      <c r="AL967" s="53"/>
      <c r="AM967" s="53"/>
      <c r="AN967" s="53"/>
      <c r="AO967" s="53"/>
      <c r="AP967" s="53"/>
      <c r="AQ967" s="53"/>
      <c r="AR967" s="53"/>
      <c r="AS967" s="53"/>
      <c r="AT967" s="53"/>
      <c r="AU967" s="53"/>
    </row>
    <row r="968" spans="1:47" ht="15.75" customHeight="1">
      <c r="A968" s="53"/>
      <c r="B968" s="53"/>
      <c r="C968" s="53"/>
      <c r="D968" s="53"/>
      <c r="E968" s="53"/>
      <c r="F968" s="53"/>
      <c r="G968" s="53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  <c r="AA968" s="53"/>
      <c r="AB968" s="53"/>
      <c r="AC968" s="53"/>
      <c r="AD968" s="53"/>
      <c r="AE968" s="53"/>
      <c r="AF968" s="53"/>
      <c r="AG968" s="53"/>
      <c r="AH968" s="53"/>
      <c r="AI968" s="53"/>
      <c r="AJ968" s="53"/>
      <c r="AK968" s="53"/>
      <c r="AL968" s="53"/>
      <c r="AM968" s="53"/>
      <c r="AN968" s="53"/>
      <c r="AO968" s="53"/>
      <c r="AP968" s="53"/>
      <c r="AQ968" s="53"/>
      <c r="AR968" s="53"/>
      <c r="AS968" s="53"/>
      <c r="AT968" s="53"/>
      <c r="AU968" s="53"/>
    </row>
    <row r="969" spans="1:47" ht="15.75" customHeight="1">
      <c r="A969" s="53"/>
      <c r="B969" s="53"/>
      <c r="C969" s="53"/>
      <c r="D969" s="53"/>
      <c r="E969" s="53"/>
      <c r="F969" s="53"/>
      <c r="G969" s="53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  <c r="AA969" s="53"/>
      <c r="AB969" s="53"/>
      <c r="AC969" s="53"/>
      <c r="AD969" s="53"/>
      <c r="AE969" s="53"/>
      <c r="AF969" s="53"/>
      <c r="AG969" s="53"/>
      <c r="AH969" s="53"/>
      <c r="AI969" s="53"/>
      <c r="AJ969" s="53"/>
      <c r="AK969" s="53"/>
      <c r="AL969" s="53"/>
      <c r="AM969" s="53"/>
      <c r="AN969" s="53"/>
      <c r="AO969" s="53"/>
      <c r="AP969" s="53"/>
      <c r="AQ969" s="53"/>
      <c r="AR969" s="53"/>
      <c r="AS969" s="53"/>
      <c r="AT969" s="53"/>
      <c r="AU969" s="53"/>
    </row>
    <row r="970" spans="1:47" ht="15.75" customHeight="1">
      <c r="A970" s="53"/>
      <c r="B970" s="53"/>
      <c r="C970" s="53"/>
      <c r="D970" s="53"/>
      <c r="E970" s="53"/>
      <c r="F970" s="53"/>
      <c r="G970" s="53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  <c r="AA970" s="53"/>
      <c r="AB970" s="53"/>
      <c r="AC970" s="53"/>
      <c r="AD970" s="53"/>
      <c r="AE970" s="53"/>
      <c r="AF970" s="53"/>
      <c r="AG970" s="53"/>
      <c r="AH970" s="53"/>
      <c r="AI970" s="53"/>
      <c r="AJ970" s="53"/>
      <c r="AK970" s="53"/>
      <c r="AL970" s="53"/>
      <c r="AM970" s="53"/>
      <c r="AN970" s="53"/>
      <c r="AO970" s="53"/>
      <c r="AP970" s="53"/>
      <c r="AQ970" s="53"/>
      <c r="AR970" s="53"/>
      <c r="AS970" s="53"/>
      <c r="AT970" s="53"/>
      <c r="AU970" s="53"/>
    </row>
    <row r="971" spans="1:47" ht="15.75" customHeight="1">
      <c r="A971" s="53"/>
      <c r="B971" s="53"/>
      <c r="C971" s="53"/>
      <c r="D971" s="53"/>
      <c r="E971" s="53"/>
      <c r="F971" s="53"/>
      <c r="G971" s="53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  <c r="AA971" s="53"/>
      <c r="AB971" s="53"/>
      <c r="AC971" s="53"/>
      <c r="AD971" s="53"/>
      <c r="AE971" s="53"/>
      <c r="AF971" s="53"/>
      <c r="AG971" s="53"/>
      <c r="AH971" s="53"/>
      <c r="AI971" s="53"/>
      <c r="AJ971" s="53"/>
      <c r="AK971" s="53"/>
      <c r="AL971" s="53"/>
      <c r="AM971" s="53"/>
      <c r="AN971" s="53"/>
      <c r="AO971" s="53"/>
      <c r="AP971" s="53"/>
      <c r="AQ971" s="53"/>
      <c r="AR971" s="53"/>
      <c r="AS971" s="53"/>
      <c r="AT971" s="53"/>
      <c r="AU971" s="53"/>
    </row>
    <row r="972" spans="1:47" ht="15.75" customHeight="1">
      <c r="A972" s="53"/>
      <c r="B972" s="53"/>
      <c r="C972" s="53"/>
      <c r="D972" s="53"/>
      <c r="E972" s="53"/>
      <c r="F972" s="53"/>
      <c r="G972" s="53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  <c r="AB972" s="53"/>
      <c r="AC972" s="53"/>
      <c r="AD972" s="53"/>
      <c r="AE972" s="53"/>
      <c r="AF972" s="53"/>
      <c r="AG972" s="53"/>
      <c r="AH972" s="53"/>
      <c r="AI972" s="53"/>
      <c r="AJ972" s="53"/>
      <c r="AK972" s="53"/>
      <c r="AL972" s="53"/>
      <c r="AM972" s="53"/>
      <c r="AN972" s="53"/>
      <c r="AO972" s="53"/>
      <c r="AP972" s="53"/>
      <c r="AQ972" s="53"/>
      <c r="AR972" s="53"/>
      <c r="AS972" s="53"/>
      <c r="AT972" s="53"/>
      <c r="AU972" s="53"/>
    </row>
    <row r="973" spans="1:47" ht="15.75" customHeight="1">
      <c r="A973" s="53"/>
      <c r="B973" s="53"/>
      <c r="C973" s="53"/>
      <c r="D973" s="53"/>
      <c r="E973" s="53"/>
      <c r="F973" s="53"/>
      <c r="G973" s="53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  <c r="AB973" s="53"/>
      <c r="AC973" s="53"/>
      <c r="AD973" s="53"/>
      <c r="AE973" s="53"/>
      <c r="AF973" s="53"/>
      <c r="AG973" s="53"/>
      <c r="AH973" s="53"/>
      <c r="AI973" s="53"/>
      <c r="AJ973" s="53"/>
      <c r="AK973" s="53"/>
      <c r="AL973" s="53"/>
      <c r="AM973" s="53"/>
      <c r="AN973" s="53"/>
      <c r="AO973" s="53"/>
      <c r="AP973" s="53"/>
      <c r="AQ973" s="53"/>
      <c r="AR973" s="53"/>
      <c r="AS973" s="53"/>
      <c r="AT973" s="53"/>
      <c r="AU973" s="53"/>
    </row>
    <row r="974" spans="1:47" ht="15.75" customHeight="1">
      <c r="A974" s="53"/>
      <c r="B974" s="53"/>
      <c r="C974" s="53"/>
      <c r="D974" s="53"/>
      <c r="E974" s="53"/>
      <c r="F974" s="53"/>
      <c r="G974" s="53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  <c r="AB974" s="53"/>
      <c r="AC974" s="53"/>
      <c r="AD974" s="53"/>
      <c r="AE974" s="53"/>
      <c r="AF974" s="53"/>
      <c r="AG974" s="53"/>
      <c r="AH974" s="53"/>
      <c r="AI974" s="53"/>
      <c r="AJ974" s="53"/>
      <c r="AK974" s="53"/>
      <c r="AL974" s="53"/>
      <c r="AM974" s="53"/>
      <c r="AN974" s="53"/>
      <c r="AO974" s="53"/>
      <c r="AP974" s="53"/>
      <c r="AQ974" s="53"/>
      <c r="AR974" s="53"/>
      <c r="AS974" s="53"/>
      <c r="AT974" s="53"/>
      <c r="AU974" s="53"/>
    </row>
    <row r="975" spans="1:47" ht="15.75" customHeight="1">
      <c r="A975" s="53"/>
      <c r="B975" s="53"/>
      <c r="C975" s="53"/>
      <c r="D975" s="53"/>
      <c r="E975" s="53"/>
      <c r="F975" s="53"/>
      <c r="G975" s="53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  <c r="AB975" s="53"/>
      <c r="AC975" s="53"/>
      <c r="AD975" s="53"/>
      <c r="AE975" s="53"/>
      <c r="AF975" s="53"/>
      <c r="AG975" s="53"/>
      <c r="AH975" s="53"/>
      <c r="AI975" s="53"/>
      <c r="AJ975" s="53"/>
      <c r="AK975" s="53"/>
      <c r="AL975" s="53"/>
      <c r="AM975" s="53"/>
      <c r="AN975" s="53"/>
      <c r="AO975" s="53"/>
      <c r="AP975" s="53"/>
      <c r="AQ975" s="53"/>
      <c r="AR975" s="53"/>
      <c r="AS975" s="53"/>
      <c r="AT975" s="53"/>
      <c r="AU975" s="53"/>
    </row>
    <row r="976" spans="1:47" ht="15.75" customHeight="1">
      <c r="A976" s="53"/>
      <c r="B976" s="53"/>
      <c r="C976" s="53"/>
      <c r="D976" s="53"/>
      <c r="E976" s="53"/>
      <c r="F976" s="53"/>
      <c r="G976" s="53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  <c r="AB976" s="53"/>
      <c r="AC976" s="53"/>
      <c r="AD976" s="53"/>
      <c r="AE976" s="53"/>
      <c r="AF976" s="53"/>
      <c r="AG976" s="53"/>
      <c r="AH976" s="53"/>
      <c r="AI976" s="53"/>
      <c r="AJ976" s="53"/>
      <c r="AK976" s="53"/>
      <c r="AL976" s="53"/>
      <c r="AM976" s="53"/>
      <c r="AN976" s="53"/>
      <c r="AO976" s="53"/>
      <c r="AP976" s="53"/>
      <c r="AQ976" s="53"/>
      <c r="AR976" s="53"/>
      <c r="AS976" s="53"/>
      <c r="AT976" s="53"/>
      <c r="AU976" s="53"/>
    </row>
    <row r="977" spans="1:47" ht="15.75" customHeight="1">
      <c r="A977" s="53"/>
      <c r="B977" s="53"/>
      <c r="C977" s="53"/>
      <c r="D977" s="53"/>
      <c r="E977" s="53"/>
      <c r="F977" s="53"/>
      <c r="G977" s="53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  <c r="AB977" s="53"/>
      <c r="AC977" s="53"/>
      <c r="AD977" s="53"/>
      <c r="AE977" s="53"/>
      <c r="AF977" s="53"/>
      <c r="AG977" s="53"/>
      <c r="AH977" s="53"/>
      <c r="AI977" s="53"/>
      <c r="AJ977" s="53"/>
      <c r="AK977" s="53"/>
      <c r="AL977" s="53"/>
      <c r="AM977" s="53"/>
      <c r="AN977" s="53"/>
      <c r="AO977" s="53"/>
      <c r="AP977" s="53"/>
      <c r="AQ977" s="53"/>
      <c r="AR977" s="53"/>
      <c r="AS977" s="53"/>
      <c r="AT977" s="53"/>
      <c r="AU977" s="53"/>
    </row>
    <row r="978" spans="1:47" ht="15.75" customHeight="1">
      <c r="A978" s="53"/>
      <c r="B978" s="53"/>
      <c r="C978" s="53"/>
      <c r="D978" s="53"/>
      <c r="E978" s="53"/>
      <c r="F978" s="53"/>
      <c r="G978" s="53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  <c r="AB978" s="53"/>
      <c r="AC978" s="53"/>
      <c r="AD978" s="53"/>
      <c r="AE978" s="53"/>
      <c r="AF978" s="53"/>
      <c r="AG978" s="53"/>
      <c r="AH978" s="53"/>
      <c r="AI978" s="53"/>
      <c r="AJ978" s="53"/>
      <c r="AK978" s="53"/>
      <c r="AL978" s="53"/>
      <c r="AM978" s="53"/>
      <c r="AN978" s="53"/>
      <c r="AO978" s="53"/>
      <c r="AP978" s="53"/>
      <c r="AQ978" s="53"/>
      <c r="AR978" s="53"/>
      <c r="AS978" s="53"/>
      <c r="AT978" s="53"/>
      <c r="AU978" s="53"/>
    </row>
    <row r="979" spans="1:47" ht="15.75" customHeight="1">
      <c r="A979" s="53"/>
      <c r="B979" s="53"/>
      <c r="C979" s="53"/>
      <c r="D979" s="53"/>
      <c r="E979" s="53"/>
      <c r="F979" s="53"/>
      <c r="G979" s="53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  <c r="AB979" s="53"/>
      <c r="AC979" s="53"/>
      <c r="AD979" s="53"/>
      <c r="AE979" s="53"/>
      <c r="AF979" s="53"/>
      <c r="AG979" s="53"/>
      <c r="AH979" s="53"/>
      <c r="AI979" s="53"/>
      <c r="AJ979" s="53"/>
      <c r="AK979" s="53"/>
      <c r="AL979" s="53"/>
      <c r="AM979" s="53"/>
      <c r="AN979" s="53"/>
      <c r="AO979" s="53"/>
      <c r="AP979" s="53"/>
      <c r="AQ979" s="53"/>
      <c r="AR979" s="53"/>
      <c r="AS979" s="53"/>
      <c r="AT979" s="53"/>
      <c r="AU979" s="53"/>
    </row>
    <row r="980" spans="1:47" ht="15.75" customHeight="1">
      <c r="A980" s="53"/>
      <c r="B980" s="53"/>
      <c r="C980" s="53"/>
      <c r="D980" s="53"/>
      <c r="E980" s="53"/>
      <c r="F980" s="53"/>
      <c r="G980" s="53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  <c r="AB980" s="53"/>
      <c r="AC980" s="53"/>
      <c r="AD980" s="53"/>
      <c r="AE980" s="53"/>
      <c r="AF980" s="53"/>
      <c r="AG980" s="53"/>
      <c r="AH980" s="53"/>
      <c r="AI980" s="53"/>
      <c r="AJ980" s="53"/>
      <c r="AK980" s="53"/>
      <c r="AL980" s="53"/>
      <c r="AM980" s="53"/>
      <c r="AN980" s="53"/>
      <c r="AO980" s="53"/>
      <c r="AP980" s="53"/>
      <c r="AQ980" s="53"/>
      <c r="AR980" s="53"/>
      <c r="AS980" s="53"/>
      <c r="AT980" s="53"/>
      <c r="AU980" s="53"/>
    </row>
    <row r="981" spans="1:47" ht="15.75" customHeight="1">
      <c r="A981" s="53"/>
      <c r="B981" s="53"/>
      <c r="C981" s="53"/>
      <c r="D981" s="53"/>
      <c r="E981" s="53"/>
      <c r="F981" s="53"/>
      <c r="G981" s="53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  <c r="AA981" s="53"/>
      <c r="AB981" s="53"/>
      <c r="AC981" s="53"/>
      <c r="AD981" s="53"/>
      <c r="AE981" s="53"/>
      <c r="AF981" s="53"/>
      <c r="AG981" s="53"/>
      <c r="AH981" s="53"/>
      <c r="AI981" s="53"/>
      <c r="AJ981" s="53"/>
      <c r="AK981" s="53"/>
      <c r="AL981" s="53"/>
      <c r="AM981" s="53"/>
      <c r="AN981" s="53"/>
      <c r="AO981" s="53"/>
      <c r="AP981" s="53"/>
      <c r="AQ981" s="53"/>
      <c r="AR981" s="53"/>
      <c r="AS981" s="53"/>
      <c r="AT981" s="53"/>
      <c r="AU981" s="53"/>
    </row>
    <row r="982" spans="1:47" ht="15.75" customHeight="1">
      <c r="A982" s="53"/>
      <c r="B982" s="53"/>
      <c r="C982" s="53"/>
      <c r="D982" s="53"/>
      <c r="E982" s="53"/>
      <c r="F982" s="53"/>
      <c r="G982" s="53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  <c r="AB982" s="53"/>
      <c r="AC982" s="53"/>
      <c r="AD982" s="53"/>
      <c r="AE982" s="53"/>
      <c r="AF982" s="53"/>
      <c r="AG982" s="53"/>
      <c r="AH982" s="53"/>
      <c r="AI982" s="53"/>
      <c r="AJ982" s="53"/>
      <c r="AK982" s="53"/>
      <c r="AL982" s="53"/>
      <c r="AM982" s="53"/>
      <c r="AN982" s="53"/>
      <c r="AO982" s="53"/>
      <c r="AP982" s="53"/>
      <c r="AQ982" s="53"/>
      <c r="AR982" s="53"/>
      <c r="AS982" s="53"/>
      <c r="AT982" s="53"/>
      <c r="AU982" s="53"/>
    </row>
    <row r="983" spans="1:47" ht="15.75" customHeight="1">
      <c r="A983" s="53"/>
      <c r="B983" s="53"/>
      <c r="C983" s="53"/>
      <c r="D983" s="53"/>
      <c r="E983" s="53"/>
      <c r="F983" s="53"/>
      <c r="G983" s="53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  <c r="AB983" s="53"/>
      <c r="AC983" s="53"/>
      <c r="AD983" s="53"/>
      <c r="AE983" s="53"/>
      <c r="AF983" s="53"/>
      <c r="AG983" s="53"/>
      <c r="AH983" s="53"/>
      <c r="AI983" s="53"/>
      <c r="AJ983" s="53"/>
      <c r="AK983" s="53"/>
      <c r="AL983" s="53"/>
      <c r="AM983" s="53"/>
      <c r="AN983" s="53"/>
      <c r="AO983" s="53"/>
      <c r="AP983" s="53"/>
      <c r="AQ983" s="53"/>
      <c r="AR983" s="53"/>
      <c r="AS983" s="53"/>
      <c r="AT983" s="53"/>
      <c r="AU983" s="53"/>
    </row>
    <row r="984" spans="1:47" ht="15.75" customHeight="1">
      <c r="A984" s="53"/>
      <c r="B984" s="53"/>
      <c r="C984" s="53"/>
      <c r="D984" s="53"/>
      <c r="E984" s="53"/>
      <c r="F984" s="53"/>
      <c r="G984" s="53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  <c r="AB984" s="53"/>
      <c r="AC984" s="53"/>
      <c r="AD984" s="53"/>
      <c r="AE984" s="53"/>
      <c r="AF984" s="53"/>
      <c r="AG984" s="53"/>
      <c r="AH984" s="53"/>
      <c r="AI984" s="53"/>
      <c r="AJ984" s="53"/>
      <c r="AK984" s="53"/>
      <c r="AL984" s="53"/>
      <c r="AM984" s="53"/>
      <c r="AN984" s="53"/>
      <c r="AO984" s="53"/>
      <c r="AP984" s="53"/>
      <c r="AQ984" s="53"/>
      <c r="AR984" s="53"/>
      <c r="AS984" s="53"/>
      <c r="AT984" s="53"/>
      <c r="AU984" s="53"/>
    </row>
    <row r="985" spans="1:47" ht="15.75" customHeight="1">
      <c r="A985" s="53"/>
      <c r="B985" s="53"/>
      <c r="C985" s="53"/>
      <c r="D985" s="53"/>
      <c r="E985" s="53"/>
      <c r="F985" s="53"/>
      <c r="G985" s="53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  <c r="AB985" s="53"/>
      <c r="AC985" s="53"/>
      <c r="AD985" s="53"/>
      <c r="AE985" s="53"/>
      <c r="AF985" s="53"/>
      <c r="AG985" s="53"/>
      <c r="AH985" s="53"/>
      <c r="AI985" s="53"/>
      <c r="AJ985" s="53"/>
      <c r="AK985" s="53"/>
      <c r="AL985" s="53"/>
      <c r="AM985" s="53"/>
      <c r="AN985" s="53"/>
      <c r="AO985" s="53"/>
      <c r="AP985" s="53"/>
      <c r="AQ985" s="53"/>
      <c r="AR985" s="53"/>
      <c r="AS985" s="53"/>
      <c r="AT985" s="53"/>
      <c r="AU985" s="53"/>
    </row>
    <row r="986" spans="1:47" ht="15.75" customHeight="1">
      <c r="A986" s="53"/>
      <c r="B986" s="53"/>
      <c r="C986" s="53"/>
      <c r="D986" s="53"/>
      <c r="E986" s="53"/>
      <c r="F986" s="53"/>
      <c r="G986" s="53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  <c r="AB986" s="53"/>
      <c r="AC986" s="53"/>
      <c r="AD986" s="53"/>
      <c r="AE986" s="53"/>
      <c r="AF986" s="53"/>
      <c r="AG986" s="53"/>
      <c r="AH986" s="53"/>
      <c r="AI986" s="53"/>
      <c r="AJ986" s="53"/>
      <c r="AK986" s="53"/>
      <c r="AL986" s="53"/>
      <c r="AM986" s="53"/>
      <c r="AN986" s="53"/>
      <c r="AO986" s="53"/>
      <c r="AP986" s="53"/>
      <c r="AQ986" s="53"/>
      <c r="AR986" s="53"/>
      <c r="AS986" s="53"/>
      <c r="AT986" s="53"/>
      <c r="AU986" s="53"/>
    </row>
    <row r="987" spans="1:47" ht="15.75" customHeight="1">
      <c r="A987" s="53"/>
      <c r="B987" s="53"/>
      <c r="C987" s="53"/>
      <c r="D987" s="53"/>
      <c r="E987" s="53"/>
      <c r="F987" s="53"/>
      <c r="G987" s="53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  <c r="AB987" s="53"/>
      <c r="AC987" s="53"/>
      <c r="AD987" s="53"/>
      <c r="AE987" s="53"/>
      <c r="AF987" s="53"/>
      <c r="AG987" s="53"/>
      <c r="AH987" s="53"/>
      <c r="AI987" s="53"/>
      <c r="AJ987" s="53"/>
      <c r="AK987" s="53"/>
      <c r="AL987" s="53"/>
      <c r="AM987" s="53"/>
      <c r="AN987" s="53"/>
      <c r="AO987" s="53"/>
      <c r="AP987" s="53"/>
      <c r="AQ987" s="53"/>
      <c r="AR987" s="53"/>
      <c r="AS987" s="53"/>
      <c r="AT987" s="53"/>
      <c r="AU987" s="53"/>
    </row>
    <row r="988" spans="1:47" ht="15.75" customHeight="1">
      <c r="A988" s="53"/>
      <c r="B988" s="53"/>
      <c r="C988" s="53"/>
      <c r="D988" s="53"/>
      <c r="E988" s="53"/>
      <c r="F988" s="53"/>
      <c r="G988" s="53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  <c r="AB988" s="53"/>
      <c r="AC988" s="53"/>
      <c r="AD988" s="53"/>
      <c r="AE988" s="53"/>
      <c r="AF988" s="53"/>
      <c r="AG988" s="53"/>
      <c r="AH988" s="53"/>
      <c r="AI988" s="53"/>
      <c r="AJ988" s="53"/>
      <c r="AK988" s="53"/>
      <c r="AL988" s="53"/>
      <c r="AM988" s="53"/>
      <c r="AN988" s="53"/>
      <c r="AO988" s="53"/>
      <c r="AP988" s="53"/>
      <c r="AQ988" s="53"/>
      <c r="AR988" s="53"/>
      <c r="AS988" s="53"/>
      <c r="AT988" s="53"/>
      <c r="AU988" s="53"/>
    </row>
    <row r="989" spans="1:47" ht="15.75" customHeight="1">
      <c r="A989" s="53"/>
      <c r="B989" s="53"/>
      <c r="C989" s="53"/>
      <c r="D989" s="53"/>
      <c r="E989" s="53"/>
      <c r="F989" s="53"/>
      <c r="G989" s="53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  <c r="AA989" s="53"/>
      <c r="AB989" s="53"/>
      <c r="AC989" s="53"/>
      <c r="AD989" s="53"/>
      <c r="AE989" s="53"/>
      <c r="AF989" s="53"/>
      <c r="AG989" s="53"/>
      <c r="AH989" s="53"/>
      <c r="AI989" s="53"/>
      <c r="AJ989" s="53"/>
      <c r="AK989" s="53"/>
      <c r="AL989" s="53"/>
      <c r="AM989" s="53"/>
      <c r="AN989" s="53"/>
      <c r="AO989" s="53"/>
      <c r="AP989" s="53"/>
      <c r="AQ989" s="53"/>
      <c r="AR989" s="53"/>
      <c r="AS989" s="53"/>
      <c r="AT989" s="53"/>
      <c r="AU989" s="53"/>
    </row>
    <row r="990" spans="1:47" ht="15.75" customHeight="1">
      <c r="A990" s="53"/>
      <c r="B990" s="53"/>
      <c r="C990" s="53"/>
      <c r="D990" s="53"/>
      <c r="E990" s="53"/>
      <c r="F990" s="53"/>
      <c r="G990" s="53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  <c r="AA990" s="53"/>
      <c r="AB990" s="53"/>
      <c r="AC990" s="53"/>
      <c r="AD990" s="53"/>
      <c r="AE990" s="53"/>
      <c r="AF990" s="53"/>
      <c r="AG990" s="53"/>
      <c r="AH990" s="53"/>
      <c r="AI990" s="53"/>
      <c r="AJ990" s="53"/>
      <c r="AK990" s="53"/>
      <c r="AL990" s="53"/>
      <c r="AM990" s="53"/>
      <c r="AN990" s="53"/>
      <c r="AO990" s="53"/>
      <c r="AP990" s="53"/>
      <c r="AQ990" s="53"/>
      <c r="AR990" s="53"/>
      <c r="AS990" s="53"/>
      <c r="AT990" s="53"/>
      <c r="AU990" s="53"/>
    </row>
    <row r="991" spans="1:47" ht="15.75" customHeight="1">
      <c r="A991" s="53"/>
      <c r="B991" s="53"/>
      <c r="C991" s="53"/>
      <c r="D991" s="53"/>
      <c r="E991" s="53"/>
      <c r="F991" s="53"/>
      <c r="G991" s="53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  <c r="AA991" s="53"/>
      <c r="AB991" s="53"/>
      <c r="AC991" s="53"/>
      <c r="AD991" s="53"/>
      <c r="AE991" s="53"/>
      <c r="AF991" s="53"/>
      <c r="AG991" s="53"/>
      <c r="AH991" s="53"/>
      <c r="AI991" s="53"/>
      <c r="AJ991" s="53"/>
      <c r="AK991" s="53"/>
      <c r="AL991" s="53"/>
      <c r="AM991" s="53"/>
      <c r="AN991" s="53"/>
      <c r="AO991" s="53"/>
      <c r="AP991" s="53"/>
      <c r="AQ991" s="53"/>
      <c r="AR991" s="53"/>
      <c r="AS991" s="53"/>
      <c r="AT991" s="53"/>
      <c r="AU991" s="53"/>
    </row>
    <row r="992" spans="1:47" ht="15.75" customHeight="1">
      <c r="A992" s="53"/>
      <c r="B992" s="53"/>
      <c r="C992" s="53"/>
      <c r="D992" s="53"/>
      <c r="E992" s="53"/>
      <c r="F992" s="53"/>
      <c r="G992" s="53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  <c r="AA992" s="53"/>
      <c r="AB992" s="53"/>
      <c r="AC992" s="53"/>
      <c r="AD992" s="53"/>
      <c r="AE992" s="53"/>
      <c r="AF992" s="53"/>
      <c r="AG992" s="53"/>
      <c r="AH992" s="53"/>
      <c r="AI992" s="53"/>
      <c r="AJ992" s="53"/>
      <c r="AK992" s="53"/>
      <c r="AL992" s="53"/>
      <c r="AM992" s="53"/>
      <c r="AN992" s="53"/>
      <c r="AO992" s="53"/>
      <c r="AP992" s="53"/>
      <c r="AQ992" s="53"/>
      <c r="AR992" s="53"/>
      <c r="AS992" s="53"/>
      <c r="AT992" s="53"/>
      <c r="AU992" s="53"/>
    </row>
    <row r="993" spans="1:47" ht="15.75" customHeight="1">
      <c r="A993" s="53"/>
      <c r="B993" s="53"/>
      <c r="C993" s="53"/>
      <c r="D993" s="53"/>
      <c r="E993" s="53"/>
      <c r="F993" s="53"/>
      <c r="G993" s="53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  <c r="AA993" s="53"/>
      <c r="AB993" s="53"/>
      <c r="AC993" s="53"/>
      <c r="AD993" s="53"/>
      <c r="AE993" s="53"/>
      <c r="AF993" s="53"/>
      <c r="AG993" s="53"/>
      <c r="AH993" s="53"/>
      <c r="AI993" s="53"/>
      <c r="AJ993" s="53"/>
      <c r="AK993" s="53"/>
      <c r="AL993" s="53"/>
      <c r="AM993" s="53"/>
      <c r="AN993" s="53"/>
      <c r="AO993" s="53"/>
      <c r="AP993" s="53"/>
      <c r="AQ993" s="53"/>
      <c r="AR993" s="53"/>
      <c r="AS993" s="53"/>
      <c r="AT993" s="53"/>
      <c r="AU993" s="53"/>
    </row>
    <row r="994" spans="1:47" ht="15.75" customHeight="1">
      <c r="A994" s="53"/>
      <c r="B994" s="53"/>
      <c r="C994" s="53"/>
      <c r="D994" s="53"/>
      <c r="E994" s="53"/>
      <c r="F994" s="53"/>
      <c r="G994" s="53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  <c r="AA994" s="53"/>
      <c r="AB994" s="53"/>
      <c r="AC994" s="53"/>
      <c r="AD994" s="53"/>
      <c r="AE994" s="53"/>
      <c r="AF994" s="53"/>
      <c r="AG994" s="53"/>
      <c r="AH994" s="53"/>
      <c r="AI994" s="53"/>
      <c r="AJ994" s="53"/>
      <c r="AK994" s="53"/>
      <c r="AL994" s="53"/>
      <c r="AM994" s="53"/>
      <c r="AN994" s="53"/>
      <c r="AO994" s="53"/>
      <c r="AP994" s="53"/>
      <c r="AQ994" s="53"/>
      <c r="AR994" s="53"/>
      <c r="AS994" s="53"/>
      <c r="AT994" s="53"/>
      <c r="AU994" s="53"/>
    </row>
    <row r="995" spans="1:47" ht="15.75" customHeight="1">
      <c r="A995" s="53"/>
      <c r="B995" s="53"/>
      <c r="C995" s="53"/>
      <c r="D995" s="53"/>
      <c r="E995" s="53"/>
      <c r="F995" s="53"/>
      <c r="G995" s="53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  <c r="AA995" s="53"/>
      <c r="AB995" s="53"/>
      <c r="AC995" s="53"/>
      <c r="AD995" s="53"/>
      <c r="AE995" s="53"/>
      <c r="AF995" s="53"/>
      <c r="AG995" s="53"/>
      <c r="AH995" s="53"/>
      <c r="AI995" s="53"/>
      <c r="AJ995" s="53"/>
      <c r="AK995" s="53"/>
      <c r="AL995" s="53"/>
      <c r="AM995" s="53"/>
      <c r="AN995" s="53"/>
      <c r="AO995" s="53"/>
      <c r="AP995" s="53"/>
      <c r="AQ995" s="53"/>
      <c r="AR995" s="53"/>
      <c r="AS995" s="53"/>
      <c r="AT995" s="53"/>
      <c r="AU995" s="53"/>
    </row>
    <row r="996" spans="1:47" ht="15.75" customHeight="1">
      <c r="A996" s="53"/>
      <c r="B996" s="53"/>
      <c r="C996" s="53"/>
      <c r="D996" s="53"/>
      <c r="E996" s="53"/>
      <c r="F996" s="53"/>
      <c r="G996" s="53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  <c r="AA996" s="53"/>
      <c r="AB996" s="53"/>
      <c r="AC996" s="53"/>
      <c r="AD996" s="53"/>
      <c r="AE996" s="53"/>
      <c r="AF996" s="53"/>
      <c r="AG996" s="53"/>
      <c r="AH996" s="53"/>
      <c r="AI996" s="53"/>
      <c r="AJ996" s="53"/>
      <c r="AK996" s="53"/>
      <c r="AL996" s="53"/>
      <c r="AM996" s="53"/>
      <c r="AN996" s="53"/>
      <c r="AO996" s="53"/>
      <c r="AP996" s="53"/>
      <c r="AQ996" s="53"/>
      <c r="AR996" s="53"/>
      <c r="AS996" s="53"/>
      <c r="AT996" s="53"/>
      <c r="AU996" s="53"/>
    </row>
    <row r="997" spans="1:47" ht="15.75" customHeight="1">
      <c r="A997" s="53"/>
      <c r="B997" s="53"/>
      <c r="C997" s="53"/>
      <c r="D997" s="53"/>
      <c r="E997" s="53"/>
      <c r="F997" s="53"/>
      <c r="G997" s="53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  <c r="AA997" s="53"/>
      <c r="AB997" s="53"/>
      <c r="AC997" s="53"/>
      <c r="AD997" s="53"/>
      <c r="AE997" s="53"/>
      <c r="AF997" s="53"/>
      <c r="AG997" s="53"/>
      <c r="AH997" s="53"/>
      <c r="AI997" s="53"/>
      <c r="AJ997" s="53"/>
      <c r="AK997" s="53"/>
      <c r="AL997" s="53"/>
      <c r="AM997" s="53"/>
      <c r="AN997" s="53"/>
      <c r="AO997" s="53"/>
      <c r="AP997" s="53"/>
      <c r="AQ997" s="53"/>
      <c r="AR997" s="53"/>
      <c r="AS997" s="53"/>
      <c r="AT997" s="53"/>
      <c r="AU997" s="53"/>
    </row>
    <row r="998" spans="1:47" ht="15.75" customHeight="1">
      <c r="A998" s="53"/>
      <c r="B998" s="53"/>
      <c r="C998" s="53"/>
      <c r="D998" s="53"/>
      <c r="E998" s="53"/>
      <c r="F998" s="53"/>
      <c r="G998" s="53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  <c r="AA998" s="53"/>
      <c r="AB998" s="53"/>
      <c r="AC998" s="53"/>
      <c r="AD998" s="53"/>
      <c r="AE998" s="53"/>
      <c r="AF998" s="53"/>
      <c r="AG998" s="53"/>
      <c r="AH998" s="53"/>
      <c r="AI998" s="53"/>
      <c r="AJ998" s="53"/>
      <c r="AK998" s="53"/>
      <c r="AL998" s="53"/>
      <c r="AM998" s="53"/>
      <c r="AN998" s="53"/>
      <c r="AO998" s="53"/>
      <c r="AP998" s="53"/>
      <c r="AQ998" s="53"/>
      <c r="AR998" s="53"/>
      <c r="AS998" s="53"/>
      <c r="AT998" s="53"/>
      <c r="AU998" s="53"/>
    </row>
    <row r="999" spans="1:47" ht="15.75" customHeight="1">
      <c r="A999" s="53"/>
      <c r="B999" s="53"/>
      <c r="C999" s="53"/>
      <c r="D999" s="53"/>
      <c r="E999" s="53"/>
      <c r="F999" s="53"/>
      <c r="G999" s="53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  <c r="AA999" s="53"/>
      <c r="AB999" s="53"/>
      <c r="AC999" s="53"/>
      <c r="AD999" s="53"/>
      <c r="AE999" s="53"/>
      <c r="AF999" s="53"/>
      <c r="AG999" s="53"/>
      <c r="AH999" s="53"/>
      <c r="AI999" s="53"/>
      <c r="AJ999" s="53"/>
      <c r="AK999" s="53"/>
      <c r="AL999" s="53"/>
      <c r="AM999" s="53"/>
      <c r="AN999" s="53"/>
      <c r="AO999" s="53"/>
      <c r="AP999" s="53"/>
      <c r="AQ999" s="53"/>
      <c r="AR999" s="53"/>
      <c r="AS999" s="53"/>
      <c r="AT999" s="53"/>
      <c r="AU999" s="53"/>
    </row>
    <row r="1000" spans="1:47" ht="15.75" customHeight="1">
      <c r="A1000" s="53"/>
      <c r="B1000" s="53"/>
      <c r="C1000" s="53"/>
      <c r="D1000" s="53"/>
      <c r="E1000" s="53"/>
      <c r="F1000" s="53"/>
      <c r="G1000" s="53"/>
      <c r="H1000" s="53"/>
      <c r="I1000" s="53"/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  <c r="AA1000" s="53"/>
      <c r="AB1000" s="53"/>
      <c r="AC1000" s="53"/>
      <c r="AD1000" s="53"/>
      <c r="AE1000" s="53"/>
      <c r="AF1000" s="53"/>
      <c r="AG1000" s="53"/>
      <c r="AH1000" s="53"/>
      <c r="AI1000" s="53"/>
      <c r="AJ1000" s="53"/>
      <c r="AK1000" s="53"/>
      <c r="AL1000" s="53"/>
      <c r="AM1000" s="53"/>
      <c r="AN1000" s="53"/>
      <c r="AO1000" s="53"/>
      <c r="AP1000" s="53"/>
      <c r="AQ1000" s="53"/>
      <c r="AR1000" s="53"/>
      <c r="AS1000" s="53"/>
      <c r="AT1000" s="53"/>
      <c r="AU1000" s="53"/>
    </row>
  </sheetData>
  <sheetProtection algorithmName="SHA-512" hashValue="CBzS0t8NC5gKV1BQ2rG12SYvk+JJtAoL7EX/mwv0EMYFI9xoCWMita/gLtapjwPVz1mz9C/rXR++EIfZ3gHfBg==" saltValue="XLziSB3R+145arED6nsF2g==" spinCount="100000" sheet="1" objects="1" scenarios="1" selectLockedCells="1" selectUnlockedCells="1"/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8"/>
  <dimension ref="A1:Z1000"/>
  <sheetViews>
    <sheetView workbookViewId="0">
      <selection activeCell="C16" sqref="C16"/>
    </sheetView>
  </sheetViews>
  <sheetFormatPr defaultColWidth="11.1796875" defaultRowHeight="15" customHeight="1"/>
  <cols>
    <col min="1" max="1" width="16.81640625" customWidth="1"/>
    <col min="2" max="2" width="13" customWidth="1"/>
    <col min="3" max="3" width="12.81640625" customWidth="1"/>
    <col min="4" max="4" width="10.6328125" customWidth="1"/>
    <col min="5" max="5" width="9.1796875" customWidth="1"/>
    <col min="6" max="6" width="8.36328125" customWidth="1"/>
    <col min="7" max="20" width="9" customWidth="1"/>
    <col min="21" max="26" width="8" customWidth="1"/>
  </cols>
  <sheetData>
    <row r="1" spans="1:26">
      <c r="A1" s="53" t="s">
        <v>243</v>
      </c>
      <c r="B1" s="53"/>
      <c r="C1" s="124" t="str">
        <f>+VSTUP!B4</f>
        <v>1 - Standart Plus</v>
      </c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</row>
    <row r="2" spans="1:26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</row>
    <row r="3" spans="1:26">
      <c r="A3" s="126" t="s">
        <v>244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</row>
    <row r="4" spans="1:26">
      <c r="A4" s="127" t="s">
        <v>245</v>
      </c>
      <c r="B4" s="110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</row>
    <row r="5" spans="1:26">
      <c r="A5" s="128" t="s">
        <v>246</v>
      </c>
      <c r="B5" s="110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</row>
    <row r="6" spans="1:26">
      <c r="A6" s="53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</row>
    <row r="7" spans="1:26">
      <c r="A7" s="53" t="str">
        <f>"Zvolený cenník: "&amp;C1</f>
        <v>Zvolený cenník: 1 - Standart Plus</v>
      </c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</row>
    <row r="8" spans="1:26">
      <c r="A8" s="53"/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</row>
    <row r="9" spans="1:26" ht="30" customHeight="1">
      <c r="A9" s="53" t="s">
        <v>247</v>
      </c>
      <c r="B9" s="53"/>
      <c r="C9" s="129" t="s">
        <v>248</v>
      </c>
      <c r="D9" s="129" t="s">
        <v>249</v>
      </c>
      <c r="E9" s="129" t="s">
        <v>250</v>
      </c>
      <c r="F9" s="23" t="s">
        <v>251</v>
      </c>
      <c r="G9" s="23" t="s">
        <v>96</v>
      </c>
      <c r="H9" s="23" t="s">
        <v>97</v>
      </c>
      <c r="I9" s="23" t="s">
        <v>98</v>
      </c>
      <c r="J9" s="23" t="s">
        <v>240</v>
      </c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</row>
    <row r="10" spans="1:26">
      <c r="A10" s="53" t="s">
        <v>252</v>
      </c>
      <c r="B10" s="53"/>
      <c r="C10" s="52" t="s">
        <v>99</v>
      </c>
      <c r="D10" s="52" t="s">
        <v>100</v>
      </c>
      <c r="E10" s="52" t="s">
        <v>101</v>
      </c>
      <c r="F10" s="52" t="s">
        <v>102</v>
      </c>
      <c r="G10" s="52" t="s">
        <v>79</v>
      </c>
      <c r="H10" s="52" t="s">
        <v>86</v>
      </c>
      <c r="I10" s="52" t="s">
        <v>88</v>
      </c>
      <c r="J10" s="52" t="s">
        <v>62</v>
      </c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</row>
    <row r="11" spans="1:26">
      <c r="A11" s="53" t="s">
        <v>253</v>
      </c>
      <c r="B11" s="53" t="s">
        <v>254</v>
      </c>
      <c r="C11" s="52">
        <v>1</v>
      </c>
      <c r="D11" s="52">
        <f t="shared" ref="D11:J11" si="0">+C11+1</f>
        <v>2</v>
      </c>
      <c r="E11" s="52">
        <f t="shared" si="0"/>
        <v>3</v>
      </c>
      <c r="F11" s="52">
        <f t="shared" si="0"/>
        <v>4</v>
      </c>
      <c r="G11" s="52">
        <f t="shared" si="0"/>
        <v>5</v>
      </c>
      <c r="H11" s="52">
        <f t="shared" si="0"/>
        <v>6</v>
      </c>
      <c r="I11" s="52">
        <f t="shared" si="0"/>
        <v>7</v>
      </c>
      <c r="J11" s="52">
        <f t="shared" si="0"/>
        <v>8</v>
      </c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</row>
    <row r="12" spans="1:26">
      <c r="A12" s="134" t="s">
        <v>78</v>
      </c>
      <c r="B12" s="130">
        <v>111</v>
      </c>
      <c r="C12" s="53">
        <v>410</v>
      </c>
      <c r="D12" s="53">
        <f t="shared" ref="D12:J12" si="1">+IF(LEFT($C$1,1)="1",D25,0)+IF(LEFT($C$1,1)="3",D33,0)+IF(LEFT($C$1,1)="2",D41,0)+IF(LEFT($C$1,1)="4",D50,0)</f>
        <v>200</v>
      </c>
      <c r="E12" s="53">
        <f t="shared" si="1"/>
        <v>210</v>
      </c>
      <c r="F12" s="53">
        <f t="shared" si="1"/>
        <v>410</v>
      </c>
      <c r="G12" s="53">
        <f t="shared" si="1"/>
        <v>0</v>
      </c>
      <c r="H12" s="53">
        <v>200</v>
      </c>
      <c r="I12" s="53">
        <v>200</v>
      </c>
      <c r="J12" s="53">
        <f t="shared" si="1"/>
        <v>0</v>
      </c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</row>
    <row r="13" spans="1:26">
      <c r="A13" s="134" t="s">
        <v>80</v>
      </c>
      <c r="B13" s="130">
        <v>11</v>
      </c>
      <c r="C13" s="53">
        <v>340</v>
      </c>
      <c r="D13" s="53">
        <f t="shared" ref="D13:J13" si="2">+IF(LEFT($C$1,1)="1",D26,0)+IF(LEFT($C$1,1)="3",D34,0)+IF(LEFT($C$1,1)="2",D42,0)+IF(LEFT($C$1,1)="4",D51,0)</f>
        <v>165</v>
      </c>
      <c r="E13" s="53">
        <f t="shared" si="2"/>
        <v>175</v>
      </c>
      <c r="F13" s="53">
        <f t="shared" si="2"/>
        <v>340</v>
      </c>
      <c r="G13" s="53">
        <f t="shared" si="2"/>
        <v>0</v>
      </c>
      <c r="H13" s="53">
        <v>165</v>
      </c>
      <c r="I13" s="53">
        <v>165</v>
      </c>
      <c r="J13" s="53">
        <f t="shared" si="2"/>
        <v>0</v>
      </c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</row>
    <row r="14" spans="1:26">
      <c r="A14" s="134" t="s">
        <v>81</v>
      </c>
      <c r="B14" s="130">
        <v>5</v>
      </c>
      <c r="C14" s="53">
        <v>260</v>
      </c>
      <c r="D14" s="53">
        <f t="shared" ref="D14:J14" si="3">+IF(LEFT($C$1,1)="1",D27,0)+IF(LEFT($C$1,1)="3",D35,0)+IF(LEFT($C$1,1)="2",D43,0)+IF(LEFT($C$1,1)="4",D52,0)</f>
        <v>125</v>
      </c>
      <c r="E14" s="53">
        <f t="shared" si="3"/>
        <v>135</v>
      </c>
      <c r="F14" s="53">
        <f t="shared" si="3"/>
        <v>260</v>
      </c>
      <c r="G14" s="53">
        <f t="shared" si="3"/>
        <v>0</v>
      </c>
      <c r="H14" s="53">
        <v>125</v>
      </c>
      <c r="I14" s="53">
        <v>125</v>
      </c>
      <c r="J14" s="53">
        <f t="shared" si="3"/>
        <v>0</v>
      </c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</row>
    <row r="15" spans="1:26" ht="15.6" thickBot="1">
      <c r="A15" s="142" t="s">
        <v>82</v>
      </c>
      <c r="B15" s="130">
        <v>3</v>
      </c>
      <c r="C15" s="53">
        <v>140</v>
      </c>
      <c r="D15" s="53">
        <f t="shared" ref="D15:J15" si="4">+IF(LEFT($C$1,1)="1",D28,0)+IF(LEFT($C$1,1)="3",D36,0)+IF(LEFT($C$1,1)="2",D44,0)+IF(LEFT($C$1,1)="4",D53,0)</f>
        <v>65</v>
      </c>
      <c r="E15" s="53">
        <f t="shared" si="4"/>
        <v>75</v>
      </c>
      <c r="F15" s="53">
        <f t="shared" si="4"/>
        <v>140</v>
      </c>
      <c r="G15" s="53">
        <f t="shared" si="4"/>
        <v>0</v>
      </c>
      <c r="H15" s="53">
        <v>65</v>
      </c>
      <c r="I15" s="53">
        <v>65</v>
      </c>
      <c r="J15" s="53">
        <f t="shared" si="4"/>
        <v>0</v>
      </c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</row>
    <row r="16" spans="1:26">
      <c r="A16" t="s">
        <v>83</v>
      </c>
      <c r="B16" s="130">
        <v>1</v>
      </c>
      <c r="C16" s="53">
        <f t="shared" ref="C16:J16" si="5">+IF(LEFT($C$1,1)="1",C29,0)+IF(LEFT($C$1,1)="3",C37,0)+IF(LEFT($C$1,1)="2",C45,0)+IF(LEFT($C$1,1)="4",C54,0)</f>
        <v>0</v>
      </c>
      <c r="D16" s="53">
        <f t="shared" si="5"/>
        <v>0</v>
      </c>
      <c r="E16" s="53">
        <f t="shared" si="5"/>
        <v>0</v>
      </c>
      <c r="F16" s="53">
        <f t="shared" si="5"/>
        <v>0</v>
      </c>
      <c r="G16" s="53">
        <f t="shared" si="5"/>
        <v>0</v>
      </c>
      <c r="H16" s="53">
        <f t="shared" si="5"/>
        <v>0</v>
      </c>
      <c r="I16" s="53">
        <f t="shared" si="5"/>
        <v>0</v>
      </c>
      <c r="J16" s="53">
        <f t="shared" si="5"/>
        <v>0</v>
      </c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</row>
    <row r="17" spans="1:26"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</row>
    <row r="18" spans="1:26">
      <c r="A18" s="53"/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</row>
    <row r="19" spans="1:26">
      <c r="A19" s="53"/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</row>
    <row r="20" spans="1:26" ht="20.25" customHeight="1">
      <c r="A20" s="53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</row>
    <row r="21" spans="1:26" ht="15.75" customHeight="1">
      <c r="A21" t="s">
        <v>255</v>
      </c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</row>
    <row r="22" spans="1:26">
      <c r="A22" s="53"/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</row>
    <row r="23" spans="1:26" ht="15.75" customHeight="1">
      <c r="A23" s="131" t="s">
        <v>256</v>
      </c>
      <c r="B23" s="132"/>
      <c r="C23" s="132"/>
      <c r="D23" s="132"/>
      <c r="E23" s="132"/>
      <c r="F23" s="132"/>
      <c r="G23" s="132"/>
      <c r="H23" s="132"/>
      <c r="I23" s="132"/>
      <c r="J23" s="13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</row>
    <row r="24" spans="1:26" ht="30" customHeight="1">
      <c r="A24" s="134"/>
      <c r="B24" s="40"/>
      <c r="C24" s="129" t="s">
        <v>248</v>
      </c>
      <c r="D24" s="129" t="s">
        <v>249</v>
      </c>
      <c r="E24" s="129" t="s">
        <v>250</v>
      </c>
      <c r="F24" s="23" t="s">
        <v>251</v>
      </c>
      <c r="G24" s="23" t="s">
        <v>96</v>
      </c>
      <c r="H24" s="23" t="s">
        <v>97</v>
      </c>
      <c r="I24" s="23" t="s">
        <v>98</v>
      </c>
      <c r="J24" s="135" t="s">
        <v>240</v>
      </c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</row>
    <row r="25" spans="1:26" ht="15.75" customHeight="1">
      <c r="A25" s="134" t="s">
        <v>78</v>
      </c>
      <c r="B25" s="40"/>
      <c r="C25" s="130">
        <f t="shared" ref="C25:C28" si="6">SUM(H25,G25,I25)</f>
        <v>410</v>
      </c>
      <c r="D25" s="130">
        <f>SUM(G25,I25)</f>
        <v>200</v>
      </c>
      <c r="E25" s="40">
        <f t="shared" ref="E25:F25" si="7">SUM(G25,H25)</f>
        <v>210</v>
      </c>
      <c r="F25" s="40">
        <f t="shared" si="7"/>
        <v>410</v>
      </c>
      <c r="G25" s="130">
        <v>0</v>
      </c>
      <c r="H25" s="130">
        <v>210</v>
      </c>
      <c r="I25" s="136">
        <v>200</v>
      </c>
      <c r="J25" s="137">
        <v>0</v>
      </c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</row>
    <row r="26" spans="1:26" ht="15.75" customHeight="1">
      <c r="A26" s="134" t="s">
        <v>80</v>
      </c>
      <c r="B26" s="40"/>
      <c r="C26" s="130">
        <f t="shared" si="6"/>
        <v>340</v>
      </c>
      <c r="D26" s="130">
        <f t="shared" ref="D26:D28" si="8">SUM(G26,I26)</f>
        <v>165</v>
      </c>
      <c r="E26" s="40">
        <f t="shared" ref="E26:F26" si="9">SUM(G26,H26)</f>
        <v>175</v>
      </c>
      <c r="F26" s="40">
        <f t="shared" si="9"/>
        <v>340</v>
      </c>
      <c r="G26" s="138">
        <v>0</v>
      </c>
      <c r="H26" s="130">
        <v>175</v>
      </c>
      <c r="I26" s="136">
        <v>165</v>
      </c>
      <c r="J26" s="137">
        <v>0</v>
      </c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</row>
    <row r="27" spans="1:26" ht="15.75" customHeight="1">
      <c r="A27" s="134" t="s">
        <v>81</v>
      </c>
      <c r="B27" s="40"/>
      <c r="C27" s="130">
        <f t="shared" si="6"/>
        <v>260</v>
      </c>
      <c r="D27" s="130">
        <f t="shared" si="8"/>
        <v>125</v>
      </c>
      <c r="E27" s="40">
        <f t="shared" ref="E27:F27" si="10">SUM(G27,H27)</f>
        <v>135</v>
      </c>
      <c r="F27" s="40">
        <f t="shared" si="10"/>
        <v>260</v>
      </c>
      <c r="G27" s="138">
        <v>0</v>
      </c>
      <c r="H27" s="130">
        <v>135</v>
      </c>
      <c r="I27" s="136">
        <v>125</v>
      </c>
      <c r="J27" s="137">
        <v>0</v>
      </c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</row>
    <row r="28" spans="1:26" ht="15.75" customHeight="1">
      <c r="A28" s="134" t="s">
        <v>82</v>
      </c>
      <c r="B28" s="40"/>
      <c r="C28" s="130">
        <f t="shared" si="6"/>
        <v>140</v>
      </c>
      <c r="D28" s="130">
        <f t="shared" si="8"/>
        <v>65</v>
      </c>
      <c r="E28" s="40">
        <f t="shared" ref="E28:F28" si="11">SUM(G28,H28)</f>
        <v>75</v>
      </c>
      <c r="F28" s="40">
        <f t="shared" si="11"/>
        <v>140</v>
      </c>
      <c r="G28" s="138">
        <v>0</v>
      </c>
      <c r="H28" s="138">
        <v>75</v>
      </c>
      <c r="I28" s="138">
        <v>65</v>
      </c>
      <c r="J28" s="137">
        <v>0</v>
      </c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</row>
    <row r="29" spans="1:26" ht="15.75" customHeight="1">
      <c r="A29" s="134"/>
      <c r="B29" s="40"/>
      <c r="C29" s="40"/>
      <c r="D29" s="40"/>
      <c r="E29" s="40"/>
      <c r="F29" s="40"/>
      <c r="G29" s="40"/>
      <c r="H29" s="40"/>
      <c r="I29" s="40"/>
      <c r="J29" s="139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</row>
    <row r="30" spans="1:26" ht="15.75" customHeight="1">
      <c r="A30" s="140"/>
      <c r="B30" s="53"/>
      <c r="C30" s="53"/>
      <c r="D30" s="53"/>
      <c r="E30" s="53"/>
      <c r="F30" s="53"/>
      <c r="G30" s="53"/>
      <c r="H30" s="53"/>
      <c r="I30" s="53"/>
      <c r="J30" s="141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</row>
    <row r="31" spans="1:26" ht="15.75" customHeight="1">
      <c r="A31" s="140" t="s">
        <v>257</v>
      </c>
      <c r="B31" s="53"/>
      <c r="C31" s="53"/>
      <c r="D31" s="53"/>
      <c r="E31" s="53"/>
      <c r="F31" s="53"/>
      <c r="G31" s="53"/>
      <c r="H31" s="53"/>
      <c r="I31" s="53"/>
      <c r="J31" s="141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</row>
    <row r="32" spans="1:26" ht="15.75" customHeight="1">
      <c r="A32" s="140"/>
      <c r="B32" s="53"/>
      <c r="C32" s="53" t="s">
        <v>248</v>
      </c>
      <c r="D32" s="53" t="s">
        <v>258</v>
      </c>
      <c r="E32" s="53"/>
      <c r="F32" s="40" t="s">
        <v>251</v>
      </c>
      <c r="G32" s="40" t="s">
        <v>96</v>
      </c>
      <c r="H32" s="40" t="s">
        <v>97</v>
      </c>
      <c r="I32" s="40" t="s">
        <v>98</v>
      </c>
      <c r="J32" s="139" t="s">
        <v>240</v>
      </c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</row>
    <row r="33" spans="1:26" ht="15.75" customHeight="1">
      <c r="A33" s="134" t="s">
        <v>78</v>
      </c>
      <c r="B33" s="40"/>
      <c r="C33" s="130">
        <f t="shared" ref="C33:C36" si="12">SUM(H33,G33,I33)</f>
        <v>0</v>
      </c>
      <c r="D33" s="130">
        <f t="shared" ref="D33:D36" si="13">SUM(G33,I33)</f>
        <v>0</v>
      </c>
      <c r="E33" s="40">
        <f t="shared" ref="E33:F33" si="14">SUM(G33,H33)</f>
        <v>0</v>
      </c>
      <c r="F33" s="40">
        <f t="shared" si="14"/>
        <v>0</v>
      </c>
      <c r="G33" s="130">
        <v>0</v>
      </c>
      <c r="H33" s="130">
        <v>0</v>
      </c>
      <c r="I33" s="136">
        <v>0</v>
      </c>
      <c r="J33" s="137">
        <v>0</v>
      </c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</row>
    <row r="34" spans="1:26" ht="15.75" customHeight="1">
      <c r="A34" s="134" t="s">
        <v>80</v>
      </c>
      <c r="B34" s="40"/>
      <c r="C34" s="130">
        <f t="shared" si="12"/>
        <v>0</v>
      </c>
      <c r="D34" s="130">
        <f t="shared" si="13"/>
        <v>0</v>
      </c>
      <c r="E34" s="40">
        <f t="shared" ref="E34:F34" si="15">SUM(G34,H34)</f>
        <v>0</v>
      </c>
      <c r="F34" s="40">
        <f t="shared" si="15"/>
        <v>0</v>
      </c>
      <c r="G34" s="138">
        <v>0</v>
      </c>
      <c r="H34" s="130">
        <v>0</v>
      </c>
      <c r="I34" s="138">
        <v>0</v>
      </c>
      <c r="J34" s="137">
        <v>0</v>
      </c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</row>
    <row r="35" spans="1:26" ht="15.75" customHeight="1">
      <c r="A35" s="134" t="s">
        <v>81</v>
      </c>
      <c r="B35" s="40"/>
      <c r="C35" s="130">
        <f t="shared" si="12"/>
        <v>0</v>
      </c>
      <c r="D35" s="130">
        <f t="shared" si="13"/>
        <v>0</v>
      </c>
      <c r="E35" s="40">
        <f t="shared" ref="E35:F35" si="16">SUM(G35,H35)</f>
        <v>0</v>
      </c>
      <c r="F35" s="40">
        <f t="shared" si="16"/>
        <v>0</v>
      </c>
      <c r="G35" s="138">
        <v>0</v>
      </c>
      <c r="H35" s="130">
        <v>0</v>
      </c>
      <c r="I35" s="138">
        <v>0</v>
      </c>
      <c r="J35" s="137">
        <v>0</v>
      </c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</row>
    <row r="36" spans="1:26">
      <c r="A36" s="142" t="s">
        <v>82</v>
      </c>
      <c r="B36" s="143"/>
      <c r="C36" s="130">
        <f t="shared" si="12"/>
        <v>0</v>
      </c>
      <c r="D36" s="130">
        <f t="shared" si="13"/>
        <v>0</v>
      </c>
      <c r="E36" s="40">
        <f t="shared" ref="E36:F36" si="17">SUM(G36,H36)</f>
        <v>0</v>
      </c>
      <c r="F36" s="40">
        <f t="shared" si="17"/>
        <v>0</v>
      </c>
      <c r="G36" s="144">
        <v>0</v>
      </c>
      <c r="H36" s="144">
        <v>0</v>
      </c>
      <c r="I36" s="144">
        <v>0</v>
      </c>
      <c r="J36" s="145">
        <v>0</v>
      </c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</row>
    <row r="37" spans="1:26" ht="15.75" customHeight="1">
      <c r="A37" s="53"/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</row>
    <row r="38" spans="1:26" ht="15.75" customHeight="1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</row>
    <row r="39" spans="1:26" ht="15.75" customHeight="1">
      <c r="A39" s="140" t="s">
        <v>259</v>
      </c>
      <c r="B39" s="53"/>
      <c r="C39" s="53"/>
      <c r="D39" s="53"/>
      <c r="E39" s="53"/>
      <c r="F39" s="53"/>
      <c r="G39" s="53"/>
      <c r="H39" s="53"/>
      <c r="I39" s="53"/>
      <c r="J39" s="141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</row>
    <row r="40" spans="1:26" ht="15.75" customHeight="1">
      <c r="A40" s="140"/>
      <c r="B40" s="53"/>
      <c r="C40" s="53" t="s">
        <v>248</v>
      </c>
      <c r="D40" s="53" t="s">
        <v>258</v>
      </c>
      <c r="E40" s="53"/>
      <c r="F40" t="s">
        <v>251</v>
      </c>
      <c r="G40" t="s">
        <v>96</v>
      </c>
      <c r="H40" t="s">
        <v>97</v>
      </c>
      <c r="I40" t="s">
        <v>98</v>
      </c>
      <c r="J40" s="139" t="s">
        <v>240</v>
      </c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</row>
    <row r="41" spans="1:26" ht="15.75" customHeight="1">
      <c r="A41" s="134" t="s">
        <v>78</v>
      </c>
      <c r="C41" s="130">
        <f t="shared" ref="C41:C44" si="18">SUM(H41,G41,I41)</f>
        <v>360</v>
      </c>
      <c r="D41" s="130">
        <f t="shared" ref="D41:D44" si="19">SUM(G41,I41)</f>
        <v>180</v>
      </c>
      <c r="E41" s="40">
        <f t="shared" ref="E41:F41" si="20">SUM(G41,H41)</f>
        <v>180</v>
      </c>
      <c r="F41" s="40">
        <f t="shared" si="20"/>
        <v>360</v>
      </c>
      <c r="G41" s="130">
        <v>0</v>
      </c>
      <c r="H41" s="130">
        <v>180</v>
      </c>
      <c r="I41" s="136">
        <v>180</v>
      </c>
      <c r="J41" s="137">
        <v>0</v>
      </c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</row>
    <row r="42" spans="1:26" ht="15.75" customHeight="1">
      <c r="A42" s="134" t="s">
        <v>80</v>
      </c>
      <c r="C42" s="130">
        <f t="shared" si="18"/>
        <v>300</v>
      </c>
      <c r="D42" s="130">
        <f t="shared" si="19"/>
        <v>150</v>
      </c>
      <c r="E42" s="40">
        <f t="shared" ref="E42:F42" si="21">SUM(G42,H42)</f>
        <v>150</v>
      </c>
      <c r="F42" s="40">
        <f t="shared" si="21"/>
        <v>300</v>
      </c>
      <c r="G42" s="138">
        <v>0</v>
      </c>
      <c r="H42" s="130">
        <v>150</v>
      </c>
      <c r="I42" s="138">
        <v>150</v>
      </c>
      <c r="J42" s="137">
        <v>0</v>
      </c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</row>
    <row r="43" spans="1:26" ht="15.75" customHeight="1">
      <c r="A43" s="134" t="s">
        <v>81</v>
      </c>
      <c r="C43" s="130">
        <f t="shared" si="18"/>
        <v>240</v>
      </c>
      <c r="D43" s="130">
        <f t="shared" si="19"/>
        <v>120</v>
      </c>
      <c r="E43" s="40">
        <f t="shared" ref="E43:F43" si="22">SUM(G43,H43)</f>
        <v>120</v>
      </c>
      <c r="F43" s="40">
        <f t="shared" si="22"/>
        <v>240</v>
      </c>
      <c r="G43" s="138">
        <v>0</v>
      </c>
      <c r="H43" s="130">
        <v>120</v>
      </c>
      <c r="I43" s="138">
        <v>120</v>
      </c>
      <c r="J43" s="137">
        <v>0</v>
      </c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</row>
    <row r="44" spans="1:26">
      <c r="A44" s="142" t="s">
        <v>82</v>
      </c>
      <c r="B44" s="143"/>
      <c r="C44" s="130">
        <f t="shared" si="18"/>
        <v>130</v>
      </c>
      <c r="D44" s="130">
        <f t="shared" si="19"/>
        <v>65</v>
      </c>
      <c r="E44" s="40">
        <f t="shared" ref="E44:F44" si="23">SUM(G44,H44)</f>
        <v>65</v>
      </c>
      <c r="F44" s="40">
        <f t="shared" si="23"/>
        <v>130</v>
      </c>
      <c r="G44" s="144">
        <v>0</v>
      </c>
      <c r="H44" s="144">
        <v>65</v>
      </c>
      <c r="I44" s="144">
        <v>65</v>
      </c>
      <c r="J44" s="145">
        <v>0</v>
      </c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</row>
    <row r="45" spans="1:26" ht="15.75" customHeight="1">
      <c r="A45" s="53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</row>
    <row r="46" spans="1:26" ht="15.75" customHeight="1">
      <c r="A46" s="53"/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</row>
    <row r="47" spans="1:26" ht="15.75" customHeight="1">
      <c r="A47" s="53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</row>
    <row r="48" spans="1:26" ht="15.75" customHeight="1">
      <c r="A48" s="140" t="s">
        <v>260</v>
      </c>
      <c r="B48" s="53"/>
      <c r="C48" s="53"/>
      <c r="D48" s="53"/>
      <c r="E48" s="53"/>
      <c r="F48" s="53"/>
      <c r="G48" s="53"/>
      <c r="H48" s="53"/>
      <c r="I48" s="53"/>
      <c r="J48" s="141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</row>
    <row r="49" spans="1:26" ht="15.75" customHeight="1">
      <c r="A49" s="140"/>
      <c r="B49" s="53"/>
      <c r="C49" s="53" t="s">
        <v>248</v>
      </c>
      <c r="D49" s="53" t="s">
        <v>258</v>
      </c>
      <c r="E49" s="53"/>
      <c r="F49" t="s">
        <v>251</v>
      </c>
      <c r="G49" t="s">
        <v>96</v>
      </c>
      <c r="H49" t="s">
        <v>97</v>
      </c>
      <c r="I49" t="s">
        <v>98</v>
      </c>
      <c r="J49" s="139" t="s">
        <v>240</v>
      </c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</row>
    <row r="50" spans="1:26" ht="15.75" customHeight="1">
      <c r="A50" s="134" t="s">
        <v>78</v>
      </c>
      <c r="C50" s="130">
        <f t="shared" ref="C50:C53" si="24">SUM(H50,G50,I50)</f>
        <v>0</v>
      </c>
      <c r="D50" s="130">
        <f t="shared" ref="D50:D53" si="25">SUM(G50,I50)</f>
        <v>0</v>
      </c>
      <c r="E50" s="40">
        <f t="shared" ref="E50:F50" si="26">SUM(G50,H50)</f>
        <v>0</v>
      </c>
      <c r="F50" s="40">
        <f t="shared" si="26"/>
        <v>0</v>
      </c>
      <c r="G50" s="130">
        <v>0</v>
      </c>
      <c r="H50" s="130">
        <v>0</v>
      </c>
      <c r="I50" s="136">
        <v>0</v>
      </c>
      <c r="J50" s="137">
        <v>0</v>
      </c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</row>
    <row r="51" spans="1:26" ht="15.75" customHeight="1">
      <c r="A51" s="134" t="s">
        <v>80</v>
      </c>
      <c r="C51" s="130">
        <f t="shared" si="24"/>
        <v>0</v>
      </c>
      <c r="D51" s="130">
        <f t="shared" si="25"/>
        <v>0</v>
      </c>
      <c r="E51" s="40">
        <f t="shared" ref="E51:F51" si="27">SUM(G51,H51)</f>
        <v>0</v>
      </c>
      <c r="F51" s="40">
        <f t="shared" si="27"/>
        <v>0</v>
      </c>
      <c r="G51" s="138">
        <v>0</v>
      </c>
      <c r="H51" s="130">
        <v>0</v>
      </c>
      <c r="I51" s="138">
        <v>0</v>
      </c>
      <c r="J51" s="137">
        <v>0</v>
      </c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</row>
    <row r="52" spans="1:26" ht="15.75" customHeight="1">
      <c r="A52" s="134" t="s">
        <v>81</v>
      </c>
      <c r="C52" s="130">
        <f t="shared" si="24"/>
        <v>0</v>
      </c>
      <c r="D52" s="130">
        <f t="shared" si="25"/>
        <v>0</v>
      </c>
      <c r="E52" s="40">
        <f t="shared" ref="E52:F52" si="28">SUM(G52,H52)</f>
        <v>0</v>
      </c>
      <c r="F52" s="40">
        <f t="shared" si="28"/>
        <v>0</v>
      </c>
      <c r="G52" s="138">
        <v>0</v>
      </c>
      <c r="H52" s="130">
        <v>0</v>
      </c>
      <c r="I52" s="138">
        <v>0</v>
      </c>
      <c r="J52" s="137">
        <v>0</v>
      </c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</row>
    <row r="53" spans="1:26">
      <c r="A53" s="142" t="s">
        <v>82</v>
      </c>
      <c r="B53" s="143"/>
      <c r="C53" s="130">
        <f t="shared" si="24"/>
        <v>0</v>
      </c>
      <c r="D53" s="130">
        <f t="shared" si="25"/>
        <v>0</v>
      </c>
      <c r="E53" s="40">
        <f t="shared" ref="E53:F53" si="29">SUM(G53,H53)</f>
        <v>0</v>
      </c>
      <c r="F53" s="40">
        <f t="shared" si="29"/>
        <v>0</v>
      </c>
      <c r="G53" s="144">
        <v>0</v>
      </c>
      <c r="H53" s="144">
        <v>0</v>
      </c>
      <c r="I53" s="144">
        <v>0</v>
      </c>
      <c r="J53" s="145">
        <v>0</v>
      </c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</row>
    <row r="54" spans="1:26" ht="15.75" customHeight="1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</row>
    <row r="55" spans="1:26" ht="15.75" customHeight="1">
      <c r="A55" s="53"/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</row>
    <row r="56" spans="1:26" ht="15.75" customHeight="1">
      <c r="A56" s="53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</row>
    <row r="57" spans="1:26" ht="15.75" customHeight="1">
      <c r="A57" s="53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</row>
    <row r="58" spans="1:26" ht="15.75" customHeight="1">
      <c r="A58" s="53"/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</row>
    <row r="59" spans="1:26" ht="15.75" customHeight="1">
      <c r="A59" s="53"/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</row>
    <row r="60" spans="1:26" ht="15.75" customHeight="1">
      <c r="A60" s="53"/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</row>
    <row r="61" spans="1:26" ht="15.75" customHeight="1">
      <c r="A61" s="53"/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</row>
    <row r="62" spans="1:26" ht="15.75" customHeight="1">
      <c r="A62" s="53"/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</row>
    <row r="63" spans="1:26" ht="15.75" customHeight="1">
      <c r="A63" s="53"/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</row>
    <row r="64" spans="1:26" ht="15.75" customHeight="1">
      <c r="A64" s="53"/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</row>
    <row r="65" spans="1:26" ht="15.75" customHeight="1">
      <c r="A65" s="53"/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</row>
    <row r="66" spans="1:26" ht="15.75" customHeight="1">
      <c r="A66" s="53"/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</row>
    <row r="67" spans="1:26" ht="15.75" customHeight="1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</row>
    <row r="68" spans="1:26" ht="15.75" customHeight="1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</row>
    <row r="69" spans="1:26" ht="15.75" customHeight="1">
      <c r="A69" s="53"/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</row>
    <row r="70" spans="1:26" ht="15.75" customHeight="1">
      <c r="A70" s="53"/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</row>
    <row r="71" spans="1:26" ht="15.75" customHeight="1">
      <c r="A71" s="53"/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</row>
    <row r="72" spans="1:26" ht="15.75" customHeight="1">
      <c r="A72" s="53"/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</row>
    <row r="73" spans="1:26" ht="15.75" customHeight="1">
      <c r="A73" s="53"/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</row>
    <row r="74" spans="1:26" ht="15.75" customHeight="1">
      <c r="A74" s="53"/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</row>
    <row r="75" spans="1:26" ht="15.75" customHeight="1">
      <c r="A75" s="53"/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</row>
    <row r="76" spans="1:26" ht="15.75" customHeight="1">
      <c r="A76" s="53"/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</row>
    <row r="77" spans="1:26" ht="15.75" customHeight="1">
      <c r="A77" s="53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</row>
    <row r="78" spans="1:26" ht="15.75" customHeight="1">
      <c r="A78" s="53"/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</row>
    <row r="79" spans="1:26" ht="15.75" customHeight="1">
      <c r="A79" s="53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</row>
    <row r="80" spans="1:26" ht="15.75" customHeight="1">
      <c r="A80" s="53"/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</row>
    <row r="81" spans="1:26" ht="15.75" customHeight="1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</row>
    <row r="82" spans="1:26" ht="15.75" customHeight="1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</row>
    <row r="83" spans="1:26" ht="15.75" customHeight="1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</row>
    <row r="84" spans="1:26" ht="15.75" customHeight="1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</row>
    <row r="85" spans="1:26" ht="15.75" customHeight="1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</row>
    <row r="86" spans="1:26" ht="15.75" customHeight="1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</row>
    <row r="87" spans="1:26" ht="15.75" customHeight="1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</row>
    <row r="88" spans="1:26" ht="15.75" customHeight="1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</row>
    <row r="89" spans="1:26" ht="15.75" customHeight="1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</row>
    <row r="90" spans="1:26" ht="15.75" customHeight="1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</row>
    <row r="91" spans="1:26" ht="15.75" customHeight="1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</row>
    <row r="92" spans="1:26" ht="15.75" customHeight="1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</row>
    <row r="93" spans="1:26" ht="15.75" customHeight="1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</row>
    <row r="94" spans="1:26" ht="15.75" customHeight="1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</row>
    <row r="95" spans="1:26" ht="15.75" customHeight="1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</row>
    <row r="96" spans="1:26" ht="15.75" customHeight="1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</row>
    <row r="97" spans="1:26" ht="15.75" customHeight="1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</row>
    <row r="98" spans="1:26" ht="15.75" customHeight="1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</row>
    <row r="99" spans="1:26" ht="15.75" customHeight="1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</row>
    <row r="100" spans="1:26" ht="15.75" customHeight="1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</row>
    <row r="101" spans="1:26" ht="15.75" customHeight="1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</row>
    <row r="102" spans="1:26" ht="15.75" customHeight="1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</row>
    <row r="103" spans="1:26" ht="15.75" customHeight="1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</row>
    <row r="104" spans="1:26" ht="15.75" customHeight="1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</row>
    <row r="105" spans="1:26" ht="15.75" customHeight="1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</row>
    <row r="106" spans="1:26" ht="15.75" customHeight="1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</row>
    <row r="107" spans="1:26" ht="15.75" customHeight="1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</row>
    <row r="108" spans="1:26" ht="15.75" customHeight="1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</row>
    <row r="109" spans="1:26" ht="15.75" customHeight="1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</row>
    <row r="110" spans="1:26" ht="15.75" customHeight="1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</row>
    <row r="111" spans="1:26" ht="15.75" customHeight="1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</row>
    <row r="112" spans="1:26" ht="15.75" customHeight="1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</row>
    <row r="113" spans="1:26" ht="15.75" customHeight="1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</row>
    <row r="114" spans="1:26" ht="15.75" customHeight="1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</row>
    <row r="115" spans="1:26" ht="15.75" customHeight="1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</row>
    <row r="116" spans="1:26" ht="15.75" customHeight="1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</row>
    <row r="117" spans="1:26" ht="15.75" customHeight="1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</row>
    <row r="118" spans="1:26" ht="15.75" customHeight="1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</row>
    <row r="119" spans="1:26" ht="15.75" customHeight="1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</row>
    <row r="120" spans="1:26" ht="15.75" customHeight="1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</row>
    <row r="121" spans="1:26" ht="15.75" customHeight="1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</row>
    <row r="122" spans="1:26" ht="15.75" customHeight="1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</row>
    <row r="123" spans="1:26" ht="15.75" customHeight="1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</row>
    <row r="124" spans="1:26" ht="15.75" customHeight="1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</row>
    <row r="125" spans="1:26" ht="15.75" customHeight="1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</row>
    <row r="126" spans="1:26" ht="15.75" customHeight="1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</row>
    <row r="127" spans="1:26" ht="15.75" customHeight="1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</row>
    <row r="128" spans="1:26" ht="15.75" customHeight="1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</row>
    <row r="129" spans="1:26" ht="15.75" customHeight="1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</row>
    <row r="130" spans="1:26" ht="15.75" customHeight="1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</row>
    <row r="131" spans="1:26" ht="15.75" customHeight="1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</row>
    <row r="132" spans="1:26" ht="15.75" customHeight="1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</row>
    <row r="133" spans="1:26" ht="15.75" customHeight="1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</row>
    <row r="134" spans="1:26" ht="15.75" customHeight="1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</row>
    <row r="135" spans="1:26" ht="15.75" customHeight="1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</row>
    <row r="136" spans="1:26" ht="15.75" customHeight="1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</row>
    <row r="137" spans="1:26" ht="15.75" customHeight="1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</row>
    <row r="138" spans="1:26" ht="15.75" customHeight="1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</row>
    <row r="139" spans="1:26" ht="15.75" customHeight="1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</row>
    <row r="140" spans="1:26" ht="15.75" customHeight="1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</row>
    <row r="141" spans="1:26" ht="15.75" customHeight="1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</row>
    <row r="142" spans="1:26" ht="15.75" customHeight="1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</row>
    <row r="143" spans="1:26" ht="15.75" customHeight="1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</row>
    <row r="144" spans="1:26" ht="15.75" customHeight="1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</row>
    <row r="145" spans="1:26" ht="15.75" customHeight="1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</row>
    <row r="146" spans="1:26" ht="15.75" customHeight="1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</row>
    <row r="147" spans="1:26" ht="15.75" customHeight="1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</row>
    <row r="148" spans="1:26" ht="15.75" customHeight="1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</row>
    <row r="149" spans="1:26" ht="15.75" customHeight="1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</row>
    <row r="150" spans="1:26" ht="15.75" customHeight="1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</row>
    <row r="151" spans="1:26" ht="15.75" customHeight="1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</row>
    <row r="152" spans="1:26" ht="15.75" customHeight="1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</row>
    <row r="153" spans="1:26" ht="15.75" customHeight="1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</row>
    <row r="154" spans="1:26" ht="15.75" customHeight="1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</row>
    <row r="155" spans="1:26" ht="15.75" customHeight="1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</row>
    <row r="156" spans="1:26" ht="15.75" customHeight="1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</row>
    <row r="157" spans="1:26" ht="15.75" customHeight="1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</row>
    <row r="158" spans="1:26" ht="15.75" customHeight="1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</row>
    <row r="159" spans="1:26" ht="15.75" customHeight="1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</row>
    <row r="160" spans="1:26" ht="15.75" customHeight="1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</row>
    <row r="161" spans="1:26" ht="15.75" customHeight="1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</row>
    <row r="162" spans="1:26" ht="15.75" customHeight="1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</row>
    <row r="163" spans="1:26" ht="15.75" customHeight="1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</row>
    <row r="164" spans="1:26" ht="15.75" customHeight="1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</row>
    <row r="165" spans="1:26" ht="15.75" customHeight="1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</row>
    <row r="166" spans="1:26" ht="15.75" customHeight="1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</row>
    <row r="167" spans="1:26" ht="15.75" customHeight="1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</row>
    <row r="168" spans="1:26" ht="15.75" customHeight="1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</row>
    <row r="169" spans="1:26" ht="15.75" customHeight="1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</row>
    <row r="170" spans="1:26" ht="15.75" customHeight="1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</row>
    <row r="171" spans="1:26" ht="15.75" customHeight="1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</row>
    <row r="172" spans="1:26" ht="15.75" customHeight="1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</row>
    <row r="173" spans="1:26" ht="15.75" customHeight="1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</row>
    <row r="174" spans="1:26" ht="15.75" customHeight="1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</row>
    <row r="175" spans="1:26" ht="15.75" customHeight="1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</row>
    <row r="176" spans="1:26" ht="15.75" customHeight="1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</row>
    <row r="177" spans="1:26" ht="15.75" customHeight="1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</row>
    <row r="178" spans="1:26" ht="15.75" customHeight="1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</row>
    <row r="179" spans="1:26" ht="15.75" customHeight="1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</row>
    <row r="180" spans="1:26" ht="15.75" customHeight="1">
      <c r="A180" s="53"/>
      <c r="B180" s="53"/>
      <c r="C180" s="53"/>
      <c r="D180" s="53"/>
      <c r="E180" s="53"/>
      <c r="F180" s="53"/>
      <c r="G180" s="53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</row>
    <row r="181" spans="1:26" ht="15.75" customHeight="1">
      <c r="A181" s="53"/>
      <c r="B181" s="53"/>
      <c r="C181" s="53"/>
      <c r="D181" s="53"/>
      <c r="E181" s="53"/>
      <c r="F181" s="53"/>
      <c r="G181" s="53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</row>
    <row r="182" spans="1:26" ht="15.75" customHeight="1">
      <c r="A182" s="53"/>
      <c r="B182" s="53"/>
      <c r="C182" s="53"/>
      <c r="D182" s="53"/>
      <c r="E182" s="53"/>
      <c r="F182" s="53"/>
      <c r="G182" s="53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</row>
    <row r="183" spans="1:26" ht="15.75" customHeight="1">
      <c r="A183" s="53"/>
      <c r="B183" s="53"/>
      <c r="C183" s="53"/>
      <c r="D183" s="53"/>
      <c r="E183" s="53"/>
      <c r="F183" s="53"/>
      <c r="G183" s="53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</row>
    <row r="184" spans="1:26" ht="15.75" customHeight="1">
      <c r="A184" s="53"/>
      <c r="B184" s="53"/>
      <c r="C184" s="53"/>
      <c r="D184" s="53"/>
      <c r="E184" s="53"/>
      <c r="F184" s="53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</row>
    <row r="185" spans="1:26" ht="15.75" customHeight="1">
      <c r="A185" s="53"/>
      <c r="B185" s="53"/>
      <c r="C185" s="53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</row>
    <row r="186" spans="1:26" ht="15.75" customHeight="1">
      <c r="A186" s="53"/>
      <c r="B186" s="53"/>
      <c r="C186" s="53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</row>
    <row r="187" spans="1:26" ht="15.75" customHeight="1">
      <c r="A187" s="53"/>
      <c r="B187" s="53"/>
      <c r="C187" s="53"/>
      <c r="D187" s="53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</row>
    <row r="188" spans="1:26" ht="15.75" customHeight="1">
      <c r="A188" s="53"/>
      <c r="B188" s="53"/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</row>
    <row r="189" spans="1:26" ht="15.75" customHeight="1">
      <c r="A189" s="53"/>
      <c r="B189" s="53"/>
      <c r="C189" s="53"/>
      <c r="D189" s="53"/>
      <c r="E189" s="53"/>
      <c r="F189" s="53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</row>
    <row r="190" spans="1:26" ht="15.75" customHeight="1">
      <c r="A190" s="53"/>
      <c r="B190" s="53"/>
      <c r="C190" s="53"/>
      <c r="D190" s="53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</row>
    <row r="191" spans="1:26" ht="15.75" customHeight="1">
      <c r="A191" s="53"/>
      <c r="B191" s="53"/>
      <c r="C191" s="53"/>
      <c r="D191" s="53"/>
      <c r="E191" s="53"/>
      <c r="F191" s="53"/>
      <c r="G191" s="53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</row>
    <row r="192" spans="1:26" ht="15.75" customHeight="1">
      <c r="A192" s="53"/>
      <c r="B192" s="53"/>
      <c r="C192" s="53"/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</row>
    <row r="193" spans="1:26" ht="15.75" customHeight="1">
      <c r="A193" s="53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</row>
    <row r="194" spans="1:26" ht="15.75" customHeight="1">
      <c r="A194" s="53"/>
      <c r="B194" s="53"/>
      <c r="C194" s="53"/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</row>
    <row r="195" spans="1:26" ht="15.75" customHeight="1">
      <c r="A195" s="53"/>
      <c r="B195" s="53"/>
      <c r="C195" s="53"/>
      <c r="D195" s="53"/>
      <c r="E195" s="53"/>
      <c r="F195" s="53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</row>
    <row r="196" spans="1:26" ht="15.75" customHeight="1">
      <c r="A196" s="53"/>
      <c r="B196" s="53"/>
      <c r="C196" s="53"/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</row>
    <row r="197" spans="1:26" ht="15.75" customHeight="1">
      <c r="A197" s="53"/>
      <c r="B197" s="53"/>
      <c r="C197" s="53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</row>
    <row r="198" spans="1:26" ht="15.75" customHeight="1">
      <c r="A198" s="53"/>
      <c r="B198" s="53"/>
      <c r="C198" s="53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</row>
    <row r="199" spans="1:26" ht="15.75" customHeight="1">
      <c r="A199" s="53"/>
      <c r="B199" s="53"/>
      <c r="C199" s="53"/>
      <c r="D199" s="53"/>
      <c r="E199" s="53"/>
      <c r="F199" s="53"/>
      <c r="G199" s="53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</row>
    <row r="200" spans="1:26" ht="15.75" customHeight="1">
      <c r="A200" s="53"/>
      <c r="B200" s="53"/>
      <c r="C200" s="53"/>
      <c r="D200" s="53"/>
      <c r="E200" s="53"/>
      <c r="F200" s="53"/>
      <c r="G200" s="53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</row>
    <row r="201" spans="1:26" ht="15.75" customHeight="1">
      <c r="A201" s="53"/>
      <c r="B201" s="53"/>
      <c r="C201" s="53"/>
      <c r="D201" s="53"/>
      <c r="E201" s="53"/>
      <c r="F201" s="53"/>
      <c r="G201" s="53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</row>
    <row r="202" spans="1:26" ht="15.75" customHeight="1">
      <c r="A202" s="53"/>
      <c r="B202" s="53"/>
      <c r="C202" s="53"/>
      <c r="D202" s="53"/>
      <c r="E202" s="53"/>
      <c r="F202" s="53"/>
      <c r="G202" s="53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</row>
    <row r="203" spans="1:26" ht="15.75" customHeight="1">
      <c r="A203" s="53"/>
      <c r="B203" s="53"/>
      <c r="C203" s="53"/>
      <c r="D203" s="53"/>
      <c r="E203" s="53"/>
      <c r="F203" s="53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</row>
    <row r="204" spans="1:26" ht="15.75" customHeight="1">
      <c r="A204" s="53"/>
      <c r="B204" s="53"/>
      <c r="C204" s="53"/>
      <c r="D204" s="53"/>
      <c r="E204" s="53"/>
      <c r="F204" s="53"/>
      <c r="G204" s="53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</row>
    <row r="205" spans="1:26" ht="15.75" customHeight="1">
      <c r="A205" s="53"/>
      <c r="B205" s="53"/>
      <c r="C205" s="53"/>
      <c r="D205" s="53"/>
      <c r="E205" s="53"/>
      <c r="F205" s="53"/>
      <c r="G205" s="53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</row>
    <row r="206" spans="1:26" ht="15.75" customHeight="1">
      <c r="A206" s="53"/>
      <c r="B206" s="53"/>
      <c r="C206" s="53"/>
      <c r="D206" s="53"/>
      <c r="E206" s="53"/>
      <c r="F206" s="53"/>
      <c r="G206" s="53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</row>
    <row r="207" spans="1:26" ht="15.75" customHeight="1">
      <c r="A207" s="53"/>
      <c r="B207" s="53"/>
      <c r="C207" s="53"/>
      <c r="D207" s="53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</row>
    <row r="208" spans="1:26" ht="15.75" customHeight="1">
      <c r="A208" s="53"/>
      <c r="B208" s="53"/>
      <c r="C208" s="53"/>
      <c r="D208" s="53"/>
      <c r="E208" s="53"/>
      <c r="F208" s="53"/>
      <c r="G208" s="53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</row>
    <row r="209" spans="1:26" ht="15.75" customHeight="1">
      <c r="A209" s="53"/>
      <c r="B209" s="53"/>
      <c r="C209" s="53"/>
      <c r="D209" s="53"/>
      <c r="E209" s="53"/>
      <c r="F209" s="53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</row>
    <row r="210" spans="1:26" ht="15.75" customHeight="1">
      <c r="A210" s="53"/>
      <c r="B210" s="53"/>
      <c r="C210" s="53"/>
      <c r="D210" s="53"/>
      <c r="E210" s="53"/>
      <c r="F210" s="53"/>
      <c r="G210" s="53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</row>
    <row r="211" spans="1:26" ht="15.75" customHeight="1">
      <c r="A211" s="53"/>
      <c r="B211" s="53"/>
      <c r="C211" s="53"/>
      <c r="D211" s="53"/>
      <c r="E211" s="53"/>
      <c r="F211" s="53"/>
      <c r="G211" s="53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</row>
    <row r="212" spans="1:26" ht="15.75" customHeight="1">
      <c r="A212" s="53"/>
      <c r="B212" s="53"/>
      <c r="C212" s="53"/>
      <c r="D212" s="53"/>
      <c r="E212" s="53"/>
      <c r="F212" s="53"/>
      <c r="G212" s="53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</row>
    <row r="213" spans="1:26" ht="15.75" customHeight="1">
      <c r="A213" s="53"/>
      <c r="B213" s="53"/>
      <c r="C213" s="53"/>
      <c r="D213" s="53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</row>
    <row r="214" spans="1:26" ht="15.75" customHeight="1">
      <c r="A214" s="53"/>
      <c r="B214" s="53"/>
      <c r="C214" s="53"/>
      <c r="D214" s="53"/>
      <c r="E214" s="53"/>
      <c r="F214" s="53"/>
      <c r="G214" s="53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</row>
    <row r="215" spans="1:26" ht="15.75" customHeight="1">
      <c r="A215" s="53"/>
      <c r="B215" s="53"/>
      <c r="C215" s="53"/>
      <c r="D215" s="53"/>
      <c r="E215" s="53"/>
      <c r="F215" s="53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</row>
    <row r="216" spans="1:26" ht="15.75" customHeight="1">
      <c r="A216" s="53"/>
      <c r="B216" s="53"/>
      <c r="C216" s="53"/>
      <c r="D216" s="53"/>
      <c r="E216" s="53"/>
      <c r="F216" s="53"/>
      <c r="G216" s="53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</row>
    <row r="217" spans="1:26" ht="15.75" customHeight="1">
      <c r="A217" s="53"/>
      <c r="B217" s="53"/>
      <c r="C217" s="53"/>
      <c r="D217" s="53"/>
      <c r="E217" s="53"/>
      <c r="F217" s="53"/>
      <c r="G217" s="53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</row>
    <row r="218" spans="1:26" ht="15.75" customHeight="1">
      <c r="A218" s="53"/>
      <c r="B218" s="53"/>
      <c r="C218" s="53"/>
      <c r="D218" s="53"/>
      <c r="E218" s="53"/>
      <c r="F218" s="53"/>
      <c r="G218" s="53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</row>
    <row r="219" spans="1:26" ht="15.75" customHeight="1">
      <c r="A219" s="53"/>
      <c r="B219" s="53"/>
      <c r="C219" s="53"/>
      <c r="D219" s="53"/>
      <c r="E219" s="53"/>
      <c r="F219" s="53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</row>
    <row r="220" spans="1:26" ht="15.75" customHeight="1">
      <c r="A220" s="53"/>
      <c r="B220" s="53"/>
      <c r="C220" s="53"/>
      <c r="D220" s="53"/>
      <c r="E220" s="53"/>
      <c r="F220" s="53"/>
      <c r="G220" s="53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</row>
    <row r="221" spans="1:26" ht="15.75" customHeight="1">
      <c r="A221" s="53"/>
      <c r="B221" s="53"/>
      <c r="C221" s="53"/>
      <c r="D221" s="53"/>
      <c r="E221" s="53"/>
      <c r="F221" s="53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</row>
    <row r="222" spans="1:26" ht="15.75" customHeight="1">
      <c r="A222" s="53"/>
      <c r="B222" s="53"/>
      <c r="C222" s="53"/>
      <c r="D222" s="53"/>
      <c r="E222" s="53"/>
      <c r="F222" s="53"/>
      <c r="G222" s="53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</row>
    <row r="223" spans="1:26" ht="15.75" customHeight="1">
      <c r="A223" s="53"/>
      <c r="B223" s="53"/>
      <c r="C223" s="53"/>
      <c r="D223" s="53"/>
      <c r="E223" s="53"/>
      <c r="F223" s="53"/>
      <c r="G223" s="53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</row>
    <row r="224" spans="1:26" ht="15.75" customHeight="1">
      <c r="A224" s="53"/>
      <c r="B224" s="53"/>
      <c r="C224" s="53"/>
      <c r="D224" s="53"/>
      <c r="E224" s="53"/>
      <c r="F224" s="53"/>
      <c r="G224" s="53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</row>
    <row r="225" spans="1:26" ht="15.75" customHeight="1">
      <c r="A225" s="53"/>
      <c r="B225" s="53"/>
      <c r="C225" s="53"/>
      <c r="D225" s="53"/>
      <c r="E225" s="53"/>
      <c r="F225" s="53"/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</row>
    <row r="226" spans="1:26" ht="15.75" customHeight="1">
      <c r="A226" s="53"/>
      <c r="B226" s="53"/>
      <c r="C226" s="53"/>
      <c r="D226" s="53"/>
      <c r="E226" s="53"/>
      <c r="F226" s="53"/>
      <c r="G226" s="53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</row>
    <row r="227" spans="1:26" ht="15.75" customHeight="1">
      <c r="A227" s="53"/>
      <c r="B227" s="53"/>
      <c r="C227" s="53"/>
      <c r="D227" s="53"/>
      <c r="E227" s="53"/>
      <c r="F227" s="53"/>
      <c r="G227" s="53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</row>
    <row r="228" spans="1:26" ht="15.75" customHeight="1">
      <c r="A228" s="53"/>
      <c r="B228" s="53"/>
      <c r="C228" s="53"/>
      <c r="D228" s="53"/>
      <c r="E228" s="53"/>
      <c r="F228" s="53"/>
      <c r="G228" s="53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</row>
    <row r="229" spans="1:26" ht="15.75" customHeight="1">
      <c r="A229" s="53"/>
      <c r="B229" s="53"/>
      <c r="C229" s="53"/>
      <c r="D229" s="53"/>
      <c r="E229" s="53"/>
      <c r="F229" s="53"/>
      <c r="G229" s="53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</row>
    <row r="230" spans="1:26" ht="15.75" customHeight="1">
      <c r="A230" s="53"/>
      <c r="B230" s="53"/>
      <c r="C230" s="53"/>
      <c r="D230" s="53"/>
      <c r="E230" s="53"/>
      <c r="F230" s="53"/>
      <c r="G230" s="53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</row>
    <row r="231" spans="1:26" ht="15.75" customHeight="1">
      <c r="A231" s="53"/>
      <c r="B231" s="53"/>
      <c r="C231" s="53"/>
      <c r="D231" s="53"/>
      <c r="E231" s="53"/>
      <c r="F231" s="53"/>
      <c r="G231" s="53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</row>
    <row r="232" spans="1:26" ht="15.75" customHeight="1">
      <c r="A232" s="53"/>
      <c r="B232" s="53"/>
      <c r="C232" s="53"/>
      <c r="D232" s="53"/>
      <c r="E232" s="53"/>
      <c r="F232" s="53"/>
      <c r="G232" s="53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</row>
    <row r="233" spans="1:26" ht="15.75" customHeight="1">
      <c r="A233" s="53"/>
      <c r="B233" s="53"/>
      <c r="C233" s="53"/>
      <c r="D233" s="53"/>
      <c r="E233" s="53"/>
      <c r="F233" s="53"/>
      <c r="G233" s="53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</row>
    <row r="234" spans="1:26" ht="15.75" customHeight="1">
      <c r="A234" s="53"/>
      <c r="B234" s="53"/>
      <c r="C234" s="53"/>
      <c r="D234" s="53"/>
      <c r="E234" s="53"/>
      <c r="F234" s="53"/>
      <c r="G234" s="53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</row>
    <row r="235" spans="1:26" ht="15.75" customHeight="1">
      <c r="A235" s="53"/>
      <c r="B235" s="53"/>
      <c r="C235" s="53"/>
      <c r="D235" s="53"/>
      <c r="E235" s="53"/>
      <c r="F235" s="53"/>
      <c r="G235" s="53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</row>
    <row r="236" spans="1:26" ht="15.75" customHeight="1">
      <c r="A236" s="53"/>
      <c r="B236" s="53"/>
      <c r="C236" s="53"/>
      <c r="D236" s="53"/>
      <c r="E236" s="53"/>
      <c r="F236" s="53"/>
      <c r="G236" s="53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</row>
    <row r="237" spans="1:26" ht="15.75" customHeight="1">
      <c r="A237" s="53"/>
      <c r="B237" s="53"/>
      <c r="C237" s="53"/>
      <c r="D237" s="53"/>
      <c r="E237" s="53"/>
      <c r="F237" s="53"/>
      <c r="G237" s="53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</row>
    <row r="238" spans="1:26" ht="15.75" customHeight="1">
      <c r="A238" s="53"/>
      <c r="B238" s="53"/>
      <c r="C238" s="53"/>
      <c r="D238" s="53"/>
      <c r="E238" s="53"/>
      <c r="F238" s="53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</row>
    <row r="239" spans="1:26" ht="15.75" customHeight="1">
      <c r="A239" s="53"/>
      <c r="B239" s="53"/>
      <c r="C239" s="53"/>
      <c r="D239" s="53"/>
      <c r="E239" s="53"/>
      <c r="F239" s="53"/>
      <c r="G239" s="53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</row>
    <row r="240" spans="1:26" ht="15.75" customHeight="1">
      <c r="A240" s="53"/>
      <c r="B240" s="53"/>
      <c r="C240" s="53"/>
      <c r="D240" s="53"/>
      <c r="E240" s="53"/>
      <c r="F240" s="53"/>
      <c r="G240" s="53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</row>
    <row r="241" spans="1:26" ht="15.75" customHeight="1">
      <c r="A241" s="53"/>
      <c r="B241" s="53"/>
      <c r="C241" s="53"/>
      <c r="D241" s="53"/>
      <c r="E241" s="53"/>
      <c r="F241" s="53"/>
      <c r="G241" s="53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</row>
    <row r="242" spans="1:26" ht="15.75" customHeight="1">
      <c r="A242" s="53"/>
      <c r="B242" s="53"/>
      <c r="C242" s="53"/>
      <c r="D242" s="53"/>
      <c r="E242" s="53"/>
      <c r="F242" s="53"/>
      <c r="G242" s="53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</row>
    <row r="243" spans="1:26" ht="15.75" customHeight="1">
      <c r="A243" s="53"/>
      <c r="B243" s="53"/>
      <c r="C243" s="53"/>
      <c r="D243" s="53"/>
      <c r="E243" s="53"/>
      <c r="F243" s="53"/>
      <c r="G243" s="53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</row>
    <row r="244" spans="1:26" ht="15.75" customHeight="1">
      <c r="A244" s="53"/>
      <c r="B244" s="53"/>
      <c r="C244" s="53"/>
      <c r="D244" s="53"/>
      <c r="E244" s="53"/>
      <c r="F244" s="53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</row>
    <row r="245" spans="1:26" ht="15.75" customHeight="1">
      <c r="A245" s="53"/>
      <c r="B245" s="53"/>
      <c r="C245" s="53"/>
      <c r="D245" s="53"/>
      <c r="E245" s="53"/>
      <c r="F245" s="53"/>
      <c r="G245" s="53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</row>
    <row r="246" spans="1:26" ht="15.75" customHeight="1">
      <c r="A246" s="53"/>
      <c r="B246" s="53"/>
      <c r="C246" s="53"/>
      <c r="D246" s="53"/>
      <c r="E246" s="53"/>
      <c r="F246" s="53"/>
      <c r="G246" s="53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</row>
    <row r="247" spans="1:26" ht="15.75" customHeight="1">
      <c r="A247" s="53"/>
      <c r="B247" s="53"/>
      <c r="C247" s="53"/>
      <c r="D247" s="53"/>
      <c r="E247" s="53"/>
      <c r="F247" s="53"/>
      <c r="G247" s="53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</row>
    <row r="248" spans="1:26" ht="15.75" customHeight="1">
      <c r="A248" s="53"/>
      <c r="B248" s="53"/>
      <c r="C248" s="53"/>
      <c r="D248" s="53"/>
      <c r="E248" s="53"/>
      <c r="F248" s="53"/>
      <c r="G248" s="53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</row>
    <row r="249" spans="1:26" ht="15.75" customHeight="1">
      <c r="A249" s="53"/>
      <c r="B249" s="53"/>
      <c r="C249" s="53"/>
      <c r="D249" s="53"/>
      <c r="E249" s="53"/>
      <c r="F249" s="53"/>
      <c r="G249" s="53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</row>
    <row r="250" spans="1:26" ht="15.75" customHeight="1">
      <c r="A250" s="53"/>
      <c r="B250" s="53"/>
      <c r="C250" s="53"/>
      <c r="D250" s="53"/>
      <c r="E250" s="53"/>
      <c r="F250" s="53"/>
      <c r="G250" s="53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</row>
    <row r="251" spans="1:26" ht="15.75" customHeight="1">
      <c r="A251" s="53"/>
      <c r="B251" s="53"/>
      <c r="C251" s="53"/>
      <c r="D251" s="53"/>
      <c r="E251" s="53"/>
      <c r="F251" s="53"/>
      <c r="G251" s="53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</row>
    <row r="252" spans="1:26" ht="15.75" customHeight="1">
      <c r="A252" s="53"/>
      <c r="B252" s="53"/>
      <c r="C252" s="53"/>
      <c r="D252" s="53"/>
      <c r="E252" s="53"/>
      <c r="F252" s="53"/>
      <c r="G252" s="53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</row>
    <row r="253" spans="1:26" ht="15.75" customHeight="1">
      <c r="A253" s="53"/>
      <c r="B253" s="53"/>
      <c r="C253" s="53"/>
      <c r="D253" s="53"/>
      <c r="E253" s="53"/>
      <c r="F253" s="53"/>
      <c r="G253" s="53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</row>
    <row r="254" spans="1:26" ht="15.75" customHeight="1">
      <c r="A254" s="53"/>
      <c r="B254" s="53"/>
      <c r="C254" s="53"/>
      <c r="D254" s="53"/>
      <c r="E254" s="53"/>
      <c r="F254" s="53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</row>
    <row r="255" spans="1:26" ht="15.75" customHeight="1">
      <c r="A255" s="53"/>
      <c r="B255" s="53"/>
      <c r="C255" s="53"/>
      <c r="D255" s="53"/>
      <c r="E255" s="53"/>
      <c r="F255" s="53"/>
      <c r="G255" s="53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</row>
    <row r="256" spans="1:26" ht="15.75" customHeight="1">
      <c r="A256" s="53"/>
      <c r="B256" s="53"/>
      <c r="C256" s="53"/>
      <c r="D256" s="53"/>
      <c r="E256" s="53"/>
      <c r="F256" s="53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</row>
    <row r="257" spans="1:26" ht="15.75" customHeight="1">
      <c r="A257" s="53"/>
      <c r="B257" s="53"/>
      <c r="C257" s="53"/>
      <c r="D257" s="53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</row>
    <row r="258" spans="1:26" ht="15.75" customHeight="1">
      <c r="A258" s="53"/>
      <c r="B258" s="53"/>
      <c r="C258" s="53"/>
      <c r="D258" s="53"/>
      <c r="E258" s="53"/>
      <c r="F258" s="53"/>
      <c r="G258" s="53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</row>
    <row r="259" spans="1:26" ht="15.75" customHeight="1">
      <c r="A259" s="53"/>
      <c r="B259" s="53"/>
      <c r="C259" s="53"/>
      <c r="D259" s="53"/>
      <c r="E259" s="53"/>
      <c r="F259" s="53"/>
      <c r="G259" s="53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</row>
    <row r="260" spans="1:26" ht="15.75" customHeight="1">
      <c r="A260" s="53"/>
      <c r="B260" s="53"/>
      <c r="C260" s="53"/>
      <c r="D260" s="53"/>
      <c r="E260" s="53"/>
      <c r="F260" s="53"/>
      <c r="G260" s="53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</row>
    <row r="261" spans="1:26" ht="15.75" customHeight="1">
      <c r="A261" s="53"/>
      <c r="B261" s="53"/>
      <c r="C261" s="53"/>
      <c r="D261" s="53"/>
      <c r="E261" s="53"/>
      <c r="F261" s="53"/>
      <c r="G261" s="53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</row>
    <row r="262" spans="1:26" ht="15.75" customHeight="1">
      <c r="A262" s="53"/>
      <c r="B262" s="53"/>
      <c r="C262" s="53"/>
      <c r="D262" s="53"/>
      <c r="E262" s="53"/>
      <c r="F262" s="53"/>
      <c r="G262" s="53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</row>
    <row r="263" spans="1:26" ht="15.75" customHeight="1">
      <c r="A263" s="53"/>
      <c r="B263" s="53"/>
      <c r="C263" s="53"/>
      <c r="D263" s="53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</row>
    <row r="264" spans="1:26" ht="15.75" customHeight="1">
      <c r="A264" s="53"/>
      <c r="B264" s="53"/>
      <c r="C264" s="53"/>
      <c r="D264" s="53"/>
      <c r="E264" s="53"/>
      <c r="F264" s="53"/>
      <c r="G264" s="53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</row>
    <row r="265" spans="1:26" ht="15.75" customHeight="1">
      <c r="A265" s="53"/>
      <c r="B265" s="53"/>
      <c r="C265" s="53"/>
      <c r="D265" s="53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</row>
    <row r="266" spans="1:26" ht="15.75" customHeight="1">
      <c r="A266" s="53"/>
      <c r="B266" s="53"/>
      <c r="C266" s="53"/>
      <c r="D266" s="53"/>
      <c r="E266" s="53"/>
      <c r="F266" s="53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</row>
    <row r="267" spans="1:26" ht="15.75" customHeight="1">
      <c r="A267" s="53"/>
      <c r="B267" s="53"/>
      <c r="C267" s="53"/>
      <c r="D267" s="53"/>
      <c r="E267" s="53"/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</row>
    <row r="268" spans="1:26" ht="15.75" customHeight="1">
      <c r="A268" s="53"/>
      <c r="B268" s="53"/>
      <c r="C268" s="53"/>
      <c r="D268" s="53"/>
      <c r="E268" s="53"/>
      <c r="F268" s="53"/>
      <c r="G268" s="53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</row>
    <row r="269" spans="1:26" ht="15.75" customHeight="1">
      <c r="A269" s="53"/>
      <c r="B269" s="53"/>
      <c r="C269" s="53"/>
      <c r="D269" s="53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</row>
    <row r="270" spans="1:26" ht="15.75" customHeight="1">
      <c r="A270" s="53"/>
      <c r="B270" s="53"/>
      <c r="C270" s="53"/>
      <c r="D270" s="53"/>
      <c r="E270" s="53"/>
      <c r="F270" s="53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</row>
    <row r="271" spans="1:26" ht="15.75" customHeight="1">
      <c r="A271" s="53"/>
      <c r="B271" s="53"/>
      <c r="C271" s="53"/>
      <c r="D271" s="53"/>
      <c r="E271" s="53"/>
      <c r="F271" s="53"/>
      <c r="G271" s="53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</row>
    <row r="272" spans="1:26" ht="15.75" customHeight="1">
      <c r="A272" s="53"/>
      <c r="B272" s="53"/>
      <c r="C272" s="53"/>
      <c r="D272" s="53"/>
      <c r="E272" s="53"/>
      <c r="F272" s="53"/>
      <c r="G272" s="53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</row>
    <row r="273" spans="1:26" ht="15.75" customHeight="1">
      <c r="A273" s="53"/>
      <c r="B273" s="53"/>
      <c r="C273" s="53"/>
      <c r="D273" s="53"/>
      <c r="E273" s="53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</row>
    <row r="274" spans="1:26" ht="15.75" customHeight="1">
      <c r="A274" s="53"/>
      <c r="B274" s="53"/>
      <c r="C274" s="53"/>
      <c r="D274" s="53"/>
      <c r="E274" s="53"/>
      <c r="F274" s="53"/>
      <c r="G274" s="53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</row>
    <row r="275" spans="1:26" ht="15.75" customHeight="1">
      <c r="A275" s="53"/>
      <c r="B275" s="53"/>
      <c r="C275" s="53"/>
      <c r="D275" s="53"/>
      <c r="E275" s="53"/>
      <c r="F275" s="53"/>
      <c r="G275" s="53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</row>
    <row r="276" spans="1:26" ht="15.75" customHeight="1">
      <c r="A276" s="53"/>
      <c r="B276" s="53"/>
      <c r="C276" s="53"/>
      <c r="D276" s="53"/>
      <c r="E276" s="53"/>
      <c r="F276" s="53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</row>
    <row r="277" spans="1:26" ht="15.75" customHeight="1">
      <c r="A277" s="53"/>
      <c r="B277" s="53"/>
      <c r="C277" s="53"/>
      <c r="D277" s="53"/>
      <c r="E277" s="53"/>
      <c r="F277" s="53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</row>
    <row r="278" spans="1:26" ht="15.75" customHeight="1">
      <c r="A278" s="53"/>
      <c r="B278" s="53"/>
      <c r="C278" s="53"/>
      <c r="D278" s="53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</row>
    <row r="279" spans="1:26" ht="15.75" customHeight="1">
      <c r="A279" s="53"/>
      <c r="B279" s="53"/>
      <c r="C279" s="53"/>
      <c r="D279" s="53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</row>
    <row r="280" spans="1:26" ht="15.75" customHeight="1">
      <c r="A280" s="53"/>
      <c r="B280" s="53"/>
      <c r="C280" s="53"/>
      <c r="D280" s="53"/>
      <c r="E280" s="53"/>
      <c r="F280" s="53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</row>
    <row r="281" spans="1:26" ht="15.75" customHeight="1">
      <c r="A281" s="53"/>
      <c r="B281" s="53"/>
      <c r="C281" s="53"/>
      <c r="D281" s="53"/>
      <c r="E281" s="53"/>
      <c r="F281" s="53"/>
      <c r="G281" s="53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</row>
    <row r="282" spans="1:26" ht="15.75" customHeight="1">
      <c r="A282" s="53"/>
      <c r="B282" s="53"/>
      <c r="C282" s="53"/>
      <c r="D282" s="53"/>
      <c r="E282" s="53"/>
      <c r="F282" s="53"/>
      <c r="G282" s="53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</row>
    <row r="283" spans="1:26" ht="15.75" customHeight="1">
      <c r="A283" s="53"/>
      <c r="B283" s="53"/>
      <c r="C283" s="53"/>
      <c r="D283" s="53"/>
      <c r="E283" s="53"/>
      <c r="F283" s="53"/>
      <c r="G283" s="53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</row>
    <row r="284" spans="1:26" ht="15.75" customHeight="1">
      <c r="A284" s="53"/>
      <c r="B284" s="53"/>
      <c r="C284" s="53"/>
      <c r="D284" s="53"/>
      <c r="E284" s="53"/>
      <c r="F284" s="53"/>
      <c r="G284" s="53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</row>
    <row r="285" spans="1:26" ht="15.75" customHeight="1">
      <c r="A285" s="53"/>
      <c r="B285" s="53"/>
      <c r="C285" s="53"/>
      <c r="D285" s="53"/>
      <c r="E285" s="53"/>
      <c r="F285" s="53"/>
      <c r="G285" s="53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</row>
    <row r="286" spans="1:26" ht="15.75" customHeight="1">
      <c r="A286" s="53"/>
      <c r="B286" s="53"/>
      <c r="C286" s="53"/>
      <c r="D286" s="53"/>
      <c r="E286" s="53"/>
      <c r="F286" s="53"/>
      <c r="G286" s="53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</row>
    <row r="287" spans="1:26" ht="15.75" customHeight="1">
      <c r="A287" s="53"/>
      <c r="B287" s="53"/>
      <c r="C287" s="53"/>
      <c r="D287" s="53"/>
      <c r="E287" s="53"/>
      <c r="F287" s="53"/>
      <c r="G287" s="53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</row>
    <row r="288" spans="1:26" ht="15.75" customHeight="1">
      <c r="A288" s="53"/>
      <c r="B288" s="53"/>
      <c r="C288" s="53"/>
      <c r="D288" s="53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</row>
    <row r="289" spans="1:26" ht="15.75" customHeight="1">
      <c r="A289" s="53"/>
      <c r="B289" s="53"/>
      <c r="C289" s="53"/>
      <c r="D289" s="53"/>
      <c r="E289" s="53"/>
      <c r="F289" s="53"/>
      <c r="G289" s="53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</row>
    <row r="290" spans="1:26" ht="15.75" customHeight="1">
      <c r="A290" s="53"/>
      <c r="B290" s="53"/>
      <c r="C290" s="53"/>
      <c r="D290" s="53"/>
      <c r="E290" s="53"/>
      <c r="F290" s="53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</row>
    <row r="291" spans="1:26" ht="15.75" customHeight="1">
      <c r="A291" s="53"/>
      <c r="B291" s="53"/>
      <c r="C291" s="53"/>
      <c r="D291" s="53"/>
      <c r="E291" s="53"/>
      <c r="F291" s="53"/>
      <c r="G291" s="53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</row>
    <row r="292" spans="1:26" ht="15.75" customHeight="1">
      <c r="A292" s="53"/>
      <c r="B292" s="53"/>
      <c r="C292" s="53"/>
      <c r="D292" s="53"/>
      <c r="E292" s="53"/>
      <c r="F292" s="53"/>
      <c r="G292" s="53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</row>
    <row r="293" spans="1:26" ht="15.75" customHeight="1">
      <c r="A293" s="53"/>
      <c r="B293" s="53"/>
      <c r="C293" s="53"/>
      <c r="D293" s="53"/>
      <c r="E293" s="53"/>
      <c r="F293" s="53"/>
      <c r="G293" s="53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</row>
    <row r="294" spans="1:26" ht="15.75" customHeight="1">
      <c r="A294" s="53"/>
      <c r="B294" s="53"/>
      <c r="C294" s="53"/>
      <c r="D294" s="53"/>
      <c r="E294" s="53"/>
      <c r="F294" s="53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</row>
    <row r="295" spans="1:26" ht="15.75" customHeight="1">
      <c r="A295" s="53"/>
      <c r="B295" s="53"/>
      <c r="C295" s="53"/>
      <c r="D295" s="53"/>
      <c r="E295" s="53"/>
      <c r="F295" s="53"/>
      <c r="G295" s="53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</row>
    <row r="296" spans="1:26" ht="15.75" customHeight="1">
      <c r="A296" s="53"/>
      <c r="B296" s="53"/>
      <c r="C296" s="53"/>
      <c r="D296" s="53"/>
      <c r="E296" s="53"/>
      <c r="F296" s="53"/>
      <c r="G296" s="53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</row>
    <row r="297" spans="1:26" ht="15.75" customHeight="1">
      <c r="A297" s="53"/>
      <c r="B297" s="53"/>
      <c r="C297" s="53"/>
      <c r="D297" s="53"/>
      <c r="E297" s="53"/>
      <c r="F297" s="53"/>
      <c r="G297" s="53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</row>
    <row r="298" spans="1:26" ht="15.75" customHeight="1">
      <c r="A298" s="53"/>
      <c r="B298" s="53"/>
      <c r="C298" s="53"/>
      <c r="D298" s="53"/>
      <c r="E298" s="53"/>
      <c r="F298" s="53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</row>
    <row r="299" spans="1:26" ht="15.75" customHeight="1">
      <c r="A299" s="53"/>
      <c r="B299" s="53"/>
      <c r="C299" s="53"/>
      <c r="D299" s="53"/>
      <c r="E299" s="53"/>
      <c r="F299" s="53"/>
      <c r="G299" s="53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</row>
    <row r="300" spans="1:26" ht="15.75" customHeight="1">
      <c r="A300" s="53"/>
      <c r="B300" s="53"/>
      <c r="C300" s="53"/>
      <c r="D300" s="53"/>
      <c r="E300" s="53"/>
      <c r="F300" s="53"/>
      <c r="G300" s="53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</row>
    <row r="301" spans="1:26" ht="15.75" customHeight="1">
      <c r="A301" s="53"/>
      <c r="B301" s="53"/>
      <c r="C301" s="53"/>
      <c r="D301" s="53"/>
      <c r="E301" s="53"/>
      <c r="F301" s="53"/>
      <c r="G301" s="53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</row>
    <row r="302" spans="1:26" ht="15.75" customHeight="1">
      <c r="A302" s="53"/>
      <c r="B302" s="53"/>
      <c r="C302" s="53"/>
      <c r="D302" s="53"/>
      <c r="E302" s="53"/>
      <c r="F302" s="53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</row>
    <row r="303" spans="1:26" ht="15.75" customHeight="1">
      <c r="A303" s="53"/>
      <c r="B303" s="53"/>
      <c r="C303" s="53"/>
      <c r="D303" s="53"/>
      <c r="E303" s="53"/>
      <c r="F303" s="53"/>
      <c r="G303" s="53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</row>
    <row r="304" spans="1:26" ht="15.75" customHeight="1">
      <c r="A304" s="53"/>
      <c r="B304" s="53"/>
      <c r="C304" s="53"/>
      <c r="D304" s="53"/>
      <c r="E304" s="53"/>
      <c r="F304" s="53"/>
      <c r="G304" s="53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</row>
    <row r="305" spans="1:26" ht="15.75" customHeight="1">
      <c r="A305" s="53"/>
      <c r="B305" s="53"/>
      <c r="C305" s="53"/>
      <c r="D305" s="53"/>
      <c r="E305" s="53"/>
      <c r="F305" s="53"/>
      <c r="G305" s="53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</row>
    <row r="306" spans="1:26" ht="15.75" customHeight="1">
      <c r="A306" s="53"/>
      <c r="B306" s="53"/>
      <c r="C306" s="53"/>
      <c r="D306" s="53"/>
      <c r="E306" s="53"/>
      <c r="F306" s="53"/>
      <c r="G306" s="53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</row>
    <row r="307" spans="1:26" ht="15.75" customHeight="1">
      <c r="A307" s="53"/>
      <c r="B307" s="53"/>
      <c r="C307" s="53"/>
      <c r="D307" s="53"/>
      <c r="E307" s="53"/>
      <c r="F307" s="53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</row>
    <row r="308" spans="1:26" ht="15.75" customHeight="1">
      <c r="A308" s="53"/>
      <c r="B308" s="53"/>
      <c r="C308" s="53"/>
      <c r="D308" s="53"/>
      <c r="E308" s="53"/>
      <c r="F308" s="53"/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</row>
    <row r="309" spans="1:26" ht="15.75" customHeight="1">
      <c r="A309" s="53"/>
      <c r="B309" s="53"/>
      <c r="C309" s="53"/>
      <c r="D309" s="53"/>
      <c r="E309" s="53"/>
      <c r="F309" s="53"/>
      <c r="G309" s="53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</row>
    <row r="310" spans="1:26" ht="15.75" customHeight="1">
      <c r="A310" s="53"/>
      <c r="B310" s="53"/>
      <c r="C310" s="53"/>
      <c r="D310" s="53"/>
      <c r="E310" s="53"/>
      <c r="F310" s="53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</row>
    <row r="311" spans="1:26" ht="15.75" customHeight="1">
      <c r="A311" s="53"/>
      <c r="B311" s="53"/>
      <c r="C311" s="53"/>
      <c r="D311" s="53"/>
      <c r="E311" s="53"/>
      <c r="F311" s="53"/>
      <c r="G311" s="53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</row>
    <row r="312" spans="1:26" ht="15.75" customHeight="1">
      <c r="A312" s="53"/>
      <c r="B312" s="53"/>
      <c r="C312" s="53"/>
      <c r="D312" s="53"/>
      <c r="E312" s="53"/>
      <c r="F312" s="53"/>
      <c r="G312" s="53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</row>
    <row r="313" spans="1:26" ht="15.75" customHeight="1">
      <c r="A313" s="53"/>
      <c r="B313" s="53"/>
      <c r="C313" s="53"/>
      <c r="D313" s="53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</row>
    <row r="314" spans="1:26" ht="15.75" customHeight="1">
      <c r="A314" s="53"/>
      <c r="B314" s="53"/>
      <c r="C314" s="53"/>
      <c r="D314" s="53"/>
      <c r="E314" s="53"/>
      <c r="F314" s="53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</row>
    <row r="315" spans="1:26" ht="15.75" customHeight="1">
      <c r="A315" s="53"/>
      <c r="B315" s="53"/>
      <c r="C315" s="53"/>
      <c r="D315" s="53"/>
      <c r="E315" s="53"/>
      <c r="F315" s="53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</row>
    <row r="316" spans="1:26" ht="15.75" customHeight="1">
      <c r="A316" s="53"/>
      <c r="B316" s="53"/>
      <c r="C316" s="53"/>
      <c r="D316" s="53"/>
      <c r="E316" s="53"/>
      <c r="F316" s="53"/>
      <c r="G316" s="53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</row>
    <row r="317" spans="1:26" ht="15.75" customHeight="1">
      <c r="A317" s="53"/>
      <c r="B317" s="53"/>
      <c r="C317" s="53"/>
      <c r="D317" s="53"/>
      <c r="E317" s="53"/>
      <c r="F317" s="53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</row>
    <row r="318" spans="1:26" ht="15.75" customHeight="1">
      <c r="A318" s="53"/>
      <c r="B318" s="53"/>
      <c r="C318" s="53"/>
      <c r="D318" s="53"/>
      <c r="E318" s="53"/>
      <c r="F318" s="53"/>
      <c r="G318" s="53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</row>
    <row r="319" spans="1:26" ht="15.75" customHeight="1">
      <c r="A319" s="53"/>
      <c r="B319" s="53"/>
      <c r="C319" s="53"/>
      <c r="D319" s="53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</row>
    <row r="320" spans="1:26" ht="15.75" customHeight="1">
      <c r="A320" s="53"/>
      <c r="B320" s="53"/>
      <c r="C320" s="53"/>
      <c r="D320" s="53"/>
      <c r="E320" s="53"/>
      <c r="F320" s="53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</row>
    <row r="321" spans="1:26" ht="15.75" customHeight="1">
      <c r="A321" s="53"/>
      <c r="B321" s="53"/>
      <c r="C321" s="53"/>
      <c r="D321" s="53"/>
      <c r="E321" s="53"/>
      <c r="F321" s="53"/>
      <c r="G321" s="53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</row>
    <row r="322" spans="1:26" ht="15.75" customHeight="1">
      <c r="A322" s="53"/>
      <c r="B322" s="53"/>
      <c r="C322" s="53"/>
      <c r="D322" s="53"/>
      <c r="E322" s="53"/>
      <c r="F322" s="53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</row>
    <row r="323" spans="1:26" ht="15.75" customHeight="1">
      <c r="A323" s="53"/>
      <c r="B323" s="53"/>
      <c r="C323" s="53"/>
      <c r="D323" s="53"/>
      <c r="E323" s="53"/>
      <c r="F323" s="53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</row>
    <row r="324" spans="1:26" ht="15.75" customHeight="1">
      <c r="A324" s="53"/>
      <c r="B324" s="53"/>
      <c r="C324" s="53"/>
      <c r="D324" s="53"/>
      <c r="E324" s="53"/>
      <c r="F324" s="53"/>
      <c r="G324" s="53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</row>
    <row r="325" spans="1:26" ht="15.75" customHeight="1">
      <c r="A325" s="53"/>
      <c r="B325" s="53"/>
      <c r="C325" s="53"/>
      <c r="D325" s="53"/>
      <c r="E325" s="53"/>
      <c r="F325" s="53"/>
      <c r="G325" s="53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</row>
    <row r="326" spans="1:26" ht="15.75" customHeight="1">
      <c r="A326" s="53"/>
      <c r="B326" s="53"/>
      <c r="C326" s="53"/>
      <c r="D326" s="53"/>
      <c r="E326" s="53"/>
      <c r="F326" s="53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</row>
    <row r="327" spans="1:26" ht="15.75" customHeight="1">
      <c r="A327" s="53"/>
      <c r="B327" s="53"/>
      <c r="C327" s="53"/>
      <c r="D327" s="53"/>
      <c r="E327" s="53"/>
      <c r="F327" s="53"/>
      <c r="G327" s="53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</row>
    <row r="328" spans="1:26" ht="15.75" customHeight="1">
      <c r="A328" s="53"/>
      <c r="B328" s="53"/>
      <c r="C328" s="53"/>
      <c r="D328" s="53"/>
      <c r="E328" s="53"/>
      <c r="F328" s="53"/>
      <c r="G328" s="53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</row>
    <row r="329" spans="1:26" ht="15.75" customHeight="1">
      <c r="A329" s="53"/>
      <c r="B329" s="53"/>
      <c r="C329" s="53"/>
      <c r="D329" s="53"/>
      <c r="E329" s="53"/>
      <c r="F329" s="53"/>
      <c r="G329" s="53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</row>
    <row r="330" spans="1:26" ht="15.75" customHeight="1">
      <c r="A330" s="53"/>
      <c r="B330" s="53"/>
      <c r="C330" s="53"/>
      <c r="D330" s="53"/>
      <c r="E330" s="53"/>
      <c r="F330" s="53"/>
      <c r="G330" s="53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</row>
    <row r="331" spans="1:26" ht="15.75" customHeight="1">
      <c r="A331" s="53"/>
      <c r="B331" s="53"/>
      <c r="C331" s="53"/>
      <c r="D331" s="53"/>
      <c r="E331" s="53"/>
      <c r="F331" s="53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</row>
    <row r="332" spans="1:26" ht="15.75" customHeight="1">
      <c r="A332" s="53"/>
      <c r="B332" s="53"/>
      <c r="C332" s="53"/>
      <c r="D332" s="53"/>
      <c r="E332" s="53"/>
      <c r="F332" s="53"/>
      <c r="G332" s="53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</row>
    <row r="333" spans="1:26" ht="15.75" customHeight="1">
      <c r="A333" s="53"/>
      <c r="B333" s="53"/>
      <c r="C333" s="53"/>
      <c r="D333" s="53"/>
      <c r="E333" s="53"/>
      <c r="F333" s="53"/>
      <c r="G333" s="53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</row>
    <row r="334" spans="1:26" ht="15.75" customHeight="1">
      <c r="A334" s="53"/>
      <c r="B334" s="53"/>
      <c r="C334" s="53"/>
      <c r="D334" s="53"/>
      <c r="E334" s="53"/>
      <c r="F334" s="53"/>
      <c r="G334" s="53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</row>
    <row r="335" spans="1:26" ht="15.75" customHeight="1">
      <c r="A335" s="53"/>
      <c r="B335" s="53"/>
      <c r="C335" s="53"/>
      <c r="D335" s="53"/>
      <c r="E335" s="53"/>
      <c r="F335" s="53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</row>
    <row r="336" spans="1:26" ht="15.75" customHeight="1">
      <c r="A336" s="53"/>
      <c r="B336" s="53"/>
      <c r="C336" s="53"/>
      <c r="D336" s="53"/>
      <c r="E336" s="53"/>
      <c r="F336" s="53"/>
      <c r="G336" s="53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</row>
    <row r="337" spans="1:26" ht="15.75" customHeight="1">
      <c r="A337" s="53"/>
      <c r="B337" s="53"/>
      <c r="C337" s="53"/>
      <c r="D337" s="53"/>
      <c r="E337" s="53"/>
      <c r="F337" s="53"/>
      <c r="G337" s="53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</row>
    <row r="338" spans="1:26" ht="15.75" customHeight="1">
      <c r="A338" s="53"/>
      <c r="B338" s="53"/>
      <c r="C338" s="53"/>
      <c r="D338" s="53"/>
      <c r="E338" s="53"/>
      <c r="F338" s="53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</row>
    <row r="339" spans="1:26" ht="15.75" customHeight="1">
      <c r="A339" s="53"/>
      <c r="B339" s="53"/>
      <c r="C339" s="53"/>
      <c r="D339" s="53"/>
      <c r="E339" s="53"/>
      <c r="F339" s="53"/>
      <c r="G339" s="53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</row>
    <row r="340" spans="1:26" ht="15.75" customHeight="1">
      <c r="A340" s="53"/>
      <c r="B340" s="53"/>
      <c r="C340" s="53"/>
      <c r="D340" s="53"/>
      <c r="E340" s="53"/>
      <c r="F340" s="53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</row>
    <row r="341" spans="1:26" ht="15.75" customHeight="1">
      <c r="A341" s="53"/>
      <c r="B341" s="53"/>
      <c r="C341" s="53"/>
      <c r="D341" s="53"/>
      <c r="E341" s="53"/>
      <c r="F341" s="53"/>
      <c r="G341" s="53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</row>
    <row r="342" spans="1:26" ht="15.75" customHeight="1">
      <c r="A342" s="53"/>
      <c r="B342" s="53"/>
      <c r="C342" s="53"/>
      <c r="D342" s="53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</row>
    <row r="343" spans="1:26" ht="15.75" customHeight="1">
      <c r="A343" s="53"/>
      <c r="B343" s="53"/>
      <c r="C343" s="53"/>
      <c r="D343" s="53"/>
      <c r="E343" s="53"/>
      <c r="F343" s="53"/>
      <c r="G343" s="53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</row>
    <row r="344" spans="1:26" ht="15.75" customHeight="1">
      <c r="A344" s="53"/>
      <c r="B344" s="53"/>
      <c r="C344" s="53"/>
      <c r="D344" s="53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</row>
    <row r="345" spans="1:26" ht="15.75" customHeight="1">
      <c r="A345" s="53"/>
      <c r="B345" s="53"/>
      <c r="C345" s="53"/>
      <c r="D345" s="53"/>
      <c r="E345" s="53"/>
      <c r="F345" s="53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</row>
    <row r="346" spans="1:26" ht="15.75" customHeight="1">
      <c r="A346" s="53"/>
      <c r="B346" s="53"/>
      <c r="C346" s="53"/>
      <c r="D346" s="53"/>
      <c r="E346" s="53"/>
      <c r="F346" s="53"/>
      <c r="G346" s="53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</row>
    <row r="347" spans="1:26" ht="15.75" customHeight="1">
      <c r="A347" s="53"/>
      <c r="B347" s="53"/>
      <c r="C347" s="53"/>
      <c r="D347" s="53"/>
      <c r="E347" s="53"/>
      <c r="F347" s="53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</row>
    <row r="348" spans="1:26" ht="15.75" customHeight="1">
      <c r="A348" s="53"/>
      <c r="B348" s="53"/>
      <c r="C348" s="53"/>
      <c r="D348" s="53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</row>
    <row r="349" spans="1:26" ht="15.75" customHeight="1">
      <c r="A349" s="53"/>
      <c r="B349" s="53"/>
      <c r="C349" s="53"/>
      <c r="D349" s="53"/>
      <c r="E349" s="53"/>
      <c r="F349" s="53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</row>
    <row r="350" spans="1:26" ht="15.75" customHeight="1">
      <c r="A350" s="53"/>
      <c r="B350" s="53"/>
      <c r="C350" s="53"/>
      <c r="D350" s="53"/>
      <c r="E350" s="53"/>
      <c r="F350" s="53"/>
      <c r="G350" s="53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</row>
    <row r="351" spans="1:26" ht="15.75" customHeight="1">
      <c r="A351" s="53"/>
      <c r="B351" s="53"/>
      <c r="C351" s="53"/>
      <c r="D351" s="53"/>
      <c r="E351" s="53"/>
      <c r="F351" s="53"/>
      <c r="G351" s="53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</row>
    <row r="352" spans="1:26" ht="15.75" customHeight="1">
      <c r="A352" s="53"/>
      <c r="B352" s="53"/>
      <c r="C352" s="53"/>
      <c r="D352" s="53"/>
      <c r="E352" s="53"/>
      <c r="F352" s="53"/>
      <c r="G352" s="53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</row>
    <row r="353" spans="1:26" ht="15.75" customHeight="1">
      <c r="A353" s="53"/>
      <c r="B353" s="53"/>
      <c r="C353" s="53"/>
      <c r="D353" s="53"/>
      <c r="E353" s="53"/>
      <c r="F353" s="53"/>
      <c r="G353" s="53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</row>
    <row r="354" spans="1:26" ht="15.75" customHeight="1">
      <c r="A354" s="53"/>
      <c r="B354" s="53"/>
      <c r="C354" s="53"/>
      <c r="D354" s="53"/>
      <c r="E354" s="53"/>
      <c r="F354" s="53"/>
      <c r="G354" s="53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</row>
    <row r="355" spans="1:26" ht="15.75" customHeight="1">
      <c r="A355" s="53"/>
      <c r="B355" s="53"/>
      <c r="C355" s="53"/>
      <c r="D355" s="53"/>
      <c r="E355" s="53"/>
      <c r="F355" s="53"/>
      <c r="G355" s="53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</row>
    <row r="356" spans="1:26" ht="15.75" customHeight="1">
      <c r="A356" s="53"/>
      <c r="B356" s="53"/>
      <c r="C356" s="53"/>
      <c r="D356" s="53"/>
      <c r="E356" s="53"/>
      <c r="F356" s="53"/>
      <c r="G356" s="53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</row>
    <row r="357" spans="1:26" ht="15.75" customHeight="1">
      <c r="A357" s="53"/>
      <c r="B357" s="53"/>
      <c r="C357" s="53"/>
      <c r="D357" s="53"/>
      <c r="E357" s="53"/>
      <c r="F357" s="53"/>
      <c r="G357" s="53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</row>
    <row r="358" spans="1:26" ht="15.75" customHeight="1">
      <c r="A358" s="53"/>
      <c r="B358" s="53"/>
      <c r="C358" s="53"/>
      <c r="D358" s="53"/>
      <c r="E358" s="53"/>
      <c r="F358" s="53"/>
      <c r="G358" s="53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</row>
    <row r="359" spans="1:26" ht="15.75" customHeight="1">
      <c r="A359" s="53"/>
      <c r="B359" s="53"/>
      <c r="C359" s="53"/>
      <c r="D359" s="53"/>
      <c r="E359" s="53"/>
      <c r="F359" s="53"/>
      <c r="G359" s="53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</row>
    <row r="360" spans="1:26" ht="15.75" customHeight="1">
      <c r="A360" s="53"/>
      <c r="B360" s="53"/>
      <c r="C360" s="53"/>
      <c r="D360" s="53"/>
      <c r="E360" s="53"/>
      <c r="F360" s="53"/>
      <c r="G360" s="53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</row>
    <row r="361" spans="1:26" ht="15.75" customHeight="1">
      <c r="A361" s="53"/>
      <c r="B361" s="53"/>
      <c r="C361" s="53"/>
      <c r="D361" s="53"/>
      <c r="E361" s="53"/>
      <c r="F361" s="53"/>
      <c r="G361" s="53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</row>
    <row r="362" spans="1:26" ht="15.75" customHeight="1">
      <c r="A362" s="53"/>
      <c r="B362" s="53"/>
      <c r="C362" s="53"/>
      <c r="D362" s="53"/>
      <c r="E362" s="53"/>
      <c r="F362" s="53"/>
      <c r="G362" s="53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</row>
    <row r="363" spans="1:26" ht="15.75" customHeight="1">
      <c r="A363" s="53"/>
      <c r="B363" s="53"/>
      <c r="C363" s="53"/>
      <c r="D363" s="53"/>
      <c r="E363" s="53"/>
      <c r="F363" s="53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</row>
    <row r="364" spans="1:26" ht="15.75" customHeight="1">
      <c r="A364" s="53"/>
      <c r="B364" s="53"/>
      <c r="C364" s="53"/>
      <c r="D364" s="53"/>
      <c r="E364" s="53"/>
      <c r="F364" s="53"/>
      <c r="G364" s="53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</row>
    <row r="365" spans="1:26" ht="15.75" customHeight="1">
      <c r="A365" s="53"/>
      <c r="B365" s="53"/>
      <c r="C365" s="53"/>
      <c r="D365" s="53"/>
      <c r="E365" s="53"/>
      <c r="F365" s="53"/>
      <c r="G365" s="53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</row>
    <row r="366" spans="1:26" ht="15.75" customHeight="1">
      <c r="A366" s="53"/>
      <c r="B366" s="53"/>
      <c r="C366" s="53"/>
      <c r="D366" s="53"/>
      <c r="E366" s="53"/>
      <c r="F366" s="53"/>
      <c r="G366" s="53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</row>
    <row r="367" spans="1:26" ht="15.75" customHeight="1">
      <c r="A367" s="53"/>
      <c r="B367" s="53"/>
      <c r="C367" s="53"/>
      <c r="D367" s="53"/>
      <c r="E367" s="53"/>
      <c r="F367" s="53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</row>
    <row r="368" spans="1:26" ht="15.75" customHeight="1">
      <c r="A368" s="53"/>
      <c r="B368" s="53"/>
      <c r="C368" s="53"/>
      <c r="D368" s="53"/>
      <c r="E368" s="53"/>
      <c r="F368" s="53"/>
      <c r="G368" s="53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</row>
    <row r="369" spans="1:26" ht="15.75" customHeight="1">
      <c r="A369" s="53"/>
      <c r="B369" s="53"/>
      <c r="C369" s="53"/>
      <c r="D369" s="53"/>
      <c r="E369" s="53"/>
      <c r="F369" s="53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</row>
    <row r="370" spans="1:26" ht="15.75" customHeight="1">
      <c r="A370" s="53"/>
      <c r="B370" s="53"/>
      <c r="C370" s="53"/>
      <c r="D370" s="53"/>
      <c r="E370" s="53"/>
      <c r="F370" s="53"/>
      <c r="G370" s="53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</row>
    <row r="371" spans="1:26" ht="15.75" customHeight="1">
      <c r="A371" s="53"/>
      <c r="B371" s="53"/>
      <c r="C371" s="53"/>
      <c r="D371" s="53"/>
      <c r="E371" s="53"/>
      <c r="F371" s="53"/>
      <c r="G371" s="53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</row>
    <row r="372" spans="1:26" ht="15.75" customHeight="1">
      <c r="A372" s="53"/>
      <c r="B372" s="53"/>
      <c r="C372" s="53"/>
      <c r="D372" s="53"/>
      <c r="E372" s="53"/>
      <c r="F372" s="53"/>
      <c r="G372" s="53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</row>
    <row r="373" spans="1:26" ht="15.75" customHeight="1">
      <c r="A373" s="53"/>
      <c r="B373" s="53"/>
      <c r="C373" s="53"/>
      <c r="D373" s="53"/>
      <c r="E373" s="53"/>
      <c r="F373" s="53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</row>
    <row r="374" spans="1:26" ht="15.75" customHeight="1">
      <c r="A374" s="53"/>
      <c r="B374" s="53"/>
      <c r="C374" s="53"/>
      <c r="D374" s="53"/>
      <c r="E374" s="53"/>
      <c r="F374" s="53"/>
      <c r="G374" s="53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</row>
    <row r="375" spans="1:26" ht="15.75" customHeight="1">
      <c r="A375" s="53"/>
      <c r="B375" s="53"/>
      <c r="C375" s="53"/>
      <c r="D375" s="53"/>
      <c r="E375" s="53"/>
      <c r="F375" s="53"/>
      <c r="G375" s="53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</row>
    <row r="376" spans="1:26" ht="15.75" customHeight="1">
      <c r="A376" s="53"/>
      <c r="B376" s="53"/>
      <c r="C376" s="53"/>
      <c r="D376" s="53"/>
      <c r="E376" s="53"/>
      <c r="F376" s="53"/>
      <c r="G376" s="53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</row>
    <row r="377" spans="1:26" ht="15.75" customHeight="1">
      <c r="A377" s="53"/>
      <c r="B377" s="53"/>
      <c r="C377" s="53"/>
      <c r="D377" s="53"/>
      <c r="E377" s="53"/>
      <c r="F377" s="53"/>
      <c r="G377" s="53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</row>
    <row r="378" spans="1:26" ht="15.75" customHeight="1">
      <c r="A378" s="53"/>
      <c r="B378" s="53"/>
      <c r="C378" s="53"/>
      <c r="D378" s="53"/>
      <c r="E378" s="53"/>
      <c r="F378" s="53"/>
      <c r="G378" s="53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</row>
    <row r="379" spans="1:26" ht="15.75" customHeight="1">
      <c r="A379" s="53"/>
      <c r="B379" s="53"/>
      <c r="C379" s="53"/>
      <c r="D379" s="53"/>
      <c r="E379" s="53"/>
      <c r="F379" s="53"/>
      <c r="G379" s="53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</row>
    <row r="380" spans="1:26" ht="15.75" customHeight="1">
      <c r="A380" s="53"/>
      <c r="B380" s="53"/>
      <c r="C380" s="53"/>
      <c r="D380" s="53"/>
      <c r="E380" s="53"/>
      <c r="F380" s="53"/>
      <c r="G380" s="53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</row>
    <row r="381" spans="1:26" ht="15.75" customHeight="1">
      <c r="A381" s="53"/>
      <c r="B381" s="53"/>
      <c r="C381" s="53"/>
      <c r="D381" s="53"/>
      <c r="E381" s="53"/>
      <c r="F381" s="53"/>
      <c r="G381" s="53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</row>
    <row r="382" spans="1:26" ht="15.75" customHeight="1">
      <c r="A382" s="53"/>
      <c r="B382" s="53"/>
      <c r="C382" s="53"/>
      <c r="D382" s="53"/>
      <c r="E382" s="53"/>
      <c r="F382" s="53"/>
      <c r="G382" s="53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</row>
    <row r="383" spans="1:26" ht="15.75" customHeight="1">
      <c r="A383" s="53"/>
      <c r="B383" s="53"/>
      <c r="C383" s="53"/>
      <c r="D383" s="53"/>
      <c r="E383" s="53"/>
      <c r="F383" s="53"/>
      <c r="G383" s="53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</row>
    <row r="384" spans="1:26" ht="15.75" customHeight="1">
      <c r="A384" s="53"/>
      <c r="B384" s="53"/>
      <c r="C384" s="53"/>
      <c r="D384" s="53"/>
      <c r="E384" s="53"/>
      <c r="F384" s="53"/>
      <c r="G384" s="53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</row>
    <row r="385" spans="1:26" ht="15.75" customHeight="1">
      <c r="A385" s="53"/>
      <c r="B385" s="53"/>
      <c r="C385" s="53"/>
      <c r="D385" s="53"/>
      <c r="E385" s="53"/>
      <c r="F385" s="53"/>
      <c r="G385" s="53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</row>
    <row r="386" spans="1:26" ht="15.75" customHeight="1">
      <c r="A386" s="53"/>
      <c r="B386" s="53"/>
      <c r="C386" s="53"/>
      <c r="D386" s="53"/>
      <c r="E386" s="53"/>
      <c r="F386" s="53"/>
      <c r="G386" s="53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</row>
    <row r="387" spans="1:26" ht="15.75" customHeight="1">
      <c r="A387" s="53"/>
      <c r="B387" s="53"/>
      <c r="C387" s="53"/>
      <c r="D387" s="53"/>
      <c r="E387" s="53"/>
      <c r="F387" s="53"/>
      <c r="G387" s="53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</row>
    <row r="388" spans="1:26" ht="15.75" customHeight="1">
      <c r="A388" s="53"/>
      <c r="B388" s="53"/>
      <c r="C388" s="53"/>
      <c r="D388" s="53"/>
      <c r="E388" s="53"/>
      <c r="F388" s="53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</row>
    <row r="389" spans="1:26" ht="15.75" customHeight="1">
      <c r="A389" s="53"/>
      <c r="B389" s="53"/>
      <c r="C389" s="53"/>
      <c r="D389" s="53"/>
      <c r="E389" s="53"/>
      <c r="F389" s="53"/>
      <c r="G389" s="53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</row>
    <row r="390" spans="1:26" ht="15.75" customHeight="1">
      <c r="A390" s="53"/>
      <c r="B390" s="53"/>
      <c r="C390" s="53"/>
      <c r="D390" s="53"/>
      <c r="E390" s="53"/>
      <c r="F390" s="53"/>
      <c r="G390" s="53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</row>
    <row r="391" spans="1:26" ht="15.75" customHeight="1">
      <c r="A391" s="53"/>
      <c r="B391" s="53"/>
      <c r="C391" s="53"/>
      <c r="D391" s="53"/>
      <c r="E391" s="53"/>
      <c r="F391" s="53"/>
      <c r="G391" s="53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</row>
    <row r="392" spans="1:26" ht="15.75" customHeight="1">
      <c r="A392" s="53"/>
      <c r="B392" s="53"/>
      <c r="C392" s="53"/>
      <c r="D392" s="53"/>
      <c r="E392" s="53"/>
      <c r="F392" s="53"/>
      <c r="G392" s="53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</row>
    <row r="393" spans="1:26" ht="15.75" customHeight="1">
      <c r="A393" s="53"/>
      <c r="B393" s="53"/>
      <c r="C393" s="53"/>
      <c r="D393" s="53"/>
      <c r="E393" s="53"/>
      <c r="F393" s="53"/>
      <c r="G393" s="53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</row>
    <row r="394" spans="1:26" ht="15.75" customHeight="1">
      <c r="A394" s="53"/>
      <c r="B394" s="53"/>
      <c r="C394" s="53"/>
      <c r="D394" s="53"/>
      <c r="E394" s="53"/>
      <c r="F394" s="53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</row>
    <row r="395" spans="1:26" ht="15.75" customHeight="1">
      <c r="A395" s="53"/>
      <c r="B395" s="53"/>
      <c r="C395" s="53"/>
      <c r="D395" s="53"/>
      <c r="E395" s="53"/>
      <c r="F395" s="53"/>
      <c r="G395" s="53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</row>
    <row r="396" spans="1:26" ht="15.75" customHeight="1">
      <c r="A396" s="53"/>
      <c r="B396" s="53"/>
      <c r="C396" s="53"/>
      <c r="D396" s="53"/>
      <c r="E396" s="53"/>
      <c r="F396" s="53"/>
      <c r="G396" s="53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</row>
    <row r="397" spans="1:26" ht="15.75" customHeight="1">
      <c r="A397" s="53"/>
      <c r="B397" s="53"/>
      <c r="C397" s="53"/>
      <c r="D397" s="53"/>
      <c r="E397" s="53"/>
      <c r="F397" s="53"/>
      <c r="G397" s="53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</row>
    <row r="398" spans="1:26" ht="15.75" customHeight="1">
      <c r="A398" s="53"/>
      <c r="B398" s="53"/>
      <c r="C398" s="53"/>
      <c r="D398" s="53"/>
      <c r="E398" s="53"/>
      <c r="F398" s="53"/>
      <c r="G398" s="53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</row>
    <row r="399" spans="1:26" ht="15.75" customHeight="1">
      <c r="A399" s="53"/>
      <c r="B399" s="53"/>
      <c r="C399" s="53"/>
      <c r="D399" s="53"/>
      <c r="E399" s="53"/>
      <c r="F399" s="53"/>
      <c r="G399" s="53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</row>
    <row r="400" spans="1:26" ht="15.75" customHeight="1">
      <c r="A400" s="53"/>
      <c r="B400" s="53"/>
      <c r="C400" s="53"/>
      <c r="D400" s="53"/>
      <c r="E400" s="53"/>
      <c r="F400" s="53"/>
      <c r="G400" s="53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</row>
    <row r="401" spans="1:26" ht="15.75" customHeight="1">
      <c r="A401" s="53"/>
      <c r="B401" s="53"/>
      <c r="C401" s="53"/>
      <c r="D401" s="53"/>
      <c r="E401" s="53"/>
      <c r="F401" s="53"/>
      <c r="G401" s="53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</row>
    <row r="402" spans="1:26" ht="15.75" customHeight="1">
      <c r="A402" s="53"/>
      <c r="B402" s="53"/>
      <c r="C402" s="53"/>
      <c r="D402" s="53"/>
      <c r="E402" s="53"/>
      <c r="F402" s="53"/>
      <c r="G402" s="53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</row>
    <row r="403" spans="1:26" ht="15.75" customHeight="1">
      <c r="A403" s="53"/>
      <c r="B403" s="53"/>
      <c r="C403" s="53"/>
      <c r="D403" s="53"/>
      <c r="E403" s="53"/>
      <c r="F403" s="53"/>
      <c r="G403" s="53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</row>
    <row r="404" spans="1:26" ht="15.75" customHeight="1">
      <c r="A404" s="53"/>
      <c r="B404" s="53"/>
      <c r="C404" s="53"/>
      <c r="D404" s="53"/>
      <c r="E404" s="53"/>
      <c r="F404" s="53"/>
      <c r="G404" s="53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</row>
    <row r="405" spans="1:26" ht="15.75" customHeight="1">
      <c r="A405" s="53"/>
      <c r="B405" s="53"/>
      <c r="C405" s="53"/>
      <c r="D405" s="53"/>
      <c r="E405" s="53"/>
      <c r="F405" s="53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</row>
    <row r="406" spans="1:26" ht="15.75" customHeight="1">
      <c r="A406" s="53"/>
      <c r="B406" s="53"/>
      <c r="C406" s="53"/>
      <c r="D406" s="53"/>
      <c r="E406" s="53"/>
      <c r="F406" s="53"/>
      <c r="G406" s="53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</row>
    <row r="407" spans="1:26" ht="15.75" customHeight="1">
      <c r="A407" s="53"/>
      <c r="B407" s="53"/>
      <c r="C407" s="53"/>
      <c r="D407" s="53"/>
      <c r="E407" s="53"/>
      <c r="F407" s="53"/>
      <c r="G407" s="53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</row>
    <row r="408" spans="1:26" ht="15.75" customHeight="1">
      <c r="A408" s="53"/>
      <c r="B408" s="53"/>
      <c r="C408" s="53"/>
      <c r="D408" s="53"/>
      <c r="E408" s="53"/>
      <c r="F408" s="53"/>
      <c r="G408" s="53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</row>
    <row r="409" spans="1:26" ht="15.75" customHeight="1">
      <c r="A409" s="53"/>
      <c r="B409" s="53"/>
      <c r="C409" s="53"/>
      <c r="D409" s="53"/>
      <c r="E409" s="53"/>
      <c r="F409" s="53"/>
      <c r="G409" s="53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</row>
    <row r="410" spans="1:26" ht="15.75" customHeight="1">
      <c r="A410" s="53"/>
      <c r="B410" s="53"/>
      <c r="C410" s="53"/>
      <c r="D410" s="53"/>
      <c r="E410" s="53"/>
      <c r="F410" s="53"/>
      <c r="G410" s="53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</row>
    <row r="411" spans="1:26" ht="15.75" customHeight="1">
      <c r="A411" s="53"/>
      <c r="B411" s="53"/>
      <c r="C411" s="53"/>
      <c r="D411" s="53"/>
      <c r="E411" s="53"/>
      <c r="F411" s="53"/>
      <c r="G411" s="53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</row>
    <row r="412" spans="1:26" ht="15.75" customHeight="1">
      <c r="A412" s="53"/>
      <c r="B412" s="53"/>
      <c r="C412" s="53"/>
      <c r="D412" s="53"/>
      <c r="E412" s="53"/>
      <c r="F412" s="53"/>
      <c r="G412" s="53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</row>
    <row r="413" spans="1:26" ht="15.75" customHeight="1">
      <c r="A413" s="53"/>
      <c r="B413" s="53"/>
      <c r="C413" s="53"/>
      <c r="D413" s="53"/>
      <c r="E413" s="53"/>
      <c r="F413" s="53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</row>
    <row r="414" spans="1:26" ht="15.75" customHeight="1">
      <c r="A414" s="53"/>
      <c r="B414" s="53"/>
      <c r="C414" s="53"/>
      <c r="D414" s="53"/>
      <c r="E414" s="53"/>
      <c r="F414" s="53"/>
      <c r="G414" s="53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</row>
    <row r="415" spans="1:26" ht="15.75" customHeight="1">
      <c r="A415" s="53"/>
      <c r="B415" s="53"/>
      <c r="C415" s="53"/>
      <c r="D415" s="53"/>
      <c r="E415" s="53"/>
      <c r="F415" s="53"/>
      <c r="G415" s="53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</row>
    <row r="416" spans="1:26" ht="15.75" customHeight="1">
      <c r="A416" s="53"/>
      <c r="B416" s="53"/>
      <c r="C416" s="53"/>
      <c r="D416" s="53"/>
      <c r="E416" s="53"/>
      <c r="F416" s="53"/>
      <c r="G416" s="53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</row>
    <row r="417" spans="1:26" ht="15.75" customHeight="1">
      <c r="A417" s="53"/>
      <c r="B417" s="53"/>
      <c r="C417" s="53"/>
      <c r="D417" s="53"/>
      <c r="E417" s="53"/>
      <c r="F417" s="53"/>
      <c r="G417" s="53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</row>
    <row r="418" spans="1:26" ht="15.75" customHeight="1">
      <c r="A418" s="53"/>
      <c r="B418" s="53"/>
      <c r="C418" s="53"/>
      <c r="D418" s="53"/>
      <c r="E418" s="53"/>
      <c r="F418" s="53"/>
      <c r="G418" s="53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</row>
    <row r="419" spans="1:26" ht="15.75" customHeight="1">
      <c r="A419" s="53"/>
      <c r="B419" s="53"/>
      <c r="C419" s="53"/>
      <c r="D419" s="53"/>
      <c r="E419" s="53"/>
      <c r="F419" s="53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</row>
    <row r="420" spans="1:26" ht="15.75" customHeight="1">
      <c r="A420" s="53"/>
      <c r="B420" s="53"/>
      <c r="C420" s="53"/>
      <c r="D420" s="53"/>
      <c r="E420" s="53"/>
      <c r="F420" s="53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</row>
    <row r="421" spans="1:26" ht="15.75" customHeight="1">
      <c r="A421" s="53"/>
      <c r="B421" s="53"/>
      <c r="C421" s="53"/>
      <c r="D421" s="53"/>
      <c r="E421" s="53"/>
      <c r="F421" s="53"/>
      <c r="G421" s="53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</row>
    <row r="422" spans="1:26" ht="15.75" customHeight="1">
      <c r="A422" s="53"/>
      <c r="B422" s="53"/>
      <c r="C422" s="53"/>
      <c r="D422" s="53"/>
      <c r="E422" s="53"/>
      <c r="F422" s="53"/>
      <c r="G422" s="53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</row>
    <row r="423" spans="1:26" ht="15.75" customHeight="1">
      <c r="A423" s="53"/>
      <c r="B423" s="53"/>
      <c r="C423" s="53"/>
      <c r="D423" s="53"/>
      <c r="E423" s="53"/>
      <c r="F423" s="53"/>
      <c r="G423" s="53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</row>
    <row r="424" spans="1:26" ht="15.75" customHeight="1">
      <c r="A424" s="53"/>
      <c r="B424" s="53"/>
      <c r="C424" s="53"/>
      <c r="D424" s="53"/>
      <c r="E424" s="53"/>
      <c r="F424" s="53"/>
      <c r="G424" s="53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</row>
    <row r="425" spans="1:26" ht="15.75" customHeight="1">
      <c r="A425" s="53"/>
      <c r="B425" s="53"/>
      <c r="C425" s="53"/>
      <c r="D425" s="53"/>
      <c r="E425" s="53"/>
      <c r="F425" s="53"/>
      <c r="G425" s="53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</row>
    <row r="426" spans="1:26" ht="15.75" customHeight="1">
      <c r="A426" s="53"/>
      <c r="B426" s="53"/>
      <c r="C426" s="53"/>
      <c r="D426" s="53"/>
      <c r="E426" s="53"/>
      <c r="F426" s="53"/>
      <c r="G426" s="53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</row>
    <row r="427" spans="1:26" ht="15.75" customHeight="1">
      <c r="A427" s="53"/>
      <c r="B427" s="53"/>
      <c r="C427" s="53"/>
      <c r="D427" s="53"/>
      <c r="E427" s="53"/>
      <c r="F427" s="53"/>
      <c r="G427" s="53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</row>
    <row r="428" spans="1:26" ht="15.75" customHeight="1">
      <c r="A428" s="53"/>
      <c r="B428" s="53"/>
      <c r="C428" s="53"/>
      <c r="D428" s="53"/>
      <c r="E428" s="53"/>
      <c r="F428" s="53"/>
      <c r="G428" s="53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</row>
    <row r="429" spans="1:26" ht="15.75" customHeight="1">
      <c r="A429" s="53"/>
      <c r="B429" s="53"/>
      <c r="C429" s="53"/>
      <c r="D429" s="53"/>
      <c r="E429" s="53"/>
      <c r="F429" s="53"/>
      <c r="G429" s="53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</row>
    <row r="430" spans="1:26" ht="15.75" customHeight="1">
      <c r="A430" s="53"/>
      <c r="B430" s="53"/>
      <c r="C430" s="53"/>
      <c r="D430" s="53"/>
      <c r="E430" s="53"/>
      <c r="F430" s="53"/>
      <c r="G430" s="53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</row>
    <row r="431" spans="1:26" ht="15.75" customHeight="1">
      <c r="A431" s="53"/>
      <c r="B431" s="53"/>
      <c r="C431" s="53"/>
      <c r="D431" s="53"/>
      <c r="E431" s="53"/>
      <c r="F431" s="53"/>
      <c r="G431" s="53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</row>
    <row r="432" spans="1:26" ht="15.75" customHeight="1">
      <c r="A432" s="53"/>
      <c r="B432" s="53"/>
      <c r="C432" s="53"/>
      <c r="D432" s="53"/>
      <c r="E432" s="53"/>
      <c r="F432" s="53"/>
      <c r="G432" s="53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</row>
    <row r="433" spans="1:26" ht="15.75" customHeight="1">
      <c r="A433" s="53"/>
      <c r="B433" s="53"/>
      <c r="C433" s="53"/>
      <c r="D433" s="53"/>
      <c r="E433" s="53"/>
      <c r="F433" s="53"/>
      <c r="G433" s="53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</row>
    <row r="434" spans="1:26" ht="15.75" customHeight="1">
      <c r="A434" s="53"/>
      <c r="B434" s="53"/>
      <c r="C434" s="53"/>
      <c r="D434" s="53"/>
      <c r="E434" s="53"/>
      <c r="F434" s="53"/>
      <c r="G434" s="53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</row>
    <row r="435" spans="1:26" ht="15.75" customHeight="1">
      <c r="A435" s="53"/>
      <c r="B435" s="53"/>
      <c r="C435" s="53"/>
      <c r="D435" s="53"/>
      <c r="E435" s="53"/>
      <c r="F435" s="53"/>
      <c r="G435" s="53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</row>
    <row r="436" spans="1:26" ht="15.75" customHeight="1">
      <c r="A436" s="53"/>
      <c r="B436" s="53"/>
      <c r="C436" s="53"/>
      <c r="D436" s="53"/>
      <c r="E436" s="53"/>
      <c r="F436" s="53"/>
      <c r="G436" s="53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</row>
    <row r="437" spans="1:26" ht="15.75" customHeight="1">
      <c r="A437" s="53"/>
      <c r="B437" s="53"/>
      <c r="C437" s="53"/>
      <c r="D437" s="53"/>
      <c r="E437" s="53"/>
      <c r="F437" s="53"/>
      <c r="G437" s="53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</row>
    <row r="438" spans="1:26" ht="15.75" customHeight="1">
      <c r="A438" s="53"/>
      <c r="B438" s="53"/>
      <c r="C438" s="53"/>
      <c r="D438" s="53"/>
      <c r="E438" s="53"/>
      <c r="F438" s="53"/>
      <c r="G438" s="53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</row>
    <row r="439" spans="1:26" ht="15.75" customHeight="1">
      <c r="A439" s="53"/>
      <c r="B439" s="53"/>
      <c r="C439" s="53"/>
      <c r="D439" s="53"/>
      <c r="E439" s="53"/>
      <c r="F439" s="53"/>
      <c r="G439" s="53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</row>
    <row r="440" spans="1:26" ht="15.75" customHeight="1">
      <c r="A440" s="53"/>
      <c r="B440" s="53"/>
      <c r="C440" s="53"/>
      <c r="D440" s="53"/>
      <c r="E440" s="53"/>
      <c r="F440" s="53"/>
      <c r="G440" s="53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</row>
    <row r="441" spans="1:26" ht="15.75" customHeight="1">
      <c r="A441" s="53"/>
      <c r="B441" s="53"/>
      <c r="C441" s="53"/>
      <c r="D441" s="53"/>
      <c r="E441" s="53"/>
      <c r="F441" s="53"/>
      <c r="G441" s="53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</row>
    <row r="442" spans="1:26" ht="15.75" customHeight="1">
      <c r="A442" s="53"/>
      <c r="B442" s="53"/>
      <c r="C442" s="53"/>
      <c r="D442" s="53"/>
      <c r="E442" s="53"/>
      <c r="F442" s="53"/>
      <c r="G442" s="53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</row>
    <row r="443" spans="1:26" ht="15.75" customHeight="1">
      <c r="A443" s="53"/>
      <c r="B443" s="53"/>
      <c r="C443" s="53"/>
      <c r="D443" s="53"/>
      <c r="E443" s="53"/>
      <c r="F443" s="53"/>
      <c r="G443" s="53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</row>
    <row r="444" spans="1:26" ht="15.75" customHeight="1">
      <c r="A444" s="53"/>
      <c r="B444" s="53"/>
      <c r="C444" s="53"/>
      <c r="D444" s="53"/>
      <c r="E444" s="53"/>
      <c r="F444" s="53"/>
      <c r="G444" s="53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</row>
    <row r="445" spans="1:26" ht="15.75" customHeight="1">
      <c r="A445" s="53"/>
      <c r="B445" s="53"/>
      <c r="C445" s="53"/>
      <c r="D445" s="53"/>
      <c r="E445" s="53"/>
      <c r="F445" s="53"/>
      <c r="G445" s="53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</row>
    <row r="446" spans="1:26" ht="15.75" customHeight="1">
      <c r="A446" s="53"/>
      <c r="B446" s="53"/>
      <c r="C446" s="53"/>
      <c r="D446" s="53"/>
      <c r="E446" s="53"/>
      <c r="F446" s="53"/>
      <c r="G446" s="53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</row>
    <row r="447" spans="1:26" ht="15.75" customHeight="1">
      <c r="A447" s="53"/>
      <c r="B447" s="53"/>
      <c r="C447" s="53"/>
      <c r="D447" s="53"/>
      <c r="E447" s="53"/>
      <c r="F447" s="53"/>
      <c r="G447" s="53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</row>
    <row r="448" spans="1:26" ht="15.75" customHeight="1">
      <c r="A448" s="53"/>
      <c r="B448" s="53"/>
      <c r="C448" s="53"/>
      <c r="D448" s="53"/>
      <c r="E448" s="53"/>
      <c r="F448" s="53"/>
      <c r="G448" s="53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</row>
    <row r="449" spans="1:26" ht="15.75" customHeight="1">
      <c r="A449" s="53"/>
      <c r="B449" s="53"/>
      <c r="C449" s="53"/>
      <c r="D449" s="53"/>
      <c r="E449" s="53"/>
      <c r="F449" s="53"/>
      <c r="G449" s="53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</row>
    <row r="450" spans="1:26" ht="15.75" customHeight="1">
      <c r="A450" s="53"/>
      <c r="B450" s="53"/>
      <c r="C450" s="53"/>
      <c r="D450" s="53"/>
      <c r="E450" s="53"/>
      <c r="F450" s="53"/>
      <c r="G450" s="53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</row>
    <row r="451" spans="1:26" ht="15.75" customHeight="1">
      <c r="A451" s="53"/>
      <c r="B451" s="53"/>
      <c r="C451" s="53"/>
      <c r="D451" s="53"/>
      <c r="E451" s="53"/>
      <c r="F451" s="53"/>
      <c r="G451" s="53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</row>
    <row r="452" spans="1:26" ht="15.75" customHeight="1">
      <c r="A452" s="53"/>
      <c r="B452" s="53"/>
      <c r="C452" s="53"/>
      <c r="D452" s="53"/>
      <c r="E452" s="53"/>
      <c r="F452" s="53"/>
      <c r="G452" s="53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</row>
    <row r="453" spans="1:26" ht="15.75" customHeight="1">
      <c r="A453" s="53"/>
      <c r="B453" s="53"/>
      <c r="C453" s="53"/>
      <c r="D453" s="53"/>
      <c r="E453" s="53"/>
      <c r="F453" s="53"/>
      <c r="G453" s="53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</row>
    <row r="454" spans="1:26" ht="15.75" customHeight="1">
      <c r="A454" s="53"/>
      <c r="B454" s="53"/>
      <c r="C454" s="53"/>
      <c r="D454" s="53"/>
      <c r="E454" s="53"/>
      <c r="F454" s="53"/>
      <c r="G454" s="53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</row>
    <row r="455" spans="1:26" ht="15.75" customHeight="1">
      <c r="A455" s="53"/>
      <c r="B455" s="53"/>
      <c r="C455" s="53"/>
      <c r="D455" s="53"/>
      <c r="E455" s="53"/>
      <c r="F455" s="53"/>
      <c r="G455" s="53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</row>
    <row r="456" spans="1:26" ht="15.75" customHeight="1">
      <c r="A456" s="53"/>
      <c r="B456" s="53"/>
      <c r="C456" s="53"/>
      <c r="D456" s="53"/>
      <c r="E456" s="53"/>
      <c r="F456" s="53"/>
      <c r="G456" s="53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</row>
    <row r="457" spans="1:26" ht="15.75" customHeight="1">
      <c r="A457" s="53"/>
      <c r="B457" s="53"/>
      <c r="C457" s="53"/>
      <c r="D457" s="53"/>
      <c r="E457" s="53"/>
      <c r="F457" s="53"/>
      <c r="G457" s="53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</row>
    <row r="458" spans="1:26" ht="15.75" customHeight="1">
      <c r="A458" s="53"/>
      <c r="B458" s="53"/>
      <c r="C458" s="53"/>
      <c r="D458" s="53"/>
      <c r="E458" s="53"/>
      <c r="F458" s="53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</row>
    <row r="459" spans="1:26" ht="15.75" customHeight="1">
      <c r="A459" s="53"/>
      <c r="B459" s="53"/>
      <c r="C459" s="53"/>
      <c r="D459" s="53"/>
      <c r="E459" s="53"/>
      <c r="F459" s="53"/>
      <c r="G459" s="53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</row>
    <row r="460" spans="1:26" ht="15.75" customHeight="1">
      <c r="A460" s="53"/>
      <c r="B460" s="53"/>
      <c r="C460" s="53"/>
      <c r="D460" s="53"/>
      <c r="E460" s="53"/>
      <c r="F460" s="53"/>
      <c r="G460" s="53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</row>
    <row r="461" spans="1:26" ht="15.75" customHeight="1">
      <c r="A461" s="53"/>
      <c r="B461" s="53"/>
      <c r="C461" s="53"/>
      <c r="D461" s="53"/>
      <c r="E461" s="53"/>
      <c r="F461" s="53"/>
      <c r="G461" s="53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</row>
    <row r="462" spans="1:26" ht="15.75" customHeight="1">
      <c r="A462" s="53"/>
      <c r="B462" s="53"/>
      <c r="C462" s="53"/>
      <c r="D462" s="53"/>
      <c r="E462" s="53"/>
      <c r="F462" s="53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</row>
    <row r="463" spans="1:26" ht="15.75" customHeight="1">
      <c r="A463" s="53"/>
      <c r="B463" s="53"/>
      <c r="C463" s="53"/>
      <c r="D463" s="53"/>
      <c r="E463" s="53"/>
      <c r="F463" s="53"/>
      <c r="G463" s="53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</row>
    <row r="464" spans="1:26" ht="15.75" customHeight="1">
      <c r="A464" s="53"/>
      <c r="B464" s="53"/>
      <c r="C464" s="53"/>
      <c r="D464" s="53"/>
      <c r="E464" s="53"/>
      <c r="F464" s="53"/>
      <c r="G464" s="53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</row>
    <row r="465" spans="1:26" ht="15.75" customHeight="1">
      <c r="A465" s="53"/>
      <c r="B465" s="53"/>
      <c r="C465" s="53"/>
      <c r="D465" s="53"/>
      <c r="E465" s="53"/>
      <c r="F465" s="53"/>
      <c r="G465" s="53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</row>
    <row r="466" spans="1:26" ht="15.75" customHeight="1">
      <c r="A466" s="53"/>
      <c r="B466" s="53"/>
      <c r="C466" s="53"/>
      <c r="D466" s="53"/>
      <c r="E466" s="53"/>
      <c r="F466" s="53"/>
      <c r="G466" s="53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</row>
    <row r="467" spans="1:26" ht="15.75" customHeight="1">
      <c r="A467" s="53"/>
      <c r="B467" s="53"/>
      <c r="C467" s="53"/>
      <c r="D467" s="53"/>
      <c r="E467" s="53"/>
      <c r="F467" s="53"/>
      <c r="G467" s="53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</row>
    <row r="468" spans="1:26" ht="15.75" customHeight="1">
      <c r="A468" s="53"/>
      <c r="B468" s="53"/>
      <c r="C468" s="53"/>
      <c r="D468" s="53"/>
      <c r="E468" s="53"/>
      <c r="F468" s="53"/>
      <c r="G468" s="53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</row>
    <row r="469" spans="1:26" ht="15.75" customHeight="1">
      <c r="A469" s="53"/>
      <c r="B469" s="53"/>
      <c r="C469" s="53"/>
      <c r="D469" s="53"/>
      <c r="E469" s="53"/>
      <c r="F469" s="53"/>
      <c r="G469" s="53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</row>
    <row r="470" spans="1:26" ht="15.75" customHeight="1">
      <c r="A470" s="53"/>
      <c r="B470" s="53"/>
      <c r="C470" s="53"/>
      <c r="D470" s="53"/>
      <c r="E470" s="53"/>
      <c r="F470" s="53"/>
      <c r="G470" s="53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</row>
    <row r="471" spans="1:26" ht="15.75" customHeight="1">
      <c r="A471" s="53"/>
      <c r="B471" s="53"/>
      <c r="C471" s="53"/>
      <c r="D471" s="53"/>
      <c r="E471" s="53"/>
      <c r="F471" s="53"/>
      <c r="G471" s="53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</row>
    <row r="472" spans="1:26" ht="15.75" customHeight="1">
      <c r="A472" s="53"/>
      <c r="B472" s="53"/>
      <c r="C472" s="53"/>
      <c r="D472" s="53"/>
      <c r="E472" s="53"/>
      <c r="F472" s="53"/>
      <c r="G472" s="53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</row>
    <row r="473" spans="1:26" ht="15.75" customHeight="1">
      <c r="A473" s="53"/>
      <c r="B473" s="53"/>
      <c r="C473" s="53"/>
      <c r="D473" s="53"/>
      <c r="E473" s="53"/>
      <c r="F473" s="53"/>
      <c r="G473" s="53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</row>
    <row r="474" spans="1:26" ht="15.75" customHeight="1">
      <c r="A474" s="53"/>
      <c r="B474" s="53"/>
      <c r="C474" s="53"/>
      <c r="D474" s="53"/>
      <c r="E474" s="53"/>
      <c r="F474" s="53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</row>
    <row r="475" spans="1:26" ht="15.75" customHeight="1">
      <c r="A475" s="53"/>
      <c r="B475" s="53"/>
      <c r="C475" s="53"/>
      <c r="D475" s="53"/>
      <c r="E475" s="53"/>
      <c r="F475" s="53"/>
      <c r="G475" s="53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</row>
    <row r="476" spans="1:26" ht="15.75" customHeight="1">
      <c r="A476" s="53"/>
      <c r="B476" s="53"/>
      <c r="C476" s="53"/>
      <c r="D476" s="53"/>
      <c r="E476" s="53"/>
      <c r="F476" s="53"/>
      <c r="G476" s="53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</row>
    <row r="477" spans="1:26" ht="15.75" customHeight="1">
      <c r="A477" s="53"/>
      <c r="B477" s="53"/>
      <c r="C477" s="53"/>
      <c r="D477" s="53"/>
      <c r="E477" s="53"/>
      <c r="F477" s="53"/>
      <c r="G477" s="53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</row>
    <row r="478" spans="1:26" ht="15.75" customHeight="1">
      <c r="A478" s="53"/>
      <c r="B478" s="53"/>
      <c r="C478" s="53"/>
      <c r="D478" s="53"/>
      <c r="E478" s="53"/>
      <c r="F478" s="53"/>
      <c r="G478" s="53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</row>
    <row r="479" spans="1:26" ht="15.75" customHeight="1">
      <c r="A479" s="53"/>
      <c r="B479" s="53"/>
      <c r="C479" s="53"/>
      <c r="D479" s="53"/>
      <c r="E479" s="53"/>
      <c r="F479" s="53"/>
      <c r="G479" s="53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</row>
    <row r="480" spans="1:26" ht="15.75" customHeight="1">
      <c r="A480" s="53"/>
      <c r="B480" s="53"/>
      <c r="C480" s="53"/>
      <c r="D480" s="53"/>
      <c r="E480" s="53"/>
      <c r="F480" s="53"/>
      <c r="G480" s="53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</row>
    <row r="481" spans="1:26" ht="15.75" customHeight="1">
      <c r="A481" s="53"/>
      <c r="B481" s="53"/>
      <c r="C481" s="53"/>
      <c r="D481" s="53"/>
      <c r="E481" s="53"/>
      <c r="F481" s="53"/>
      <c r="G481" s="53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</row>
    <row r="482" spans="1:26" ht="15.75" customHeight="1">
      <c r="A482" s="53"/>
      <c r="B482" s="53"/>
      <c r="C482" s="53"/>
      <c r="D482" s="53"/>
      <c r="E482" s="53"/>
      <c r="F482" s="53"/>
      <c r="G482" s="53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</row>
    <row r="483" spans="1:26" ht="15.75" customHeight="1">
      <c r="A483" s="53"/>
      <c r="B483" s="53"/>
      <c r="C483" s="53"/>
      <c r="D483" s="53"/>
      <c r="E483" s="53"/>
      <c r="F483" s="53"/>
      <c r="G483" s="53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</row>
    <row r="484" spans="1:26" ht="15.75" customHeight="1">
      <c r="A484" s="53"/>
      <c r="B484" s="53"/>
      <c r="C484" s="53"/>
      <c r="D484" s="53"/>
      <c r="E484" s="53"/>
      <c r="F484" s="53"/>
      <c r="G484" s="53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</row>
    <row r="485" spans="1:26" ht="15.75" customHeight="1">
      <c r="A485" s="53"/>
      <c r="B485" s="53"/>
      <c r="C485" s="53"/>
      <c r="D485" s="53"/>
      <c r="E485" s="53"/>
      <c r="F485" s="53"/>
      <c r="G485" s="53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</row>
    <row r="486" spans="1:26" ht="15.75" customHeight="1">
      <c r="A486" s="53"/>
      <c r="B486" s="53"/>
      <c r="C486" s="53"/>
      <c r="D486" s="53"/>
      <c r="E486" s="53"/>
      <c r="F486" s="53"/>
      <c r="G486" s="53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</row>
    <row r="487" spans="1:26" ht="15.75" customHeight="1">
      <c r="A487" s="53"/>
      <c r="B487" s="53"/>
      <c r="C487" s="53"/>
      <c r="D487" s="53"/>
      <c r="E487" s="53"/>
      <c r="F487" s="53"/>
      <c r="G487" s="53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</row>
    <row r="488" spans="1:26" ht="15.75" customHeight="1">
      <c r="A488" s="53"/>
      <c r="B488" s="53"/>
      <c r="C488" s="53"/>
      <c r="D488" s="53"/>
      <c r="E488" s="53"/>
      <c r="F488" s="53"/>
      <c r="G488" s="53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</row>
    <row r="489" spans="1:26" ht="15.75" customHeight="1">
      <c r="A489" s="53"/>
      <c r="B489" s="53"/>
      <c r="C489" s="53"/>
      <c r="D489" s="53"/>
      <c r="E489" s="53"/>
      <c r="F489" s="53"/>
      <c r="G489" s="53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</row>
    <row r="490" spans="1:26" ht="15.75" customHeight="1">
      <c r="A490" s="53"/>
      <c r="B490" s="53"/>
      <c r="C490" s="53"/>
      <c r="D490" s="53"/>
      <c r="E490" s="53"/>
      <c r="F490" s="53"/>
      <c r="G490" s="53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</row>
    <row r="491" spans="1:26" ht="15.75" customHeight="1">
      <c r="A491" s="53"/>
      <c r="B491" s="53"/>
      <c r="C491" s="53"/>
      <c r="D491" s="53"/>
      <c r="E491" s="53"/>
      <c r="F491" s="53"/>
      <c r="G491" s="53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</row>
    <row r="492" spans="1:26" ht="15.75" customHeight="1">
      <c r="A492" s="53"/>
      <c r="B492" s="53"/>
      <c r="C492" s="53"/>
      <c r="D492" s="53"/>
      <c r="E492" s="53"/>
      <c r="F492" s="53"/>
      <c r="G492" s="53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</row>
    <row r="493" spans="1:26" ht="15.75" customHeight="1">
      <c r="A493" s="53"/>
      <c r="B493" s="53"/>
      <c r="C493" s="53"/>
      <c r="D493" s="53"/>
      <c r="E493" s="53"/>
      <c r="F493" s="53"/>
      <c r="G493" s="53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</row>
    <row r="494" spans="1:26" ht="15.75" customHeight="1">
      <c r="A494" s="53"/>
      <c r="B494" s="53"/>
      <c r="C494" s="53"/>
      <c r="D494" s="53"/>
      <c r="E494" s="53"/>
      <c r="F494" s="53"/>
      <c r="G494" s="53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</row>
    <row r="495" spans="1:26" ht="15.75" customHeight="1">
      <c r="A495" s="53"/>
      <c r="B495" s="53"/>
      <c r="C495" s="53"/>
      <c r="D495" s="53"/>
      <c r="E495" s="53"/>
      <c r="F495" s="53"/>
      <c r="G495" s="53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</row>
    <row r="496" spans="1:26" ht="15.75" customHeight="1">
      <c r="A496" s="53"/>
      <c r="B496" s="53"/>
      <c r="C496" s="53"/>
      <c r="D496" s="53"/>
      <c r="E496" s="53"/>
      <c r="F496" s="53"/>
      <c r="G496" s="53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</row>
    <row r="497" spans="1:26" ht="15.75" customHeight="1">
      <c r="A497" s="53"/>
      <c r="B497" s="53"/>
      <c r="C497" s="53"/>
      <c r="D497" s="53"/>
      <c r="E497" s="53"/>
      <c r="F497" s="53"/>
      <c r="G497" s="53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</row>
    <row r="498" spans="1:26" ht="15.75" customHeight="1">
      <c r="A498" s="53"/>
      <c r="B498" s="53"/>
      <c r="C498" s="53"/>
      <c r="D498" s="53"/>
      <c r="E498" s="53"/>
      <c r="F498" s="53"/>
      <c r="G498" s="53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</row>
    <row r="499" spans="1:26" ht="15.75" customHeight="1">
      <c r="A499" s="53"/>
      <c r="B499" s="53"/>
      <c r="C499" s="53"/>
      <c r="D499" s="53"/>
      <c r="E499" s="53"/>
      <c r="F499" s="53"/>
      <c r="G499" s="53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</row>
    <row r="500" spans="1:26" ht="15.75" customHeight="1">
      <c r="A500" s="53"/>
      <c r="B500" s="53"/>
      <c r="C500" s="53"/>
      <c r="D500" s="53"/>
      <c r="E500" s="53"/>
      <c r="F500" s="53"/>
      <c r="G500" s="53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</row>
    <row r="501" spans="1:26" ht="15.75" customHeight="1">
      <c r="A501" s="53"/>
      <c r="B501" s="53"/>
      <c r="C501" s="53"/>
      <c r="D501" s="53"/>
      <c r="E501" s="53"/>
      <c r="F501" s="53"/>
      <c r="G501" s="53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</row>
    <row r="502" spans="1:26" ht="15.75" customHeight="1">
      <c r="A502" s="53"/>
      <c r="B502" s="53"/>
      <c r="C502" s="53"/>
      <c r="D502" s="53"/>
      <c r="E502" s="53"/>
      <c r="F502" s="53"/>
      <c r="G502" s="53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</row>
    <row r="503" spans="1:26" ht="15.75" customHeight="1">
      <c r="A503" s="53"/>
      <c r="B503" s="53"/>
      <c r="C503" s="53"/>
      <c r="D503" s="53"/>
      <c r="E503" s="53"/>
      <c r="F503" s="53"/>
      <c r="G503" s="53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</row>
    <row r="504" spans="1:26" ht="15.75" customHeight="1">
      <c r="A504" s="53"/>
      <c r="B504" s="53"/>
      <c r="C504" s="53"/>
      <c r="D504" s="53"/>
      <c r="E504" s="53"/>
      <c r="F504" s="53"/>
      <c r="G504" s="53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</row>
    <row r="505" spans="1:26" ht="15.75" customHeight="1">
      <c r="A505" s="53"/>
      <c r="B505" s="53"/>
      <c r="C505" s="53"/>
      <c r="D505" s="53"/>
      <c r="E505" s="53"/>
      <c r="F505" s="53"/>
      <c r="G505" s="53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</row>
    <row r="506" spans="1:26" ht="15.75" customHeight="1">
      <c r="A506" s="53"/>
      <c r="B506" s="53"/>
      <c r="C506" s="53"/>
      <c r="D506" s="53"/>
      <c r="E506" s="53"/>
      <c r="F506" s="53"/>
      <c r="G506" s="53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</row>
    <row r="507" spans="1:26" ht="15.75" customHeight="1">
      <c r="A507" s="53"/>
      <c r="B507" s="53"/>
      <c r="C507" s="53"/>
      <c r="D507" s="53"/>
      <c r="E507" s="53"/>
      <c r="F507" s="53"/>
      <c r="G507" s="53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</row>
    <row r="508" spans="1:26" ht="15.75" customHeight="1">
      <c r="A508" s="53"/>
      <c r="B508" s="53"/>
      <c r="C508" s="53"/>
      <c r="D508" s="53"/>
      <c r="E508" s="53"/>
      <c r="F508" s="53"/>
      <c r="G508" s="53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</row>
    <row r="509" spans="1:26" ht="15.75" customHeight="1">
      <c r="A509" s="53"/>
      <c r="B509" s="53"/>
      <c r="C509" s="53"/>
      <c r="D509" s="53"/>
      <c r="E509" s="53"/>
      <c r="F509" s="53"/>
      <c r="G509" s="53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</row>
    <row r="510" spans="1:26" ht="15.75" customHeight="1">
      <c r="A510" s="53"/>
      <c r="B510" s="53"/>
      <c r="C510" s="53"/>
      <c r="D510" s="53"/>
      <c r="E510" s="53"/>
      <c r="F510" s="53"/>
      <c r="G510" s="53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</row>
    <row r="511" spans="1:26" ht="15.75" customHeight="1">
      <c r="A511" s="53"/>
      <c r="B511" s="53"/>
      <c r="C511" s="53"/>
      <c r="D511" s="53"/>
      <c r="E511" s="53"/>
      <c r="F511" s="53"/>
      <c r="G511" s="53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</row>
    <row r="512" spans="1:26" ht="15.75" customHeight="1">
      <c r="A512" s="53"/>
      <c r="B512" s="53"/>
      <c r="C512" s="53"/>
      <c r="D512" s="53"/>
      <c r="E512" s="53"/>
      <c r="F512" s="53"/>
      <c r="G512" s="53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</row>
    <row r="513" spans="1:26" ht="15.75" customHeight="1">
      <c r="A513" s="53"/>
      <c r="B513" s="53"/>
      <c r="C513" s="53"/>
      <c r="D513" s="53"/>
      <c r="E513" s="53"/>
      <c r="F513" s="53"/>
      <c r="G513" s="53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</row>
    <row r="514" spans="1:26" ht="15.75" customHeight="1">
      <c r="A514" s="53"/>
      <c r="B514" s="53"/>
      <c r="C514" s="53"/>
      <c r="D514" s="53"/>
      <c r="E514" s="53"/>
      <c r="F514" s="53"/>
      <c r="G514" s="53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</row>
    <row r="515" spans="1:26" ht="15.75" customHeight="1">
      <c r="A515" s="53"/>
      <c r="B515" s="53"/>
      <c r="C515" s="53"/>
      <c r="D515" s="53"/>
      <c r="E515" s="53"/>
      <c r="F515" s="53"/>
      <c r="G515" s="53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</row>
    <row r="516" spans="1:26" ht="15.75" customHeight="1">
      <c r="A516" s="53"/>
      <c r="B516" s="53"/>
      <c r="C516" s="53"/>
      <c r="D516" s="53"/>
      <c r="E516" s="53"/>
      <c r="F516" s="53"/>
      <c r="G516" s="53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</row>
    <row r="517" spans="1:26" ht="15.75" customHeight="1">
      <c r="A517" s="53"/>
      <c r="B517" s="53"/>
      <c r="C517" s="53"/>
      <c r="D517" s="53"/>
      <c r="E517" s="53"/>
      <c r="F517" s="53"/>
      <c r="G517" s="53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</row>
    <row r="518" spans="1:26" ht="15.75" customHeight="1">
      <c r="A518" s="53"/>
      <c r="B518" s="53"/>
      <c r="C518" s="53"/>
      <c r="D518" s="53"/>
      <c r="E518" s="53"/>
      <c r="F518" s="53"/>
      <c r="G518" s="53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</row>
    <row r="519" spans="1:26" ht="15.75" customHeight="1">
      <c r="A519" s="53"/>
      <c r="B519" s="53"/>
      <c r="C519" s="53"/>
      <c r="D519" s="53"/>
      <c r="E519" s="53"/>
      <c r="F519" s="53"/>
      <c r="G519" s="53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</row>
    <row r="520" spans="1:26" ht="15.75" customHeight="1">
      <c r="A520" s="53"/>
      <c r="B520" s="53"/>
      <c r="C520" s="53"/>
      <c r="D520" s="53"/>
      <c r="E520" s="53"/>
      <c r="F520" s="53"/>
      <c r="G520" s="53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</row>
    <row r="521" spans="1:26" ht="15.75" customHeight="1">
      <c r="A521" s="53"/>
      <c r="B521" s="53"/>
      <c r="C521" s="53"/>
      <c r="D521" s="53"/>
      <c r="E521" s="53"/>
      <c r="F521" s="53"/>
      <c r="G521" s="53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</row>
    <row r="522" spans="1:26" ht="15.75" customHeight="1">
      <c r="A522" s="53"/>
      <c r="B522" s="53"/>
      <c r="C522" s="53"/>
      <c r="D522" s="53"/>
      <c r="E522" s="53"/>
      <c r="F522" s="53"/>
      <c r="G522" s="53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</row>
    <row r="523" spans="1:26" ht="15.75" customHeight="1">
      <c r="A523" s="53"/>
      <c r="B523" s="53"/>
      <c r="C523" s="53"/>
      <c r="D523" s="53"/>
      <c r="E523" s="53"/>
      <c r="F523" s="53"/>
      <c r="G523" s="53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</row>
    <row r="524" spans="1:26" ht="15.75" customHeight="1">
      <c r="A524" s="53"/>
      <c r="B524" s="53"/>
      <c r="C524" s="53"/>
      <c r="D524" s="53"/>
      <c r="E524" s="53"/>
      <c r="F524" s="53"/>
      <c r="G524" s="53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</row>
    <row r="525" spans="1:26" ht="15.75" customHeight="1">
      <c r="A525" s="53"/>
      <c r="B525" s="53"/>
      <c r="C525" s="53"/>
      <c r="D525" s="53"/>
      <c r="E525" s="53"/>
      <c r="F525" s="53"/>
      <c r="G525" s="53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</row>
    <row r="526" spans="1:26" ht="15.75" customHeight="1">
      <c r="A526" s="53"/>
      <c r="B526" s="53"/>
      <c r="C526" s="53"/>
      <c r="D526" s="53"/>
      <c r="E526" s="53"/>
      <c r="F526" s="53"/>
      <c r="G526" s="53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</row>
    <row r="527" spans="1:26" ht="15.75" customHeight="1">
      <c r="A527" s="53"/>
      <c r="B527" s="53"/>
      <c r="C527" s="53"/>
      <c r="D527" s="53"/>
      <c r="E527" s="53"/>
      <c r="F527" s="53"/>
      <c r="G527" s="53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</row>
    <row r="528" spans="1:26" ht="15.75" customHeight="1">
      <c r="A528" s="53"/>
      <c r="B528" s="53"/>
      <c r="C528" s="53"/>
      <c r="D528" s="53"/>
      <c r="E528" s="53"/>
      <c r="F528" s="53"/>
      <c r="G528" s="53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</row>
    <row r="529" spans="1:26" ht="15.75" customHeight="1">
      <c r="A529" s="53"/>
      <c r="B529" s="53"/>
      <c r="C529" s="53"/>
      <c r="D529" s="53"/>
      <c r="E529" s="53"/>
      <c r="F529" s="53"/>
      <c r="G529" s="53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</row>
    <row r="530" spans="1:26" ht="15.75" customHeight="1">
      <c r="A530" s="53"/>
      <c r="B530" s="53"/>
      <c r="C530" s="53"/>
      <c r="D530" s="53"/>
      <c r="E530" s="53"/>
      <c r="F530" s="53"/>
      <c r="G530" s="53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</row>
    <row r="531" spans="1:26" ht="15.75" customHeight="1">
      <c r="A531" s="53"/>
      <c r="B531" s="53"/>
      <c r="C531" s="53"/>
      <c r="D531" s="53"/>
      <c r="E531" s="53"/>
      <c r="F531" s="53"/>
      <c r="G531" s="53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</row>
    <row r="532" spans="1:26" ht="15.75" customHeight="1">
      <c r="A532" s="53"/>
      <c r="B532" s="53"/>
      <c r="C532" s="53"/>
      <c r="D532" s="53"/>
      <c r="E532" s="53"/>
      <c r="F532" s="53"/>
      <c r="G532" s="53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</row>
    <row r="533" spans="1:26" ht="15.75" customHeight="1">
      <c r="A533" s="53"/>
      <c r="B533" s="53"/>
      <c r="C533" s="53"/>
      <c r="D533" s="53"/>
      <c r="E533" s="53"/>
      <c r="F533" s="53"/>
      <c r="G533" s="53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</row>
    <row r="534" spans="1:26" ht="15.75" customHeight="1">
      <c r="A534" s="53"/>
      <c r="B534" s="53"/>
      <c r="C534" s="53"/>
      <c r="D534" s="53"/>
      <c r="E534" s="53"/>
      <c r="F534" s="53"/>
      <c r="G534" s="53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</row>
    <row r="535" spans="1:26" ht="15.75" customHeight="1">
      <c r="A535" s="53"/>
      <c r="B535" s="53"/>
      <c r="C535" s="53"/>
      <c r="D535" s="53"/>
      <c r="E535" s="53"/>
      <c r="F535" s="53"/>
      <c r="G535" s="53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</row>
    <row r="536" spans="1:26" ht="15.75" customHeight="1">
      <c r="A536" s="53"/>
      <c r="B536" s="53"/>
      <c r="C536" s="53"/>
      <c r="D536" s="53"/>
      <c r="E536" s="53"/>
      <c r="F536" s="53"/>
      <c r="G536" s="53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</row>
    <row r="537" spans="1:26" ht="15.75" customHeight="1">
      <c r="A537" s="53"/>
      <c r="B537" s="53"/>
      <c r="C537" s="53"/>
      <c r="D537" s="53"/>
      <c r="E537" s="53"/>
      <c r="F537" s="53"/>
      <c r="G537" s="53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</row>
    <row r="538" spans="1:26" ht="15.75" customHeight="1">
      <c r="A538" s="53"/>
      <c r="B538" s="53"/>
      <c r="C538" s="53"/>
      <c r="D538" s="53"/>
      <c r="E538" s="53"/>
      <c r="F538" s="53"/>
      <c r="G538" s="53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</row>
    <row r="539" spans="1:26" ht="15.75" customHeight="1">
      <c r="A539" s="53"/>
      <c r="B539" s="53"/>
      <c r="C539" s="53"/>
      <c r="D539" s="53"/>
      <c r="E539" s="53"/>
      <c r="F539" s="53"/>
      <c r="G539" s="53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</row>
    <row r="540" spans="1:26" ht="15.75" customHeight="1">
      <c r="A540" s="53"/>
      <c r="B540" s="53"/>
      <c r="C540" s="53"/>
      <c r="D540" s="53"/>
      <c r="E540" s="53"/>
      <c r="F540" s="53"/>
      <c r="G540" s="53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</row>
    <row r="541" spans="1:26" ht="15.75" customHeight="1">
      <c r="A541" s="53"/>
      <c r="B541" s="53"/>
      <c r="C541" s="53"/>
      <c r="D541" s="53"/>
      <c r="E541" s="53"/>
      <c r="F541" s="53"/>
      <c r="G541" s="53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</row>
    <row r="542" spans="1:26" ht="15.75" customHeight="1">
      <c r="A542" s="53"/>
      <c r="B542" s="53"/>
      <c r="C542" s="53"/>
      <c r="D542" s="53"/>
      <c r="E542" s="53"/>
      <c r="F542" s="53"/>
      <c r="G542" s="53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</row>
    <row r="543" spans="1:26" ht="15.75" customHeight="1">
      <c r="A543" s="53"/>
      <c r="B543" s="53"/>
      <c r="C543" s="53"/>
      <c r="D543" s="53"/>
      <c r="E543" s="53"/>
      <c r="F543" s="53"/>
      <c r="G543" s="53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</row>
    <row r="544" spans="1:26" ht="15.75" customHeight="1">
      <c r="A544" s="53"/>
      <c r="B544" s="53"/>
      <c r="C544" s="53"/>
      <c r="D544" s="53"/>
      <c r="E544" s="53"/>
      <c r="F544" s="53"/>
      <c r="G544" s="53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</row>
    <row r="545" spans="1:26" ht="15.75" customHeight="1">
      <c r="A545" s="53"/>
      <c r="B545" s="53"/>
      <c r="C545" s="53"/>
      <c r="D545" s="53"/>
      <c r="E545" s="53"/>
      <c r="F545" s="53"/>
      <c r="G545" s="53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</row>
    <row r="546" spans="1:26" ht="15.75" customHeight="1">
      <c r="A546" s="53"/>
      <c r="B546" s="53"/>
      <c r="C546" s="53"/>
      <c r="D546" s="53"/>
      <c r="E546" s="53"/>
      <c r="F546" s="53"/>
      <c r="G546" s="53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</row>
    <row r="547" spans="1:26" ht="15.75" customHeight="1">
      <c r="A547" s="53"/>
      <c r="B547" s="53"/>
      <c r="C547" s="53"/>
      <c r="D547" s="53"/>
      <c r="E547" s="53"/>
      <c r="F547" s="53"/>
      <c r="G547" s="53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</row>
    <row r="548" spans="1:26" ht="15.75" customHeight="1">
      <c r="A548" s="53"/>
      <c r="B548" s="53"/>
      <c r="C548" s="53"/>
      <c r="D548" s="53"/>
      <c r="E548" s="53"/>
      <c r="F548" s="53"/>
      <c r="G548" s="53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</row>
    <row r="549" spans="1:26" ht="15.75" customHeight="1">
      <c r="A549" s="53"/>
      <c r="B549" s="53"/>
      <c r="C549" s="53"/>
      <c r="D549" s="53"/>
      <c r="E549" s="53"/>
      <c r="F549" s="53"/>
      <c r="G549" s="53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</row>
    <row r="550" spans="1:26" ht="15.75" customHeight="1">
      <c r="A550" s="53"/>
      <c r="B550" s="53"/>
      <c r="C550" s="53"/>
      <c r="D550" s="53"/>
      <c r="E550" s="53"/>
      <c r="F550" s="53"/>
      <c r="G550" s="53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</row>
    <row r="551" spans="1:26" ht="15.75" customHeight="1">
      <c r="A551" s="53"/>
      <c r="B551" s="53"/>
      <c r="C551" s="53"/>
      <c r="D551" s="53"/>
      <c r="E551" s="53"/>
      <c r="F551" s="53"/>
      <c r="G551" s="53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</row>
    <row r="552" spans="1:26" ht="15.75" customHeight="1">
      <c r="A552" s="53"/>
      <c r="B552" s="53"/>
      <c r="C552" s="53"/>
      <c r="D552" s="53"/>
      <c r="E552" s="53"/>
      <c r="F552" s="53"/>
      <c r="G552" s="53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</row>
    <row r="553" spans="1:26" ht="15.75" customHeight="1">
      <c r="A553" s="53"/>
      <c r="B553" s="53"/>
      <c r="C553" s="53"/>
      <c r="D553" s="53"/>
      <c r="E553" s="53"/>
      <c r="F553" s="53"/>
      <c r="G553" s="53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</row>
    <row r="554" spans="1:26" ht="15.75" customHeight="1">
      <c r="A554" s="53"/>
      <c r="B554" s="53"/>
      <c r="C554" s="53"/>
      <c r="D554" s="53"/>
      <c r="E554" s="53"/>
      <c r="F554" s="53"/>
      <c r="G554" s="53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</row>
    <row r="555" spans="1:26" ht="15.75" customHeight="1">
      <c r="A555" s="53"/>
      <c r="B555" s="53"/>
      <c r="C555" s="53"/>
      <c r="D555" s="53"/>
      <c r="E555" s="53"/>
      <c r="F555" s="53"/>
      <c r="G555" s="53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</row>
    <row r="556" spans="1:26" ht="15.75" customHeight="1">
      <c r="A556" s="53"/>
      <c r="B556" s="53"/>
      <c r="C556" s="53"/>
      <c r="D556" s="53"/>
      <c r="E556" s="53"/>
      <c r="F556" s="53"/>
      <c r="G556" s="53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</row>
    <row r="557" spans="1:26" ht="15.75" customHeight="1">
      <c r="A557" s="53"/>
      <c r="B557" s="53"/>
      <c r="C557" s="53"/>
      <c r="D557" s="53"/>
      <c r="E557" s="53"/>
      <c r="F557" s="53"/>
      <c r="G557" s="53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</row>
    <row r="558" spans="1:26" ht="15.75" customHeight="1">
      <c r="A558" s="53"/>
      <c r="B558" s="53"/>
      <c r="C558" s="53"/>
      <c r="D558" s="53"/>
      <c r="E558" s="53"/>
      <c r="F558" s="53"/>
      <c r="G558" s="53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</row>
    <row r="559" spans="1:26" ht="15.75" customHeight="1">
      <c r="A559" s="53"/>
      <c r="B559" s="53"/>
      <c r="C559" s="53"/>
      <c r="D559" s="53"/>
      <c r="E559" s="53"/>
      <c r="F559" s="53"/>
      <c r="G559" s="53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</row>
    <row r="560" spans="1:26" ht="15.75" customHeight="1">
      <c r="A560" s="53"/>
      <c r="B560" s="53"/>
      <c r="C560" s="53"/>
      <c r="D560" s="53"/>
      <c r="E560" s="53"/>
      <c r="F560" s="53"/>
      <c r="G560" s="53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</row>
    <row r="561" spans="1:26" ht="15.75" customHeight="1">
      <c r="A561" s="53"/>
      <c r="B561" s="53"/>
      <c r="C561" s="53"/>
      <c r="D561" s="53"/>
      <c r="E561" s="53"/>
      <c r="F561" s="53"/>
      <c r="G561" s="53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</row>
    <row r="562" spans="1:26" ht="15.75" customHeight="1">
      <c r="A562" s="53"/>
      <c r="B562" s="53"/>
      <c r="C562" s="53"/>
      <c r="D562" s="53"/>
      <c r="E562" s="53"/>
      <c r="F562" s="53"/>
      <c r="G562" s="53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</row>
    <row r="563" spans="1:26" ht="15.75" customHeight="1">
      <c r="A563" s="53"/>
      <c r="B563" s="53"/>
      <c r="C563" s="53"/>
      <c r="D563" s="53"/>
      <c r="E563" s="53"/>
      <c r="F563" s="53"/>
      <c r="G563" s="53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</row>
    <row r="564" spans="1:26" ht="15.75" customHeight="1">
      <c r="A564" s="53"/>
      <c r="B564" s="53"/>
      <c r="C564" s="53"/>
      <c r="D564" s="53"/>
      <c r="E564" s="53"/>
      <c r="F564" s="53"/>
      <c r="G564" s="53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</row>
    <row r="565" spans="1:26" ht="15.75" customHeight="1">
      <c r="A565" s="53"/>
      <c r="B565" s="53"/>
      <c r="C565" s="53"/>
      <c r="D565" s="53"/>
      <c r="E565" s="53"/>
      <c r="F565" s="53"/>
      <c r="G565" s="53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</row>
    <row r="566" spans="1:26" ht="15.75" customHeight="1">
      <c r="A566" s="53"/>
      <c r="B566" s="53"/>
      <c r="C566" s="53"/>
      <c r="D566" s="53"/>
      <c r="E566" s="53"/>
      <c r="F566" s="53"/>
      <c r="G566" s="53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</row>
    <row r="567" spans="1:26" ht="15.75" customHeight="1">
      <c r="A567" s="53"/>
      <c r="B567" s="53"/>
      <c r="C567" s="53"/>
      <c r="D567" s="53"/>
      <c r="E567" s="53"/>
      <c r="F567" s="53"/>
      <c r="G567" s="53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</row>
    <row r="568" spans="1:26" ht="15.75" customHeight="1">
      <c r="A568" s="53"/>
      <c r="B568" s="53"/>
      <c r="C568" s="53"/>
      <c r="D568" s="53"/>
      <c r="E568" s="53"/>
      <c r="F568" s="53"/>
      <c r="G568" s="53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</row>
    <row r="569" spans="1:26" ht="15.75" customHeight="1">
      <c r="A569" s="53"/>
      <c r="B569" s="53"/>
      <c r="C569" s="53"/>
      <c r="D569" s="53"/>
      <c r="E569" s="53"/>
      <c r="F569" s="53"/>
      <c r="G569" s="53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</row>
    <row r="570" spans="1:26" ht="15.75" customHeight="1">
      <c r="A570" s="53"/>
      <c r="B570" s="53"/>
      <c r="C570" s="53"/>
      <c r="D570" s="53"/>
      <c r="E570" s="53"/>
      <c r="F570" s="53"/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</row>
    <row r="571" spans="1:26" ht="15.75" customHeight="1">
      <c r="A571" s="53"/>
      <c r="B571" s="53"/>
      <c r="C571" s="53"/>
      <c r="D571" s="53"/>
      <c r="E571" s="53"/>
      <c r="F571" s="53"/>
      <c r="G571" s="53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</row>
    <row r="572" spans="1:26" ht="15.75" customHeight="1">
      <c r="A572" s="53"/>
      <c r="B572" s="53"/>
      <c r="C572" s="53"/>
      <c r="D572" s="53"/>
      <c r="E572" s="53"/>
      <c r="F572" s="53"/>
      <c r="G572" s="53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</row>
    <row r="573" spans="1:26" ht="15.75" customHeight="1">
      <c r="A573" s="53"/>
      <c r="B573" s="53"/>
      <c r="C573" s="53"/>
      <c r="D573" s="53"/>
      <c r="E573" s="53"/>
      <c r="F573" s="53"/>
      <c r="G573" s="53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</row>
    <row r="574" spans="1:26" ht="15.75" customHeight="1">
      <c r="A574" s="53"/>
      <c r="B574" s="53"/>
      <c r="C574" s="53"/>
      <c r="D574" s="53"/>
      <c r="E574" s="53"/>
      <c r="F574" s="53"/>
      <c r="G574" s="53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</row>
    <row r="575" spans="1:26" ht="15.75" customHeight="1">
      <c r="A575" s="53"/>
      <c r="B575" s="53"/>
      <c r="C575" s="53"/>
      <c r="D575" s="53"/>
      <c r="E575" s="53"/>
      <c r="F575" s="53"/>
      <c r="G575" s="53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</row>
    <row r="576" spans="1:26" ht="15.75" customHeight="1">
      <c r="A576" s="53"/>
      <c r="B576" s="53"/>
      <c r="C576" s="53"/>
      <c r="D576" s="53"/>
      <c r="E576" s="53"/>
      <c r="F576" s="53"/>
      <c r="G576" s="53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</row>
    <row r="577" spans="1:26" ht="15.75" customHeight="1">
      <c r="A577" s="53"/>
      <c r="B577" s="53"/>
      <c r="C577" s="53"/>
      <c r="D577" s="53"/>
      <c r="E577" s="53"/>
      <c r="F577" s="53"/>
      <c r="G577" s="53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</row>
    <row r="578" spans="1:26" ht="15.75" customHeight="1">
      <c r="A578" s="53"/>
      <c r="B578" s="53"/>
      <c r="C578" s="53"/>
      <c r="D578" s="53"/>
      <c r="E578" s="53"/>
      <c r="F578" s="53"/>
      <c r="G578" s="53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</row>
    <row r="579" spans="1:26" ht="15.75" customHeight="1">
      <c r="A579" s="53"/>
      <c r="B579" s="53"/>
      <c r="C579" s="53"/>
      <c r="D579" s="53"/>
      <c r="E579" s="53"/>
      <c r="F579" s="53"/>
      <c r="G579" s="53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</row>
    <row r="580" spans="1:26" ht="15.75" customHeight="1">
      <c r="A580" s="53"/>
      <c r="B580" s="53"/>
      <c r="C580" s="53"/>
      <c r="D580" s="53"/>
      <c r="E580" s="53"/>
      <c r="F580" s="53"/>
      <c r="G580" s="53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</row>
    <row r="581" spans="1:26" ht="15.75" customHeight="1">
      <c r="A581" s="53"/>
      <c r="B581" s="53"/>
      <c r="C581" s="53"/>
      <c r="D581" s="53"/>
      <c r="E581" s="53"/>
      <c r="F581" s="53"/>
      <c r="G581" s="53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</row>
    <row r="582" spans="1:26" ht="15.75" customHeight="1">
      <c r="A582" s="53"/>
      <c r="B582" s="53"/>
      <c r="C582" s="53"/>
      <c r="D582" s="53"/>
      <c r="E582" s="53"/>
      <c r="F582" s="53"/>
      <c r="G582" s="53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</row>
    <row r="583" spans="1:26" ht="15.75" customHeight="1">
      <c r="A583" s="53"/>
      <c r="B583" s="53"/>
      <c r="C583" s="53"/>
      <c r="D583" s="53"/>
      <c r="E583" s="53"/>
      <c r="F583" s="53"/>
      <c r="G583" s="53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</row>
    <row r="584" spans="1:26" ht="15.75" customHeight="1">
      <c r="A584" s="53"/>
      <c r="B584" s="53"/>
      <c r="C584" s="53"/>
      <c r="D584" s="53"/>
      <c r="E584" s="53"/>
      <c r="F584" s="53"/>
      <c r="G584" s="53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</row>
    <row r="585" spans="1:26" ht="15.75" customHeight="1">
      <c r="A585" s="53"/>
      <c r="B585" s="53"/>
      <c r="C585" s="53"/>
      <c r="D585" s="53"/>
      <c r="E585" s="53"/>
      <c r="F585" s="53"/>
      <c r="G585" s="53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</row>
    <row r="586" spans="1:26" ht="15.75" customHeight="1">
      <c r="A586" s="53"/>
      <c r="B586" s="53"/>
      <c r="C586" s="53"/>
      <c r="D586" s="53"/>
      <c r="E586" s="53"/>
      <c r="F586" s="53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</row>
    <row r="587" spans="1:26" ht="15.75" customHeight="1">
      <c r="A587" s="53"/>
      <c r="B587" s="53"/>
      <c r="C587" s="53"/>
      <c r="D587" s="53"/>
      <c r="E587" s="53"/>
      <c r="F587" s="53"/>
      <c r="G587" s="53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</row>
    <row r="588" spans="1:26" ht="15.75" customHeight="1">
      <c r="A588" s="53"/>
      <c r="B588" s="53"/>
      <c r="C588" s="53"/>
      <c r="D588" s="53"/>
      <c r="E588" s="53"/>
      <c r="F588" s="53"/>
      <c r="G588" s="53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</row>
    <row r="589" spans="1:26" ht="15.75" customHeight="1">
      <c r="A589" s="53"/>
      <c r="B589" s="53"/>
      <c r="C589" s="53"/>
      <c r="D589" s="53"/>
      <c r="E589" s="53"/>
      <c r="F589" s="53"/>
      <c r="G589" s="53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</row>
    <row r="590" spans="1:26" ht="15.75" customHeight="1">
      <c r="A590" s="53"/>
      <c r="B590" s="53"/>
      <c r="C590" s="53"/>
      <c r="D590" s="53"/>
      <c r="E590" s="53"/>
      <c r="F590" s="53"/>
      <c r="G590" s="53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</row>
    <row r="591" spans="1:26" ht="15.75" customHeight="1">
      <c r="A591" s="53"/>
      <c r="B591" s="53"/>
      <c r="C591" s="53"/>
      <c r="D591" s="53"/>
      <c r="E591" s="53"/>
      <c r="F591" s="53"/>
      <c r="G591" s="53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</row>
    <row r="592" spans="1:26" ht="15.75" customHeight="1">
      <c r="A592" s="53"/>
      <c r="B592" s="53"/>
      <c r="C592" s="53"/>
      <c r="D592" s="53"/>
      <c r="E592" s="53"/>
      <c r="F592" s="53"/>
      <c r="G592" s="53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</row>
    <row r="593" spans="1:26" ht="15.75" customHeight="1">
      <c r="A593" s="53"/>
      <c r="B593" s="53"/>
      <c r="C593" s="53"/>
      <c r="D593" s="53"/>
      <c r="E593" s="53"/>
      <c r="F593" s="53"/>
      <c r="G593" s="53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</row>
    <row r="594" spans="1:26" ht="15.75" customHeight="1">
      <c r="A594" s="53"/>
      <c r="B594" s="53"/>
      <c r="C594" s="53"/>
      <c r="D594" s="53"/>
      <c r="E594" s="53"/>
      <c r="F594" s="53"/>
      <c r="G594" s="53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</row>
    <row r="595" spans="1:26" ht="15.75" customHeight="1">
      <c r="A595" s="53"/>
      <c r="B595" s="53"/>
      <c r="C595" s="53"/>
      <c r="D595" s="53"/>
      <c r="E595" s="53"/>
      <c r="F595" s="53"/>
      <c r="G595" s="53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</row>
    <row r="596" spans="1:26" ht="15.75" customHeight="1">
      <c r="A596" s="53"/>
      <c r="B596" s="53"/>
      <c r="C596" s="53"/>
      <c r="D596" s="53"/>
      <c r="E596" s="53"/>
      <c r="F596" s="53"/>
      <c r="G596" s="53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</row>
    <row r="597" spans="1:26" ht="15.75" customHeight="1">
      <c r="A597" s="53"/>
      <c r="B597" s="53"/>
      <c r="C597" s="53"/>
      <c r="D597" s="53"/>
      <c r="E597" s="53"/>
      <c r="F597" s="53"/>
      <c r="G597" s="53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</row>
    <row r="598" spans="1:26" ht="15.75" customHeight="1">
      <c r="A598" s="53"/>
      <c r="B598" s="53"/>
      <c r="C598" s="53"/>
      <c r="D598" s="53"/>
      <c r="E598" s="53"/>
      <c r="F598" s="53"/>
      <c r="G598" s="53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</row>
    <row r="599" spans="1:26" ht="15.75" customHeight="1">
      <c r="A599" s="53"/>
      <c r="B599" s="53"/>
      <c r="C599" s="53"/>
      <c r="D599" s="53"/>
      <c r="E599" s="53"/>
      <c r="F599" s="53"/>
      <c r="G599" s="53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</row>
    <row r="600" spans="1:26" ht="15.75" customHeight="1">
      <c r="A600" s="53"/>
      <c r="B600" s="53"/>
      <c r="C600" s="53"/>
      <c r="D600" s="53"/>
      <c r="E600" s="53"/>
      <c r="F600" s="53"/>
      <c r="G600" s="53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</row>
    <row r="601" spans="1:26" ht="15.75" customHeight="1">
      <c r="A601" s="53"/>
      <c r="B601" s="53"/>
      <c r="C601" s="53"/>
      <c r="D601" s="53"/>
      <c r="E601" s="53"/>
      <c r="F601" s="53"/>
      <c r="G601" s="53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</row>
    <row r="602" spans="1:26" ht="15.75" customHeight="1">
      <c r="A602" s="53"/>
      <c r="B602" s="53"/>
      <c r="C602" s="53"/>
      <c r="D602" s="53"/>
      <c r="E602" s="53"/>
      <c r="F602" s="53"/>
      <c r="G602" s="53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</row>
    <row r="603" spans="1:26" ht="15.75" customHeight="1">
      <c r="A603" s="53"/>
      <c r="B603" s="53"/>
      <c r="C603" s="53"/>
      <c r="D603" s="53"/>
      <c r="E603" s="53"/>
      <c r="F603" s="53"/>
      <c r="G603" s="53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</row>
    <row r="604" spans="1:26" ht="15.75" customHeight="1">
      <c r="A604" s="53"/>
      <c r="B604" s="53"/>
      <c r="C604" s="53"/>
      <c r="D604" s="53"/>
      <c r="E604" s="53"/>
      <c r="F604" s="53"/>
      <c r="G604" s="53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</row>
    <row r="605" spans="1:26" ht="15.75" customHeight="1">
      <c r="A605" s="53"/>
      <c r="B605" s="53"/>
      <c r="C605" s="53"/>
      <c r="D605" s="53"/>
      <c r="E605" s="53"/>
      <c r="F605" s="53"/>
      <c r="G605" s="53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</row>
    <row r="606" spans="1:26" ht="15.75" customHeight="1">
      <c r="A606" s="53"/>
      <c r="B606" s="53"/>
      <c r="C606" s="53"/>
      <c r="D606" s="53"/>
      <c r="E606" s="53"/>
      <c r="F606" s="53"/>
      <c r="G606" s="53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</row>
    <row r="607" spans="1:26" ht="15.75" customHeight="1">
      <c r="A607" s="53"/>
      <c r="B607" s="53"/>
      <c r="C607" s="53"/>
      <c r="D607" s="53"/>
      <c r="E607" s="53"/>
      <c r="F607" s="53"/>
      <c r="G607" s="53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</row>
    <row r="608" spans="1:26" ht="15.75" customHeight="1">
      <c r="A608" s="53"/>
      <c r="B608" s="53"/>
      <c r="C608" s="53"/>
      <c r="D608" s="53"/>
      <c r="E608" s="53"/>
      <c r="F608" s="53"/>
      <c r="G608" s="53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</row>
    <row r="609" spans="1:26" ht="15.75" customHeight="1">
      <c r="A609" s="53"/>
      <c r="B609" s="53"/>
      <c r="C609" s="53"/>
      <c r="D609" s="53"/>
      <c r="E609" s="53"/>
      <c r="F609" s="53"/>
      <c r="G609" s="53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</row>
    <row r="610" spans="1:26" ht="15.75" customHeight="1">
      <c r="A610" s="53"/>
      <c r="B610" s="53"/>
      <c r="C610" s="53"/>
      <c r="D610" s="53"/>
      <c r="E610" s="53"/>
      <c r="F610" s="53"/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</row>
    <row r="611" spans="1:26" ht="15.75" customHeight="1">
      <c r="A611" s="53"/>
      <c r="B611" s="53"/>
      <c r="C611" s="53"/>
      <c r="D611" s="53"/>
      <c r="E611" s="53"/>
      <c r="F611" s="53"/>
      <c r="G611" s="53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</row>
    <row r="612" spans="1:26" ht="15.75" customHeight="1">
      <c r="A612" s="53"/>
      <c r="B612" s="53"/>
      <c r="C612" s="53"/>
      <c r="D612" s="53"/>
      <c r="E612" s="53"/>
      <c r="F612" s="53"/>
      <c r="G612" s="53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</row>
    <row r="613" spans="1:26" ht="15.75" customHeight="1">
      <c r="A613" s="53"/>
      <c r="B613" s="53"/>
      <c r="C613" s="53"/>
      <c r="D613" s="53"/>
      <c r="E613" s="53"/>
      <c r="F613" s="53"/>
      <c r="G613" s="53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</row>
    <row r="614" spans="1:26" ht="15.75" customHeight="1">
      <c r="A614" s="53"/>
      <c r="B614" s="53"/>
      <c r="C614" s="53"/>
      <c r="D614" s="53"/>
      <c r="E614" s="53"/>
      <c r="F614" s="53"/>
      <c r="G614" s="53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</row>
    <row r="615" spans="1:26" ht="15.75" customHeight="1">
      <c r="A615" s="53"/>
      <c r="B615" s="53"/>
      <c r="C615" s="53"/>
      <c r="D615" s="53"/>
      <c r="E615" s="53"/>
      <c r="F615" s="53"/>
      <c r="G615" s="53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</row>
    <row r="616" spans="1:26" ht="15.75" customHeight="1">
      <c r="A616" s="53"/>
      <c r="B616" s="53"/>
      <c r="C616" s="53"/>
      <c r="D616" s="53"/>
      <c r="E616" s="53"/>
      <c r="F616" s="53"/>
      <c r="G616" s="53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</row>
    <row r="617" spans="1:26" ht="15.75" customHeight="1">
      <c r="A617" s="53"/>
      <c r="B617" s="53"/>
      <c r="C617" s="53"/>
      <c r="D617" s="53"/>
      <c r="E617" s="53"/>
      <c r="F617" s="53"/>
      <c r="G617" s="53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</row>
    <row r="618" spans="1:26" ht="15.75" customHeight="1">
      <c r="A618" s="53"/>
      <c r="B618" s="53"/>
      <c r="C618" s="53"/>
      <c r="D618" s="53"/>
      <c r="E618" s="53"/>
      <c r="F618" s="53"/>
      <c r="G618" s="53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</row>
    <row r="619" spans="1:26" ht="15.75" customHeight="1">
      <c r="A619" s="53"/>
      <c r="B619" s="53"/>
      <c r="C619" s="53"/>
      <c r="D619" s="53"/>
      <c r="E619" s="53"/>
      <c r="F619" s="53"/>
      <c r="G619" s="53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</row>
    <row r="620" spans="1:26" ht="15.75" customHeight="1">
      <c r="A620" s="53"/>
      <c r="B620" s="53"/>
      <c r="C620" s="53"/>
      <c r="D620" s="53"/>
      <c r="E620" s="53"/>
      <c r="F620" s="53"/>
      <c r="G620" s="53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</row>
    <row r="621" spans="1:26" ht="15.75" customHeight="1">
      <c r="A621" s="53"/>
      <c r="B621" s="53"/>
      <c r="C621" s="53"/>
      <c r="D621" s="53"/>
      <c r="E621" s="53"/>
      <c r="F621" s="53"/>
      <c r="G621" s="53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</row>
    <row r="622" spans="1:26" ht="15.75" customHeight="1">
      <c r="A622" s="53"/>
      <c r="B622" s="53"/>
      <c r="C622" s="53"/>
      <c r="D622" s="53"/>
      <c r="E622" s="53"/>
      <c r="F622" s="53"/>
      <c r="G622" s="53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</row>
    <row r="623" spans="1:26" ht="15.75" customHeight="1">
      <c r="A623" s="53"/>
      <c r="B623" s="53"/>
      <c r="C623" s="53"/>
      <c r="D623" s="53"/>
      <c r="E623" s="53"/>
      <c r="F623" s="53"/>
      <c r="G623" s="53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</row>
    <row r="624" spans="1:26" ht="15.75" customHeight="1">
      <c r="A624" s="53"/>
      <c r="B624" s="53"/>
      <c r="C624" s="53"/>
      <c r="D624" s="53"/>
      <c r="E624" s="53"/>
      <c r="F624" s="53"/>
      <c r="G624" s="53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</row>
    <row r="625" spans="1:26" ht="15.75" customHeight="1">
      <c r="A625" s="53"/>
      <c r="B625" s="53"/>
      <c r="C625" s="53"/>
      <c r="D625" s="53"/>
      <c r="E625" s="53"/>
      <c r="F625" s="53"/>
      <c r="G625" s="53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</row>
    <row r="626" spans="1:26" ht="15.75" customHeight="1">
      <c r="A626" s="53"/>
      <c r="B626" s="53"/>
      <c r="C626" s="53"/>
      <c r="D626" s="53"/>
      <c r="E626" s="53"/>
      <c r="F626" s="53"/>
      <c r="G626" s="53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</row>
    <row r="627" spans="1:26" ht="15.75" customHeight="1">
      <c r="A627" s="53"/>
      <c r="B627" s="53"/>
      <c r="C627" s="53"/>
      <c r="D627" s="53"/>
      <c r="E627" s="53"/>
      <c r="F627" s="53"/>
      <c r="G627" s="53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</row>
    <row r="628" spans="1:26" ht="15.75" customHeight="1">
      <c r="A628" s="53"/>
      <c r="B628" s="53"/>
      <c r="C628" s="53"/>
      <c r="D628" s="53"/>
      <c r="E628" s="53"/>
      <c r="F628" s="53"/>
      <c r="G628" s="53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</row>
    <row r="629" spans="1:26" ht="15.75" customHeight="1">
      <c r="A629" s="53"/>
      <c r="B629" s="53"/>
      <c r="C629" s="53"/>
      <c r="D629" s="53"/>
      <c r="E629" s="53"/>
      <c r="F629" s="53"/>
      <c r="G629" s="53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</row>
    <row r="630" spans="1:26" ht="15.75" customHeight="1">
      <c r="A630" s="53"/>
      <c r="B630" s="53"/>
      <c r="C630" s="53"/>
      <c r="D630" s="53"/>
      <c r="E630" s="53"/>
      <c r="F630" s="53"/>
      <c r="G630" s="53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</row>
    <row r="631" spans="1:26" ht="15.75" customHeight="1">
      <c r="A631" s="53"/>
      <c r="B631" s="53"/>
      <c r="C631" s="53"/>
      <c r="D631" s="53"/>
      <c r="E631" s="53"/>
      <c r="F631" s="53"/>
      <c r="G631" s="53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</row>
    <row r="632" spans="1:26" ht="15.75" customHeight="1">
      <c r="A632" s="53"/>
      <c r="B632" s="53"/>
      <c r="C632" s="53"/>
      <c r="D632" s="53"/>
      <c r="E632" s="53"/>
      <c r="F632" s="53"/>
      <c r="G632" s="53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</row>
    <row r="633" spans="1:26" ht="15.75" customHeight="1">
      <c r="A633" s="53"/>
      <c r="B633" s="53"/>
      <c r="C633" s="53"/>
      <c r="D633" s="53"/>
      <c r="E633" s="53"/>
      <c r="F633" s="53"/>
      <c r="G633" s="53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</row>
    <row r="634" spans="1:26" ht="15.75" customHeight="1">
      <c r="A634" s="53"/>
      <c r="B634" s="53"/>
      <c r="C634" s="53"/>
      <c r="D634" s="53"/>
      <c r="E634" s="53"/>
      <c r="F634" s="53"/>
      <c r="G634" s="53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</row>
    <row r="635" spans="1:26" ht="15.75" customHeight="1">
      <c r="A635" s="53"/>
      <c r="B635" s="53"/>
      <c r="C635" s="53"/>
      <c r="D635" s="53"/>
      <c r="E635" s="53"/>
      <c r="F635" s="53"/>
      <c r="G635" s="53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</row>
    <row r="636" spans="1:26" ht="15.75" customHeight="1">
      <c r="A636" s="53"/>
      <c r="B636" s="53"/>
      <c r="C636" s="53"/>
      <c r="D636" s="53"/>
      <c r="E636" s="53"/>
      <c r="F636" s="53"/>
      <c r="G636" s="53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</row>
    <row r="637" spans="1:26" ht="15.75" customHeight="1">
      <c r="A637" s="53"/>
      <c r="B637" s="53"/>
      <c r="C637" s="53"/>
      <c r="D637" s="53"/>
      <c r="E637" s="53"/>
      <c r="F637" s="53"/>
      <c r="G637" s="53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</row>
    <row r="638" spans="1:26" ht="15.75" customHeight="1">
      <c r="A638" s="53"/>
      <c r="B638" s="53"/>
      <c r="C638" s="53"/>
      <c r="D638" s="53"/>
      <c r="E638" s="53"/>
      <c r="F638" s="53"/>
      <c r="G638" s="53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</row>
    <row r="639" spans="1:26" ht="15.75" customHeight="1">
      <c r="A639" s="53"/>
      <c r="B639" s="53"/>
      <c r="C639" s="53"/>
      <c r="D639" s="53"/>
      <c r="E639" s="53"/>
      <c r="F639" s="53"/>
      <c r="G639" s="53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</row>
    <row r="640" spans="1:26" ht="15.75" customHeight="1">
      <c r="A640" s="53"/>
      <c r="B640" s="53"/>
      <c r="C640" s="53"/>
      <c r="D640" s="53"/>
      <c r="E640" s="53"/>
      <c r="F640" s="53"/>
      <c r="G640" s="53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</row>
    <row r="641" spans="1:26" ht="15.75" customHeight="1">
      <c r="A641" s="53"/>
      <c r="B641" s="53"/>
      <c r="C641" s="53"/>
      <c r="D641" s="53"/>
      <c r="E641" s="53"/>
      <c r="F641" s="53"/>
      <c r="G641" s="53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</row>
    <row r="642" spans="1:26" ht="15.75" customHeight="1">
      <c r="A642" s="53"/>
      <c r="B642" s="53"/>
      <c r="C642" s="53"/>
      <c r="D642" s="53"/>
      <c r="E642" s="53"/>
      <c r="F642" s="53"/>
      <c r="G642" s="53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</row>
    <row r="643" spans="1:26" ht="15.75" customHeight="1">
      <c r="A643" s="53"/>
      <c r="B643" s="53"/>
      <c r="C643" s="53"/>
      <c r="D643" s="53"/>
      <c r="E643" s="53"/>
      <c r="F643" s="53"/>
      <c r="G643" s="53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</row>
    <row r="644" spans="1:26" ht="15.75" customHeight="1">
      <c r="A644" s="53"/>
      <c r="B644" s="53"/>
      <c r="C644" s="53"/>
      <c r="D644" s="53"/>
      <c r="E644" s="53"/>
      <c r="F644" s="53"/>
      <c r="G644" s="53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</row>
    <row r="645" spans="1:26" ht="15.75" customHeight="1">
      <c r="A645" s="53"/>
      <c r="B645" s="53"/>
      <c r="C645" s="53"/>
      <c r="D645" s="53"/>
      <c r="E645" s="53"/>
      <c r="F645" s="53"/>
      <c r="G645" s="53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</row>
    <row r="646" spans="1:26" ht="15.75" customHeight="1">
      <c r="A646" s="53"/>
      <c r="B646" s="53"/>
      <c r="C646" s="53"/>
      <c r="D646" s="53"/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</row>
    <row r="647" spans="1:26" ht="15.75" customHeight="1">
      <c r="A647" s="53"/>
      <c r="B647" s="53"/>
      <c r="C647" s="53"/>
      <c r="D647" s="53"/>
      <c r="E647" s="53"/>
      <c r="F647" s="53"/>
      <c r="G647" s="53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</row>
    <row r="648" spans="1:26" ht="15.75" customHeight="1">
      <c r="A648" s="53"/>
      <c r="B648" s="53"/>
      <c r="C648" s="53"/>
      <c r="D648" s="53"/>
      <c r="E648" s="53"/>
      <c r="F648" s="53"/>
      <c r="G648" s="53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</row>
    <row r="649" spans="1:26" ht="15.75" customHeight="1">
      <c r="A649" s="53"/>
      <c r="B649" s="53"/>
      <c r="C649" s="53"/>
      <c r="D649" s="53"/>
      <c r="E649" s="53"/>
      <c r="F649" s="53"/>
      <c r="G649" s="53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</row>
    <row r="650" spans="1:26" ht="15.75" customHeight="1">
      <c r="A650" s="53"/>
      <c r="B650" s="53"/>
      <c r="C650" s="53"/>
      <c r="D650" s="53"/>
      <c r="E650" s="53"/>
      <c r="F650" s="53"/>
      <c r="G650" s="53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</row>
    <row r="651" spans="1:26" ht="15.75" customHeight="1">
      <c r="A651" s="53"/>
      <c r="B651" s="53"/>
      <c r="C651" s="53"/>
      <c r="D651" s="53"/>
      <c r="E651" s="53"/>
      <c r="F651" s="53"/>
      <c r="G651" s="53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</row>
    <row r="652" spans="1:26" ht="15.75" customHeight="1">
      <c r="A652" s="53"/>
      <c r="B652" s="53"/>
      <c r="C652" s="53"/>
      <c r="D652" s="53"/>
      <c r="E652" s="53"/>
      <c r="F652" s="53"/>
      <c r="G652" s="53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</row>
    <row r="653" spans="1:26" ht="15.75" customHeight="1">
      <c r="A653" s="53"/>
      <c r="B653" s="53"/>
      <c r="C653" s="53"/>
      <c r="D653" s="53"/>
      <c r="E653" s="53"/>
      <c r="F653" s="53"/>
      <c r="G653" s="53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</row>
    <row r="654" spans="1:26" ht="15.75" customHeight="1">
      <c r="A654" s="53"/>
      <c r="B654" s="53"/>
      <c r="C654" s="53"/>
      <c r="D654" s="53"/>
      <c r="E654" s="53"/>
      <c r="F654" s="53"/>
      <c r="G654" s="53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</row>
    <row r="655" spans="1:26" ht="15.75" customHeight="1">
      <c r="A655" s="53"/>
      <c r="B655" s="53"/>
      <c r="C655" s="53"/>
      <c r="D655" s="53"/>
      <c r="E655" s="53"/>
      <c r="F655" s="53"/>
      <c r="G655" s="53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</row>
    <row r="656" spans="1:26" ht="15.75" customHeight="1">
      <c r="A656" s="53"/>
      <c r="B656" s="53"/>
      <c r="C656" s="53"/>
      <c r="D656" s="53"/>
      <c r="E656" s="53"/>
      <c r="F656" s="53"/>
      <c r="G656" s="53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</row>
    <row r="657" spans="1:26" ht="15.75" customHeight="1">
      <c r="A657" s="53"/>
      <c r="B657" s="53"/>
      <c r="C657" s="53"/>
      <c r="D657" s="53"/>
      <c r="E657" s="53"/>
      <c r="F657" s="53"/>
      <c r="G657" s="53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</row>
    <row r="658" spans="1:26" ht="15.75" customHeight="1">
      <c r="A658" s="53"/>
      <c r="B658" s="53"/>
      <c r="C658" s="53"/>
      <c r="D658" s="53"/>
      <c r="E658" s="53"/>
      <c r="F658" s="53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</row>
    <row r="659" spans="1:26" ht="15.75" customHeight="1">
      <c r="A659" s="53"/>
      <c r="B659" s="53"/>
      <c r="C659" s="53"/>
      <c r="D659" s="53"/>
      <c r="E659" s="53"/>
      <c r="F659" s="53"/>
      <c r="G659" s="53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</row>
    <row r="660" spans="1:26" ht="15.75" customHeight="1">
      <c r="A660" s="53"/>
      <c r="B660" s="53"/>
      <c r="C660" s="53"/>
      <c r="D660" s="53"/>
      <c r="E660" s="53"/>
      <c r="F660" s="53"/>
      <c r="G660" s="53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</row>
    <row r="661" spans="1:26" ht="15.75" customHeight="1">
      <c r="A661" s="53"/>
      <c r="B661" s="53"/>
      <c r="C661" s="53"/>
      <c r="D661" s="53"/>
      <c r="E661" s="53"/>
      <c r="F661" s="53"/>
      <c r="G661" s="53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</row>
    <row r="662" spans="1:26" ht="15.75" customHeight="1">
      <c r="A662" s="53"/>
      <c r="B662" s="53"/>
      <c r="C662" s="53"/>
      <c r="D662" s="53"/>
      <c r="E662" s="53"/>
      <c r="F662" s="53"/>
      <c r="G662" s="53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</row>
    <row r="663" spans="1:26" ht="15.75" customHeight="1">
      <c r="A663" s="53"/>
      <c r="B663" s="53"/>
      <c r="C663" s="53"/>
      <c r="D663" s="53"/>
      <c r="E663" s="53"/>
      <c r="F663" s="53"/>
      <c r="G663" s="53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</row>
    <row r="664" spans="1:26" ht="15.75" customHeight="1">
      <c r="A664" s="53"/>
      <c r="B664" s="53"/>
      <c r="C664" s="53"/>
      <c r="D664" s="53"/>
      <c r="E664" s="53"/>
      <c r="F664" s="53"/>
      <c r="G664" s="53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</row>
    <row r="665" spans="1:26" ht="15.75" customHeight="1">
      <c r="A665" s="53"/>
      <c r="B665" s="53"/>
      <c r="C665" s="53"/>
      <c r="D665" s="53"/>
      <c r="E665" s="53"/>
      <c r="F665" s="53"/>
      <c r="G665" s="53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</row>
    <row r="666" spans="1:26" ht="15.75" customHeight="1">
      <c r="A666" s="53"/>
      <c r="B666" s="53"/>
      <c r="C666" s="53"/>
      <c r="D666" s="53"/>
      <c r="E666" s="53"/>
      <c r="F666" s="53"/>
      <c r="G666" s="53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</row>
    <row r="667" spans="1:26" ht="15.75" customHeight="1">
      <c r="A667" s="53"/>
      <c r="B667" s="53"/>
      <c r="C667" s="53"/>
      <c r="D667" s="53"/>
      <c r="E667" s="53"/>
      <c r="F667" s="53"/>
      <c r="G667" s="53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</row>
    <row r="668" spans="1:26" ht="15.75" customHeight="1">
      <c r="A668" s="53"/>
      <c r="B668" s="53"/>
      <c r="C668" s="53"/>
      <c r="D668" s="53"/>
      <c r="E668" s="53"/>
      <c r="F668" s="53"/>
      <c r="G668" s="53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</row>
    <row r="669" spans="1:26" ht="15.75" customHeight="1">
      <c r="A669" s="53"/>
      <c r="B669" s="53"/>
      <c r="C669" s="53"/>
      <c r="D669" s="53"/>
      <c r="E669" s="53"/>
      <c r="F669" s="53"/>
      <c r="G669" s="53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</row>
    <row r="670" spans="1:26" ht="15.75" customHeight="1">
      <c r="A670" s="53"/>
      <c r="B670" s="53"/>
      <c r="C670" s="53"/>
      <c r="D670" s="53"/>
      <c r="E670" s="53"/>
      <c r="F670" s="53"/>
      <c r="G670" s="53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</row>
    <row r="671" spans="1:26" ht="15.75" customHeight="1">
      <c r="A671" s="53"/>
      <c r="B671" s="53"/>
      <c r="C671" s="53"/>
      <c r="D671" s="53"/>
      <c r="E671" s="53"/>
      <c r="F671" s="53"/>
      <c r="G671" s="53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</row>
    <row r="672" spans="1:26" ht="15.75" customHeight="1">
      <c r="A672" s="53"/>
      <c r="B672" s="53"/>
      <c r="C672" s="53"/>
      <c r="D672" s="53"/>
      <c r="E672" s="53"/>
      <c r="F672" s="53"/>
      <c r="G672" s="53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</row>
    <row r="673" spans="1:26" ht="15.75" customHeight="1">
      <c r="A673" s="53"/>
      <c r="B673" s="53"/>
      <c r="C673" s="53"/>
      <c r="D673" s="53"/>
      <c r="E673" s="53"/>
      <c r="F673" s="53"/>
      <c r="G673" s="53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</row>
    <row r="674" spans="1:26" ht="15.75" customHeight="1">
      <c r="A674" s="53"/>
      <c r="B674" s="53"/>
      <c r="C674" s="53"/>
      <c r="D674" s="53"/>
      <c r="E674" s="53"/>
      <c r="F674" s="53"/>
      <c r="G674" s="53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</row>
    <row r="675" spans="1:26" ht="15.75" customHeight="1">
      <c r="A675" s="53"/>
      <c r="B675" s="53"/>
      <c r="C675" s="53"/>
      <c r="D675" s="53"/>
      <c r="E675" s="53"/>
      <c r="F675" s="53"/>
      <c r="G675" s="53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</row>
    <row r="676" spans="1:26" ht="15.75" customHeight="1">
      <c r="A676" s="53"/>
      <c r="B676" s="53"/>
      <c r="C676" s="53"/>
      <c r="D676" s="53"/>
      <c r="E676" s="53"/>
      <c r="F676" s="53"/>
      <c r="G676" s="53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</row>
    <row r="677" spans="1:26" ht="15.75" customHeight="1">
      <c r="A677" s="53"/>
      <c r="B677" s="53"/>
      <c r="C677" s="53"/>
      <c r="D677" s="53"/>
      <c r="E677" s="53"/>
      <c r="F677" s="53"/>
      <c r="G677" s="53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</row>
    <row r="678" spans="1:26" ht="15.75" customHeight="1">
      <c r="A678" s="53"/>
      <c r="B678" s="53"/>
      <c r="C678" s="53"/>
      <c r="D678" s="53"/>
      <c r="E678" s="53"/>
      <c r="F678" s="53"/>
      <c r="G678" s="53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</row>
    <row r="679" spans="1:26" ht="15.75" customHeight="1">
      <c r="A679" s="53"/>
      <c r="B679" s="53"/>
      <c r="C679" s="53"/>
      <c r="D679" s="53"/>
      <c r="E679" s="53"/>
      <c r="F679" s="53"/>
      <c r="G679" s="53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</row>
    <row r="680" spans="1:26" ht="15.75" customHeight="1">
      <c r="A680" s="53"/>
      <c r="B680" s="53"/>
      <c r="C680" s="53"/>
      <c r="D680" s="53"/>
      <c r="E680" s="53"/>
      <c r="F680" s="53"/>
      <c r="G680" s="53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</row>
    <row r="681" spans="1:26" ht="15.75" customHeight="1">
      <c r="A681" s="53"/>
      <c r="B681" s="53"/>
      <c r="C681" s="53"/>
      <c r="D681" s="53"/>
      <c r="E681" s="53"/>
      <c r="F681" s="53"/>
      <c r="G681" s="53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</row>
    <row r="682" spans="1:26" ht="15.75" customHeight="1">
      <c r="A682" s="53"/>
      <c r="B682" s="53"/>
      <c r="C682" s="53"/>
      <c r="D682" s="53"/>
      <c r="E682" s="53"/>
      <c r="F682" s="53"/>
      <c r="G682" s="53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</row>
    <row r="683" spans="1:26" ht="15.75" customHeight="1">
      <c r="A683" s="53"/>
      <c r="B683" s="53"/>
      <c r="C683" s="53"/>
      <c r="D683" s="53"/>
      <c r="E683" s="53"/>
      <c r="F683" s="53"/>
      <c r="G683" s="53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</row>
    <row r="684" spans="1:26" ht="15.75" customHeight="1">
      <c r="A684" s="53"/>
      <c r="B684" s="53"/>
      <c r="C684" s="53"/>
      <c r="D684" s="53"/>
      <c r="E684" s="53"/>
      <c r="F684" s="53"/>
      <c r="G684" s="53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</row>
    <row r="685" spans="1:26" ht="15.75" customHeight="1">
      <c r="A685" s="53"/>
      <c r="B685" s="53"/>
      <c r="C685" s="53"/>
      <c r="D685" s="53"/>
      <c r="E685" s="53"/>
      <c r="F685" s="53"/>
      <c r="G685" s="53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</row>
    <row r="686" spans="1:26" ht="15.75" customHeight="1">
      <c r="A686" s="53"/>
      <c r="B686" s="53"/>
      <c r="C686" s="53"/>
      <c r="D686" s="53"/>
      <c r="E686" s="53"/>
      <c r="F686" s="53"/>
      <c r="G686" s="53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</row>
    <row r="687" spans="1:26" ht="15.75" customHeight="1">
      <c r="A687" s="53"/>
      <c r="B687" s="53"/>
      <c r="C687" s="53"/>
      <c r="D687" s="53"/>
      <c r="E687" s="53"/>
      <c r="F687" s="53"/>
      <c r="G687" s="53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</row>
    <row r="688" spans="1:26" ht="15.75" customHeight="1">
      <c r="A688" s="53"/>
      <c r="B688" s="53"/>
      <c r="C688" s="53"/>
      <c r="D688" s="53"/>
      <c r="E688" s="53"/>
      <c r="F688" s="53"/>
      <c r="G688" s="53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</row>
    <row r="689" spans="1:26" ht="15.75" customHeight="1">
      <c r="A689" s="53"/>
      <c r="B689" s="53"/>
      <c r="C689" s="53"/>
      <c r="D689" s="53"/>
      <c r="E689" s="53"/>
      <c r="F689" s="53"/>
      <c r="G689" s="53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</row>
    <row r="690" spans="1:26" ht="15.75" customHeight="1">
      <c r="A690" s="53"/>
      <c r="B690" s="53"/>
      <c r="C690" s="53"/>
      <c r="D690" s="53"/>
      <c r="E690" s="53"/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</row>
    <row r="691" spans="1:26" ht="15.75" customHeight="1">
      <c r="A691" s="53"/>
      <c r="B691" s="53"/>
      <c r="C691" s="53"/>
      <c r="D691" s="53"/>
      <c r="E691" s="53"/>
      <c r="F691" s="53"/>
      <c r="G691" s="53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</row>
    <row r="692" spans="1:26" ht="15.75" customHeight="1">
      <c r="A692" s="53"/>
      <c r="B692" s="53"/>
      <c r="C692" s="53"/>
      <c r="D692" s="53"/>
      <c r="E692" s="53"/>
      <c r="F692" s="53"/>
      <c r="G692" s="53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</row>
    <row r="693" spans="1:26" ht="15.75" customHeight="1">
      <c r="A693" s="53"/>
      <c r="B693" s="53"/>
      <c r="C693" s="53"/>
      <c r="D693" s="53"/>
      <c r="E693" s="53"/>
      <c r="F693" s="53"/>
      <c r="G693" s="53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</row>
    <row r="694" spans="1:26" ht="15.75" customHeight="1">
      <c r="A694" s="53"/>
      <c r="B694" s="53"/>
      <c r="C694" s="53"/>
      <c r="D694" s="53"/>
      <c r="E694" s="53"/>
      <c r="F694" s="53"/>
      <c r="G694" s="53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</row>
    <row r="695" spans="1:26" ht="15.75" customHeight="1">
      <c r="A695" s="53"/>
      <c r="B695" s="53"/>
      <c r="C695" s="53"/>
      <c r="D695" s="53"/>
      <c r="E695" s="53"/>
      <c r="F695" s="53"/>
      <c r="G695" s="53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</row>
    <row r="696" spans="1:26" ht="15.75" customHeight="1">
      <c r="A696" s="53"/>
      <c r="B696" s="53"/>
      <c r="C696" s="53"/>
      <c r="D696" s="53"/>
      <c r="E696" s="53"/>
      <c r="F696" s="53"/>
      <c r="G696" s="53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</row>
    <row r="697" spans="1:26" ht="15.75" customHeight="1">
      <c r="A697" s="53"/>
      <c r="B697" s="53"/>
      <c r="C697" s="53"/>
      <c r="D697" s="53"/>
      <c r="E697" s="53"/>
      <c r="F697" s="53"/>
      <c r="G697" s="53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</row>
    <row r="698" spans="1:26" ht="15.75" customHeight="1">
      <c r="A698" s="53"/>
      <c r="B698" s="53"/>
      <c r="C698" s="53"/>
      <c r="D698" s="53"/>
      <c r="E698" s="53"/>
      <c r="F698" s="53"/>
      <c r="G698" s="53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</row>
    <row r="699" spans="1:26" ht="15.75" customHeight="1">
      <c r="A699" s="53"/>
      <c r="B699" s="53"/>
      <c r="C699" s="53"/>
      <c r="D699" s="53"/>
      <c r="E699" s="53"/>
      <c r="F699" s="53"/>
      <c r="G699" s="53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</row>
    <row r="700" spans="1:26" ht="15.75" customHeight="1">
      <c r="A700" s="53"/>
      <c r="B700" s="53"/>
      <c r="C700" s="53"/>
      <c r="D700" s="53"/>
      <c r="E700" s="53"/>
      <c r="F700" s="53"/>
      <c r="G700" s="53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</row>
    <row r="701" spans="1:26" ht="15.75" customHeight="1">
      <c r="A701" s="53"/>
      <c r="B701" s="53"/>
      <c r="C701" s="53"/>
      <c r="D701" s="53"/>
      <c r="E701" s="53"/>
      <c r="F701" s="53"/>
      <c r="G701" s="53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</row>
    <row r="702" spans="1:26" ht="15.75" customHeight="1">
      <c r="A702" s="53"/>
      <c r="B702" s="53"/>
      <c r="C702" s="53"/>
      <c r="D702" s="53"/>
      <c r="E702" s="53"/>
      <c r="F702" s="53"/>
      <c r="G702" s="53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</row>
    <row r="703" spans="1:26" ht="15.75" customHeight="1">
      <c r="A703" s="53"/>
      <c r="B703" s="53"/>
      <c r="C703" s="53"/>
      <c r="D703" s="53"/>
      <c r="E703" s="53"/>
      <c r="F703" s="53"/>
      <c r="G703" s="53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</row>
    <row r="704" spans="1:26" ht="15.75" customHeight="1">
      <c r="A704" s="53"/>
      <c r="B704" s="53"/>
      <c r="C704" s="53"/>
      <c r="D704" s="53"/>
      <c r="E704" s="53"/>
      <c r="F704" s="53"/>
      <c r="G704" s="53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</row>
    <row r="705" spans="1:26" ht="15.75" customHeight="1">
      <c r="A705" s="53"/>
      <c r="B705" s="53"/>
      <c r="C705" s="53"/>
      <c r="D705" s="53"/>
      <c r="E705" s="53"/>
      <c r="F705" s="53"/>
      <c r="G705" s="53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</row>
    <row r="706" spans="1:26" ht="15.75" customHeight="1">
      <c r="A706" s="53"/>
      <c r="B706" s="53"/>
      <c r="C706" s="53"/>
      <c r="D706" s="53"/>
      <c r="E706" s="53"/>
      <c r="F706" s="53"/>
      <c r="G706" s="53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</row>
    <row r="707" spans="1:26" ht="15.75" customHeight="1">
      <c r="A707" s="53"/>
      <c r="B707" s="53"/>
      <c r="C707" s="53"/>
      <c r="D707" s="53"/>
      <c r="E707" s="53"/>
      <c r="F707" s="53"/>
      <c r="G707" s="53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</row>
    <row r="708" spans="1:26" ht="15.75" customHeight="1">
      <c r="A708" s="53"/>
      <c r="B708" s="53"/>
      <c r="C708" s="53"/>
      <c r="D708" s="53"/>
      <c r="E708" s="53"/>
      <c r="F708" s="53"/>
      <c r="G708" s="53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</row>
    <row r="709" spans="1:26" ht="15.75" customHeight="1">
      <c r="A709" s="53"/>
      <c r="B709" s="53"/>
      <c r="C709" s="53"/>
      <c r="D709" s="53"/>
      <c r="E709" s="53"/>
      <c r="F709" s="53"/>
      <c r="G709" s="53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</row>
    <row r="710" spans="1:26" ht="15.75" customHeight="1">
      <c r="A710" s="53"/>
      <c r="B710" s="53"/>
      <c r="C710" s="53"/>
      <c r="D710" s="53"/>
      <c r="E710" s="53"/>
      <c r="F710" s="53"/>
      <c r="G710" s="53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</row>
    <row r="711" spans="1:26" ht="15.75" customHeight="1">
      <c r="A711" s="53"/>
      <c r="B711" s="53"/>
      <c r="C711" s="53"/>
      <c r="D711" s="53"/>
      <c r="E711" s="53"/>
      <c r="F711" s="53"/>
      <c r="G711" s="53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</row>
    <row r="712" spans="1:26" ht="15.75" customHeight="1">
      <c r="A712" s="53"/>
      <c r="B712" s="53"/>
      <c r="C712" s="53"/>
      <c r="D712" s="53"/>
      <c r="E712" s="53"/>
      <c r="F712" s="53"/>
      <c r="G712" s="53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</row>
    <row r="713" spans="1:26" ht="15.75" customHeight="1">
      <c r="A713" s="53"/>
      <c r="B713" s="53"/>
      <c r="C713" s="53"/>
      <c r="D713" s="53"/>
      <c r="E713" s="53"/>
      <c r="F713" s="53"/>
      <c r="G713" s="53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</row>
    <row r="714" spans="1:26" ht="15.75" customHeight="1">
      <c r="A714" s="53"/>
      <c r="B714" s="53"/>
      <c r="C714" s="53"/>
      <c r="D714" s="53"/>
      <c r="E714" s="53"/>
      <c r="F714" s="53"/>
      <c r="G714" s="53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</row>
    <row r="715" spans="1:26" ht="15.75" customHeight="1">
      <c r="A715" s="53"/>
      <c r="B715" s="53"/>
      <c r="C715" s="53"/>
      <c r="D715" s="53"/>
      <c r="E715" s="53"/>
      <c r="F715" s="53"/>
      <c r="G715" s="53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</row>
    <row r="716" spans="1:26" ht="15.75" customHeight="1">
      <c r="A716" s="53"/>
      <c r="B716" s="53"/>
      <c r="C716" s="53"/>
      <c r="D716" s="53"/>
      <c r="E716" s="53"/>
      <c r="F716" s="53"/>
      <c r="G716" s="53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</row>
    <row r="717" spans="1:26" ht="15.75" customHeight="1">
      <c r="A717" s="53"/>
      <c r="B717" s="53"/>
      <c r="C717" s="53"/>
      <c r="D717" s="53"/>
      <c r="E717" s="53"/>
      <c r="F717" s="53"/>
      <c r="G717" s="53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</row>
    <row r="718" spans="1:26" ht="15.75" customHeight="1">
      <c r="A718" s="53"/>
      <c r="B718" s="53"/>
      <c r="C718" s="53"/>
      <c r="D718" s="53"/>
      <c r="E718" s="53"/>
      <c r="F718" s="53"/>
      <c r="G718" s="53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</row>
    <row r="719" spans="1:26" ht="15.75" customHeight="1">
      <c r="A719" s="53"/>
      <c r="B719" s="53"/>
      <c r="C719" s="53"/>
      <c r="D719" s="53"/>
      <c r="E719" s="53"/>
      <c r="F719" s="53"/>
      <c r="G719" s="53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</row>
    <row r="720" spans="1:26" ht="15.75" customHeight="1">
      <c r="A720" s="53"/>
      <c r="B720" s="53"/>
      <c r="C720" s="53"/>
      <c r="D720" s="53"/>
      <c r="E720" s="53"/>
      <c r="F720" s="53"/>
      <c r="G720" s="53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</row>
    <row r="721" spans="1:26" ht="15.75" customHeight="1">
      <c r="A721" s="53"/>
      <c r="B721" s="53"/>
      <c r="C721" s="53"/>
      <c r="D721" s="53"/>
      <c r="E721" s="53"/>
      <c r="F721" s="53"/>
      <c r="G721" s="53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</row>
    <row r="722" spans="1:26" ht="15.75" customHeight="1">
      <c r="A722" s="53"/>
      <c r="B722" s="53"/>
      <c r="C722" s="53"/>
      <c r="D722" s="53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</row>
    <row r="723" spans="1:26" ht="15.75" customHeight="1">
      <c r="A723" s="53"/>
      <c r="B723" s="53"/>
      <c r="C723" s="53"/>
      <c r="D723" s="53"/>
      <c r="E723" s="53"/>
      <c r="F723" s="53"/>
      <c r="G723" s="53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</row>
    <row r="724" spans="1:26" ht="15.75" customHeight="1">
      <c r="A724" s="53"/>
      <c r="B724" s="53"/>
      <c r="C724" s="53"/>
      <c r="D724" s="53"/>
      <c r="E724" s="53"/>
      <c r="F724" s="53"/>
      <c r="G724" s="53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</row>
    <row r="725" spans="1:26" ht="15.75" customHeight="1">
      <c r="A725" s="53"/>
      <c r="B725" s="53"/>
      <c r="C725" s="53"/>
      <c r="D725" s="53"/>
      <c r="E725" s="53"/>
      <c r="F725" s="53"/>
      <c r="G725" s="53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</row>
    <row r="726" spans="1:26" ht="15.75" customHeight="1">
      <c r="A726" s="53"/>
      <c r="B726" s="53"/>
      <c r="C726" s="53"/>
      <c r="D726" s="53"/>
      <c r="E726" s="53"/>
      <c r="F726" s="53"/>
      <c r="G726" s="53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</row>
    <row r="727" spans="1:26" ht="15.75" customHeight="1">
      <c r="A727" s="53"/>
      <c r="B727" s="53"/>
      <c r="C727" s="53"/>
      <c r="D727" s="53"/>
      <c r="E727" s="53"/>
      <c r="F727" s="53"/>
      <c r="G727" s="53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</row>
    <row r="728" spans="1:26" ht="15.75" customHeight="1">
      <c r="A728" s="53"/>
      <c r="B728" s="53"/>
      <c r="C728" s="53"/>
      <c r="D728" s="53"/>
      <c r="E728" s="53"/>
      <c r="F728" s="53"/>
      <c r="G728" s="53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</row>
    <row r="729" spans="1:26" ht="15.75" customHeight="1">
      <c r="A729" s="53"/>
      <c r="B729" s="53"/>
      <c r="C729" s="53"/>
      <c r="D729" s="53"/>
      <c r="E729" s="53"/>
      <c r="F729" s="53"/>
      <c r="G729" s="53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</row>
    <row r="730" spans="1:26" ht="15.75" customHeight="1">
      <c r="A730" s="53"/>
      <c r="B730" s="53"/>
      <c r="C730" s="53"/>
      <c r="D730" s="53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</row>
    <row r="731" spans="1:26" ht="15.75" customHeight="1">
      <c r="A731" s="53"/>
      <c r="B731" s="53"/>
      <c r="C731" s="53"/>
      <c r="D731" s="53"/>
      <c r="E731" s="53"/>
      <c r="F731" s="53"/>
      <c r="G731" s="53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</row>
    <row r="732" spans="1:26" ht="15.75" customHeight="1">
      <c r="A732" s="53"/>
      <c r="B732" s="53"/>
      <c r="C732" s="53"/>
      <c r="D732" s="53"/>
      <c r="E732" s="53"/>
      <c r="F732" s="53"/>
      <c r="G732" s="53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</row>
    <row r="733" spans="1:26" ht="15.75" customHeight="1">
      <c r="A733" s="53"/>
      <c r="B733" s="53"/>
      <c r="C733" s="53"/>
      <c r="D733" s="53"/>
      <c r="E733" s="53"/>
      <c r="F733" s="53"/>
      <c r="G733" s="53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</row>
    <row r="734" spans="1:26" ht="15.75" customHeight="1">
      <c r="A734" s="53"/>
      <c r="B734" s="53"/>
      <c r="C734" s="53"/>
      <c r="D734" s="53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</row>
    <row r="735" spans="1:26" ht="15.75" customHeight="1">
      <c r="A735" s="53"/>
      <c r="B735" s="53"/>
      <c r="C735" s="53"/>
      <c r="D735" s="53"/>
      <c r="E735" s="53"/>
      <c r="F735" s="53"/>
      <c r="G735" s="53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</row>
    <row r="736" spans="1:26" ht="15.75" customHeight="1">
      <c r="A736" s="53"/>
      <c r="B736" s="53"/>
      <c r="C736" s="53"/>
      <c r="D736" s="53"/>
      <c r="E736" s="53"/>
      <c r="F736" s="53"/>
      <c r="G736" s="53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</row>
    <row r="737" spans="1:26" ht="15.75" customHeight="1">
      <c r="A737" s="53"/>
      <c r="B737" s="53"/>
      <c r="C737" s="53"/>
      <c r="D737" s="53"/>
      <c r="E737" s="53"/>
      <c r="F737" s="53"/>
      <c r="G737" s="53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</row>
    <row r="738" spans="1:26" ht="15.75" customHeight="1">
      <c r="A738" s="53"/>
      <c r="B738" s="53"/>
      <c r="C738" s="53"/>
      <c r="D738" s="53"/>
      <c r="E738" s="53"/>
      <c r="F738" s="53"/>
      <c r="G738" s="53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</row>
    <row r="739" spans="1:26" ht="15.75" customHeight="1">
      <c r="A739" s="53"/>
      <c r="B739" s="53"/>
      <c r="C739" s="53"/>
      <c r="D739" s="53"/>
      <c r="E739" s="53"/>
      <c r="F739" s="53"/>
      <c r="G739" s="53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</row>
    <row r="740" spans="1:26" ht="15.75" customHeight="1">
      <c r="A740" s="53"/>
      <c r="B740" s="53"/>
      <c r="C740" s="53"/>
      <c r="D740" s="53"/>
      <c r="E740" s="53"/>
      <c r="F740" s="53"/>
      <c r="G740" s="53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</row>
    <row r="741" spans="1:26" ht="15.75" customHeight="1">
      <c r="A741" s="53"/>
      <c r="B741" s="53"/>
      <c r="C741" s="53"/>
      <c r="D741" s="53"/>
      <c r="E741" s="53"/>
      <c r="F741" s="53"/>
      <c r="G741" s="53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</row>
    <row r="742" spans="1:26" ht="15.75" customHeight="1">
      <c r="A742" s="53"/>
      <c r="B742" s="53"/>
      <c r="C742" s="53"/>
      <c r="D742" s="53"/>
      <c r="E742" s="53"/>
      <c r="F742" s="53"/>
      <c r="G742" s="53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</row>
    <row r="743" spans="1:26" ht="15.75" customHeight="1">
      <c r="A743" s="53"/>
      <c r="B743" s="53"/>
      <c r="C743" s="53"/>
      <c r="D743" s="53"/>
      <c r="E743" s="53"/>
      <c r="F743" s="53"/>
      <c r="G743" s="53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</row>
    <row r="744" spans="1:26" ht="15.75" customHeight="1">
      <c r="A744" s="53"/>
      <c r="B744" s="53"/>
      <c r="C744" s="53"/>
      <c r="D744" s="53"/>
      <c r="E744" s="53"/>
      <c r="F744" s="53"/>
      <c r="G744" s="53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</row>
    <row r="745" spans="1:26" ht="15.75" customHeight="1">
      <c r="A745" s="53"/>
      <c r="B745" s="53"/>
      <c r="C745" s="53"/>
      <c r="D745" s="53"/>
      <c r="E745" s="53"/>
      <c r="F745" s="53"/>
      <c r="G745" s="53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</row>
    <row r="746" spans="1:26" ht="15.75" customHeight="1">
      <c r="A746" s="53"/>
      <c r="B746" s="53"/>
      <c r="C746" s="53"/>
      <c r="D746" s="53"/>
      <c r="E746" s="53"/>
      <c r="F746" s="53"/>
      <c r="G746" s="53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</row>
    <row r="747" spans="1:26" ht="15.75" customHeight="1">
      <c r="A747" s="53"/>
      <c r="B747" s="53"/>
      <c r="C747" s="53"/>
      <c r="D747" s="53"/>
      <c r="E747" s="53"/>
      <c r="F747" s="53"/>
      <c r="G747" s="53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</row>
    <row r="748" spans="1:26" ht="15.75" customHeight="1">
      <c r="A748" s="53"/>
      <c r="B748" s="53"/>
      <c r="C748" s="53"/>
      <c r="D748" s="53"/>
      <c r="E748" s="53"/>
      <c r="F748" s="53"/>
      <c r="G748" s="53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</row>
    <row r="749" spans="1:26" ht="15.75" customHeight="1">
      <c r="A749" s="53"/>
      <c r="B749" s="53"/>
      <c r="C749" s="53"/>
      <c r="D749" s="53"/>
      <c r="E749" s="53"/>
      <c r="F749" s="53"/>
      <c r="G749" s="53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</row>
    <row r="750" spans="1:26" ht="15.75" customHeight="1">
      <c r="A750" s="53"/>
      <c r="B750" s="53"/>
      <c r="C750" s="53"/>
      <c r="D750" s="53"/>
      <c r="E750" s="53"/>
      <c r="F750" s="53"/>
      <c r="G750" s="53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</row>
    <row r="751" spans="1:26" ht="15.75" customHeight="1">
      <c r="A751" s="53"/>
      <c r="B751" s="53"/>
      <c r="C751" s="53"/>
      <c r="D751" s="53"/>
      <c r="E751" s="53"/>
      <c r="F751" s="53"/>
      <c r="G751" s="53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</row>
    <row r="752" spans="1:26" ht="15.75" customHeight="1">
      <c r="A752" s="53"/>
      <c r="B752" s="53"/>
      <c r="C752" s="53"/>
      <c r="D752" s="53"/>
      <c r="E752" s="53"/>
      <c r="F752" s="53"/>
      <c r="G752" s="53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</row>
    <row r="753" spans="1:26" ht="15.75" customHeight="1">
      <c r="A753" s="53"/>
      <c r="B753" s="53"/>
      <c r="C753" s="53"/>
      <c r="D753" s="53"/>
      <c r="E753" s="53"/>
      <c r="F753" s="53"/>
      <c r="G753" s="53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</row>
    <row r="754" spans="1:26" ht="15.75" customHeight="1">
      <c r="A754" s="53"/>
      <c r="B754" s="53"/>
      <c r="C754" s="53"/>
      <c r="D754" s="53"/>
      <c r="E754" s="53"/>
      <c r="F754" s="53"/>
      <c r="G754" s="53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</row>
    <row r="755" spans="1:26" ht="15.75" customHeight="1">
      <c r="A755" s="53"/>
      <c r="B755" s="53"/>
      <c r="C755" s="53"/>
      <c r="D755" s="53"/>
      <c r="E755" s="53"/>
      <c r="F755" s="53"/>
      <c r="G755" s="53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</row>
    <row r="756" spans="1:26" ht="15.75" customHeight="1">
      <c r="A756" s="53"/>
      <c r="B756" s="53"/>
      <c r="C756" s="53"/>
      <c r="D756" s="53"/>
      <c r="E756" s="53"/>
      <c r="F756" s="53"/>
      <c r="G756" s="53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</row>
    <row r="757" spans="1:26" ht="15.75" customHeight="1">
      <c r="A757" s="53"/>
      <c r="B757" s="53"/>
      <c r="C757" s="53"/>
      <c r="D757" s="53"/>
      <c r="E757" s="53"/>
      <c r="F757" s="53"/>
      <c r="G757" s="53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</row>
    <row r="758" spans="1:26" ht="15.75" customHeight="1">
      <c r="A758" s="53"/>
      <c r="B758" s="53"/>
      <c r="C758" s="53"/>
      <c r="D758" s="53"/>
      <c r="E758" s="53"/>
      <c r="F758" s="53"/>
      <c r="G758" s="53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</row>
    <row r="759" spans="1:26" ht="15.75" customHeight="1">
      <c r="A759" s="53"/>
      <c r="B759" s="53"/>
      <c r="C759" s="53"/>
      <c r="D759" s="53"/>
      <c r="E759" s="53"/>
      <c r="F759" s="53"/>
      <c r="G759" s="53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</row>
    <row r="760" spans="1:26" ht="15.75" customHeight="1">
      <c r="A760" s="53"/>
      <c r="B760" s="53"/>
      <c r="C760" s="53"/>
      <c r="D760" s="53"/>
      <c r="E760" s="53"/>
      <c r="F760" s="53"/>
      <c r="G760" s="53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</row>
    <row r="761" spans="1:26" ht="15.75" customHeight="1">
      <c r="A761" s="53"/>
      <c r="B761" s="53"/>
      <c r="C761" s="53"/>
      <c r="D761" s="53"/>
      <c r="E761" s="53"/>
      <c r="F761" s="53"/>
      <c r="G761" s="53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</row>
    <row r="762" spans="1:26" ht="15.75" customHeight="1">
      <c r="A762" s="53"/>
      <c r="B762" s="53"/>
      <c r="C762" s="53"/>
      <c r="D762" s="53"/>
      <c r="E762" s="53"/>
      <c r="F762" s="53"/>
      <c r="G762" s="53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</row>
    <row r="763" spans="1:26" ht="15.75" customHeight="1">
      <c r="A763" s="53"/>
      <c r="B763" s="53"/>
      <c r="C763" s="53"/>
      <c r="D763" s="53"/>
      <c r="E763" s="53"/>
      <c r="F763" s="53"/>
      <c r="G763" s="53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</row>
    <row r="764" spans="1:26" ht="15.75" customHeight="1">
      <c r="A764" s="53"/>
      <c r="B764" s="53"/>
      <c r="C764" s="53"/>
      <c r="D764" s="53"/>
      <c r="E764" s="53"/>
      <c r="F764" s="53"/>
      <c r="G764" s="53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</row>
    <row r="765" spans="1:26" ht="15.75" customHeight="1">
      <c r="A765" s="53"/>
      <c r="B765" s="53"/>
      <c r="C765" s="53"/>
      <c r="D765" s="53"/>
      <c r="E765" s="53"/>
      <c r="F765" s="53"/>
      <c r="G765" s="53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</row>
    <row r="766" spans="1:26" ht="15.75" customHeight="1">
      <c r="A766" s="53"/>
      <c r="B766" s="53"/>
      <c r="C766" s="53"/>
      <c r="D766" s="53"/>
      <c r="E766" s="53"/>
      <c r="F766" s="53"/>
      <c r="G766" s="53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</row>
    <row r="767" spans="1:26" ht="15.75" customHeight="1">
      <c r="A767" s="53"/>
      <c r="B767" s="53"/>
      <c r="C767" s="53"/>
      <c r="D767" s="53"/>
      <c r="E767" s="53"/>
      <c r="F767" s="53"/>
      <c r="G767" s="53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</row>
    <row r="768" spans="1:26" ht="15.75" customHeight="1">
      <c r="A768" s="53"/>
      <c r="B768" s="53"/>
      <c r="C768" s="53"/>
      <c r="D768" s="53"/>
      <c r="E768" s="53"/>
      <c r="F768" s="53"/>
      <c r="G768" s="53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</row>
    <row r="769" spans="1:26" ht="15.75" customHeight="1">
      <c r="A769" s="53"/>
      <c r="B769" s="53"/>
      <c r="C769" s="53"/>
      <c r="D769" s="53"/>
      <c r="E769" s="53"/>
      <c r="F769" s="53"/>
      <c r="G769" s="53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</row>
    <row r="770" spans="1:26" ht="15.75" customHeight="1">
      <c r="A770" s="53"/>
      <c r="B770" s="53"/>
      <c r="C770" s="53"/>
      <c r="D770" s="53"/>
      <c r="E770" s="53"/>
      <c r="F770" s="53"/>
      <c r="G770" s="53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</row>
    <row r="771" spans="1:26" ht="15.75" customHeight="1">
      <c r="A771" s="53"/>
      <c r="B771" s="53"/>
      <c r="C771" s="53"/>
      <c r="D771" s="53"/>
      <c r="E771" s="53"/>
      <c r="F771" s="53"/>
      <c r="G771" s="53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</row>
    <row r="772" spans="1:26" ht="15.75" customHeight="1">
      <c r="A772" s="53"/>
      <c r="B772" s="53"/>
      <c r="C772" s="53"/>
      <c r="D772" s="53"/>
      <c r="E772" s="53"/>
      <c r="F772" s="53"/>
      <c r="G772" s="53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</row>
    <row r="773" spans="1:26" ht="15.75" customHeight="1">
      <c r="A773" s="53"/>
      <c r="B773" s="53"/>
      <c r="C773" s="53"/>
      <c r="D773" s="53"/>
      <c r="E773" s="53"/>
      <c r="F773" s="53"/>
      <c r="G773" s="53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</row>
    <row r="774" spans="1:26" ht="15.75" customHeight="1">
      <c r="A774" s="53"/>
      <c r="B774" s="53"/>
      <c r="C774" s="53"/>
      <c r="D774" s="53"/>
      <c r="E774" s="53"/>
      <c r="F774" s="53"/>
      <c r="G774" s="53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</row>
    <row r="775" spans="1:26" ht="15.75" customHeight="1">
      <c r="A775" s="53"/>
      <c r="B775" s="53"/>
      <c r="C775" s="53"/>
      <c r="D775" s="53"/>
      <c r="E775" s="53"/>
      <c r="F775" s="53"/>
      <c r="G775" s="53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</row>
    <row r="776" spans="1:26" ht="15.75" customHeight="1">
      <c r="A776" s="53"/>
      <c r="B776" s="53"/>
      <c r="C776" s="53"/>
      <c r="D776" s="53"/>
      <c r="E776" s="53"/>
      <c r="F776" s="53"/>
      <c r="G776" s="53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</row>
    <row r="777" spans="1:26" ht="15.75" customHeight="1">
      <c r="A777" s="53"/>
      <c r="B777" s="53"/>
      <c r="C777" s="53"/>
      <c r="D777" s="53"/>
      <c r="E777" s="53"/>
      <c r="F777" s="53"/>
      <c r="G777" s="53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</row>
    <row r="778" spans="1:26" ht="15.75" customHeight="1">
      <c r="A778" s="53"/>
      <c r="B778" s="53"/>
      <c r="C778" s="53"/>
      <c r="D778" s="53"/>
      <c r="E778" s="53"/>
      <c r="F778" s="53"/>
      <c r="G778" s="53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</row>
    <row r="779" spans="1:26" ht="15.75" customHeight="1">
      <c r="A779" s="53"/>
      <c r="B779" s="53"/>
      <c r="C779" s="53"/>
      <c r="D779" s="53"/>
      <c r="E779" s="53"/>
      <c r="F779" s="53"/>
      <c r="G779" s="53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</row>
    <row r="780" spans="1:26" ht="15.75" customHeight="1">
      <c r="A780" s="53"/>
      <c r="B780" s="53"/>
      <c r="C780" s="53"/>
      <c r="D780" s="53"/>
      <c r="E780" s="53"/>
      <c r="F780" s="53"/>
      <c r="G780" s="53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</row>
    <row r="781" spans="1:26" ht="15.75" customHeight="1">
      <c r="A781" s="53"/>
      <c r="B781" s="53"/>
      <c r="C781" s="53"/>
      <c r="D781" s="53"/>
      <c r="E781" s="53"/>
      <c r="F781" s="53"/>
      <c r="G781" s="53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</row>
    <row r="782" spans="1:26" ht="15.75" customHeight="1">
      <c r="A782" s="53"/>
      <c r="B782" s="53"/>
      <c r="C782" s="53"/>
      <c r="D782" s="53"/>
      <c r="E782" s="53"/>
      <c r="F782" s="53"/>
      <c r="G782" s="53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</row>
    <row r="783" spans="1:26" ht="15.75" customHeight="1">
      <c r="A783" s="53"/>
      <c r="B783" s="53"/>
      <c r="C783" s="53"/>
      <c r="D783" s="53"/>
      <c r="E783" s="53"/>
      <c r="F783" s="53"/>
      <c r="G783" s="53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</row>
    <row r="784" spans="1:26" ht="15.75" customHeight="1">
      <c r="A784" s="53"/>
      <c r="B784" s="53"/>
      <c r="C784" s="53"/>
      <c r="D784" s="53"/>
      <c r="E784" s="53"/>
      <c r="F784" s="53"/>
      <c r="G784" s="53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</row>
    <row r="785" spans="1:26" ht="15.75" customHeight="1">
      <c r="A785" s="53"/>
      <c r="B785" s="53"/>
      <c r="C785" s="53"/>
      <c r="D785" s="53"/>
      <c r="E785" s="53"/>
      <c r="F785" s="53"/>
      <c r="G785" s="53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</row>
    <row r="786" spans="1:26" ht="15.75" customHeight="1">
      <c r="A786" s="53"/>
      <c r="B786" s="53"/>
      <c r="C786" s="53"/>
      <c r="D786" s="53"/>
      <c r="E786" s="53"/>
      <c r="F786" s="53"/>
      <c r="G786" s="53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</row>
    <row r="787" spans="1:26" ht="15.75" customHeight="1">
      <c r="A787" s="53"/>
      <c r="B787" s="53"/>
      <c r="C787" s="53"/>
      <c r="D787" s="53"/>
      <c r="E787" s="53"/>
      <c r="F787" s="53"/>
      <c r="G787" s="53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</row>
    <row r="788" spans="1:26" ht="15.75" customHeight="1">
      <c r="A788" s="53"/>
      <c r="B788" s="53"/>
      <c r="C788" s="53"/>
      <c r="D788" s="53"/>
      <c r="E788" s="53"/>
      <c r="F788" s="53"/>
      <c r="G788" s="53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</row>
    <row r="789" spans="1:26" ht="15.75" customHeight="1">
      <c r="A789" s="53"/>
      <c r="B789" s="53"/>
      <c r="C789" s="53"/>
      <c r="D789" s="53"/>
      <c r="E789" s="53"/>
      <c r="F789" s="53"/>
      <c r="G789" s="53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</row>
    <row r="790" spans="1:26" ht="15.75" customHeight="1">
      <c r="A790" s="53"/>
      <c r="B790" s="53"/>
      <c r="C790" s="53"/>
      <c r="D790" s="53"/>
      <c r="E790" s="53"/>
      <c r="F790" s="53"/>
      <c r="G790" s="53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</row>
    <row r="791" spans="1:26" ht="15.75" customHeight="1">
      <c r="A791" s="53"/>
      <c r="B791" s="53"/>
      <c r="C791" s="53"/>
      <c r="D791" s="53"/>
      <c r="E791" s="53"/>
      <c r="F791" s="53"/>
      <c r="G791" s="53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</row>
    <row r="792" spans="1:26" ht="15.75" customHeight="1">
      <c r="A792" s="53"/>
      <c r="B792" s="53"/>
      <c r="C792" s="53"/>
      <c r="D792" s="53"/>
      <c r="E792" s="53"/>
      <c r="F792" s="53"/>
      <c r="G792" s="53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</row>
    <row r="793" spans="1:26" ht="15.75" customHeight="1">
      <c r="A793" s="53"/>
      <c r="B793" s="53"/>
      <c r="C793" s="53"/>
      <c r="D793" s="53"/>
      <c r="E793" s="53"/>
      <c r="F793" s="53"/>
      <c r="G793" s="53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</row>
    <row r="794" spans="1:26" ht="15.75" customHeight="1">
      <c r="A794" s="53"/>
      <c r="B794" s="53"/>
      <c r="C794" s="53"/>
      <c r="D794" s="53"/>
      <c r="E794" s="53"/>
      <c r="F794" s="53"/>
      <c r="G794" s="53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</row>
    <row r="795" spans="1:26" ht="15.75" customHeight="1">
      <c r="A795" s="53"/>
      <c r="B795" s="53"/>
      <c r="C795" s="53"/>
      <c r="D795" s="53"/>
      <c r="E795" s="53"/>
      <c r="F795" s="53"/>
      <c r="G795" s="53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</row>
    <row r="796" spans="1:26" ht="15.75" customHeight="1">
      <c r="A796" s="53"/>
      <c r="B796" s="53"/>
      <c r="C796" s="53"/>
      <c r="D796" s="53"/>
      <c r="E796" s="53"/>
      <c r="F796" s="53"/>
      <c r="G796" s="53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</row>
    <row r="797" spans="1:26" ht="15.75" customHeight="1">
      <c r="A797" s="53"/>
      <c r="B797" s="53"/>
      <c r="C797" s="53"/>
      <c r="D797" s="53"/>
      <c r="E797" s="53"/>
      <c r="F797" s="53"/>
      <c r="G797" s="53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</row>
    <row r="798" spans="1:26" ht="15.75" customHeight="1">
      <c r="A798" s="53"/>
      <c r="B798" s="53"/>
      <c r="C798" s="53"/>
      <c r="D798" s="53"/>
      <c r="E798" s="53"/>
      <c r="F798" s="53"/>
      <c r="G798" s="53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</row>
    <row r="799" spans="1:26" ht="15.75" customHeight="1">
      <c r="A799" s="53"/>
      <c r="B799" s="53"/>
      <c r="C799" s="53"/>
      <c r="D799" s="53"/>
      <c r="E799" s="53"/>
      <c r="F799" s="53"/>
      <c r="G799" s="53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</row>
    <row r="800" spans="1:26" ht="15.75" customHeight="1">
      <c r="A800" s="53"/>
      <c r="B800" s="53"/>
      <c r="C800" s="53"/>
      <c r="D800" s="53"/>
      <c r="E800" s="53"/>
      <c r="F800" s="53"/>
      <c r="G800" s="53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</row>
    <row r="801" spans="1:26" ht="15.75" customHeight="1">
      <c r="A801" s="53"/>
      <c r="B801" s="53"/>
      <c r="C801" s="53"/>
      <c r="D801" s="53"/>
      <c r="E801" s="53"/>
      <c r="F801" s="53"/>
      <c r="G801" s="53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</row>
    <row r="802" spans="1:26" ht="15.75" customHeight="1">
      <c r="A802" s="53"/>
      <c r="B802" s="53"/>
      <c r="C802" s="53"/>
      <c r="D802" s="53"/>
      <c r="E802" s="53"/>
      <c r="F802" s="53"/>
      <c r="G802" s="53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</row>
    <row r="803" spans="1:26" ht="15.75" customHeight="1">
      <c r="A803" s="53"/>
      <c r="B803" s="53"/>
      <c r="C803" s="53"/>
      <c r="D803" s="53"/>
      <c r="E803" s="53"/>
      <c r="F803" s="53"/>
      <c r="G803" s="53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</row>
    <row r="804" spans="1:26" ht="15.75" customHeight="1">
      <c r="A804" s="53"/>
      <c r="B804" s="53"/>
      <c r="C804" s="53"/>
      <c r="D804" s="53"/>
      <c r="E804" s="53"/>
      <c r="F804" s="53"/>
      <c r="G804" s="53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</row>
    <row r="805" spans="1:26" ht="15.75" customHeight="1">
      <c r="A805" s="53"/>
      <c r="B805" s="53"/>
      <c r="C805" s="53"/>
      <c r="D805" s="53"/>
      <c r="E805" s="53"/>
      <c r="F805" s="53"/>
      <c r="G805" s="53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</row>
    <row r="806" spans="1:26" ht="15.75" customHeight="1">
      <c r="A806" s="53"/>
      <c r="B806" s="53"/>
      <c r="C806" s="53"/>
      <c r="D806" s="53"/>
      <c r="E806" s="53"/>
      <c r="F806" s="53"/>
      <c r="G806" s="53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</row>
    <row r="807" spans="1:26" ht="15.75" customHeight="1">
      <c r="A807" s="53"/>
      <c r="B807" s="53"/>
      <c r="C807" s="53"/>
      <c r="D807" s="53"/>
      <c r="E807" s="53"/>
      <c r="F807" s="53"/>
      <c r="G807" s="53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</row>
    <row r="808" spans="1:26" ht="15.75" customHeight="1">
      <c r="A808" s="53"/>
      <c r="B808" s="53"/>
      <c r="C808" s="53"/>
      <c r="D808" s="53"/>
      <c r="E808" s="53"/>
      <c r="F808" s="53"/>
      <c r="G808" s="53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</row>
    <row r="809" spans="1:26" ht="15.75" customHeight="1">
      <c r="A809" s="53"/>
      <c r="B809" s="53"/>
      <c r="C809" s="53"/>
      <c r="D809" s="53"/>
      <c r="E809" s="53"/>
      <c r="F809" s="53"/>
      <c r="G809" s="53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</row>
    <row r="810" spans="1:26" ht="15.75" customHeight="1">
      <c r="A810" s="53"/>
      <c r="B810" s="53"/>
      <c r="C810" s="53"/>
      <c r="D810" s="53"/>
      <c r="E810" s="53"/>
      <c r="F810" s="53"/>
      <c r="G810" s="53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</row>
    <row r="811" spans="1:26" ht="15.75" customHeight="1">
      <c r="A811" s="53"/>
      <c r="B811" s="53"/>
      <c r="C811" s="53"/>
      <c r="D811" s="53"/>
      <c r="E811" s="53"/>
      <c r="F811" s="53"/>
      <c r="G811" s="53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</row>
    <row r="812" spans="1:26" ht="15.75" customHeight="1">
      <c r="A812" s="53"/>
      <c r="B812" s="53"/>
      <c r="C812" s="53"/>
      <c r="D812" s="53"/>
      <c r="E812" s="53"/>
      <c r="F812" s="53"/>
      <c r="G812" s="53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</row>
    <row r="813" spans="1:26" ht="15.75" customHeight="1">
      <c r="A813" s="53"/>
      <c r="B813" s="53"/>
      <c r="C813" s="53"/>
      <c r="D813" s="53"/>
      <c r="E813" s="53"/>
      <c r="F813" s="53"/>
      <c r="G813" s="53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</row>
    <row r="814" spans="1:26" ht="15.75" customHeight="1">
      <c r="A814" s="53"/>
      <c r="B814" s="53"/>
      <c r="C814" s="53"/>
      <c r="D814" s="53"/>
      <c r="E814" s="53"/>
      <c r="F814" s="53"/>
      <c r="G814" s="53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</row>
    <row r="815" spans="1:26" ht="15.75" customHeight="1">
      <c r="A815" s="53"/>
      <c r="B815" s="53"/>
      <c r="C815" s="53"/>
      <c r="D815" s="53"/>
      <c r="E815" s="53"/>
      <c r="F815" s="53"/>
      <c r="G815" s="53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</row>
    <row r="816" spans="1:26" ht="15.75" customHeight="1">
      <c r="A816" s="53"/>
      <c r="B816" s="53"/>
      <c r="C816" s="53"/>
      <c r="D816" s="53"/>
      <c r="E816" s="53"/>
      <c r="F816" s="53"/>
      <c r="G816" s="53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</row>
    <row r="817" spans="1:26" ht="15.75" customHeight="1">
      <c r="A817" s="53"/>
      <c r="B817" s="53"/>
      <c r="C817" s="53"/>
      <c r="D817" s="53"/>
      <c r="E817" s="53"/>
      <c r="F817" s="53"/>
      <c r="G817" s="53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</row>
    <row r="818" spans="1:26" ht="15.75" customHeight="1">
      <c r="A818" s="53"/>
      <c r="B818" s="53"/>
      <c r="C818" s="53"/>
      <c r="D818" s="53"/>
      <c r="E818" s="53"/>
      <c r="F818" s="53"/>
      <c r="G818" s="53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</row>
    <row r="819" spans="1:26" ht="15.75" customHeight="1">
      <c r="A819" s="53"/>
      <c r="B819" s="53"/>
      <c r="C819" s="53"/>
      <c r="D819" s="53"/>
      <c r="E819" s="53"/>
      <c r="F819" s="53"/>
      <c r="G819" s="53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</row>
    <row r="820" spans="1:26" ht="15.75" customHeight="1">
      <c r="A820" s="53"/>
      <c r="B820" s="53"/>
      <c r="C820" s="53"/>
      <c r="D820" s="53"/>
      <c r="E820" s="53"/>
      <c r="F820" s="53"/>
      <c r="G820" s="53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</row>
    <row r="821" spans="1:26" ht="15.75" customHeight="1">
      <c r="A821" s="53"/>
      <c r="B821" s="53"/>
      <c r="C821" s="53"/>
      <c r="D821" s="53"/>
      <c r="E821" s="53"/>
      <c r="F821" s="53"/>
      <c r="G821" s="53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</row>
    <row r="822" spans="1:26" ht="15.75" customHeight="1">
      <c r="A822" s="53"/>
      <c r="B822" s="53"/>
      <c r="C822" s="53"/>
      <c r="D822" s="53"/>
      <c r="E822" s="53"/>
      <c r="F822" s="53"/>
      <c r="G822" s="53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</row>
    <row r="823" spans="1:26" ht="15.75" customHeight="1">
      <c r="A823" s="53"/>
      <c r="B823" s="53"/>
      <c r="C823" s="53"/>
      <c r="D823" s="53"/>
      <c r="E823" s="53"/>
      <c r="F823" s="53"/>
      <c r="G823" s="53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</row>
    <row r="824" spans="1:26" ht="15.75" customHeight="1">
      <c r="A824" s="53"/>
      <c r="B824" s="53"/>
      <c r="C824" s="53"/>
      <c r="D824" s="53"/>
      <c r="E824" s="53"/>
      <c r="F824" s="53"/>
      <c r="G824" s="53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</row>
    <row r="825" spans="1:26" ht="15.75" customHeight="1">
      <c r="A825" s="53"/>
      <c r="B825" s="53"/>
      <c r="C825" s="53"/>
      <c r="D825" s="53"/>
      <c r="E825" s="53"/>
      <c r="F825" s="53"/>
      <c r="G825" s="53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</row>
    <row r="826" spans="1:26" ht="15.75" customHeight="1">
      <c r="A826" s="53"/>
      <c r="B826" s="53"/>
      <c r="C826" s="53"/>
      <c r="D826" s="53"/>
      <c r="E826" s="53"/>
      <c r="F826" s="53"/>
      <c r="G826" s="53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</row>
    <row r="827" spans="1:26" ht="15.75" customHeight="1">
      <c r="A827" s="53"/>
      <c r="B827" s="53"/>
      <c r="C827" s="53"/>
      <c r="D827" s="53"/>
      <c r="E827" s="53"/>
      <c r="F827" s="53"/>
      <c r="G827" s="53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</row>
    <row r="828" spans="1:26" ht="15.75" customHeight="1">
      <c r="A828" s="53"/>
      <c r="B828" s="53"/>
      <c r="C828" s="53"/>
      <c r="D828" s="53"/>
      <c r="E828" s="53"/>
      <c r="F828" s="53"/>
      <c r="G828" s="53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</row>
    <row r="829" spans="1:26" ht="15.75" customHeight="1">
      <c r="A829" s="53"/>
      <c r="B829" s="53"/>
      <c r="C829" s="53"/>
      <c r="D829" s="53"/>
      <c r="E829" s="53"/>
      <c r="F829" s="53"/>
      <c r="G829" s="53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</row>
    <row r="830" spans="1:26" ht="15.75" customHeight="1">
      <c r="A830" s="53"/>
      <c r="B830" s="53"/>
      <c r="C830" s="53"/>
      <c r="D830" s="53"/>
      <c r="E830" s="53"/>
      <c r="F830" s="53"/>
      <c r="G830" s="53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</row>
    <row r="831" spans="1:26" ht="15.75" customHeight="1">
      <c r="A831" s="53"/>
      <c r="B831" s="53"/>
      <c r="C831" s="53"/>
      <c r="D831" s="53"/>
      <c r="E831" s="53"/>
      <c r="F831" s="53"/>
      <c r="G831" s="53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</row>
    <row r="832" spans="1:26" ht="15.75" customHeight="1">
      <c r="A832" s="53"/>
      <c r="B832" s="53"/>
      <c r="C832" s="53"/>
      <c r="D832" s="53"/>
      <c r="E832" s="53"/>
      <c r="F832" s="53"/>
      <c r="G832" s="53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</row>
    <row r="833" spans="1:26" ht="15.75" customHeight="1">
      <c r="A833" s="53"/>
      <c r="B833" s="53"/>
      <c r="C833" s="53"/>
      <c r="D833" s="53"/>
      <c r="E833" s="53"/>
      <c r="F833" s="53"/>
      <c r="G833" s="53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</row>
    <row r="834" spans="1:26" ht="15.75" customHeight="1">
      <c r="A834" s="53"/>
      <c r="B834" s="53"/>
      <c r="C834" s="53"/>
      <c r="D834" s="53"/>
      <c r="E834" s="53"/>
      <c r="F834" s="53"/>
      <c r="G834" s="53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</row>
    <row r="835" spans="1:26" ht="15.75" customHeight="1">
      <c r="A835" s="53"/>
      <c r="B835" s="53"/>
      <c r="C835" s="53"/>
      <c r="D835" s="53"/>
      <c r="E835" s="53"/>
      <c r="F835" s="53"/>
      <c r="G835" s="53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</row>
    <row r="836" spans="1:26" ht="15.75" customHeight="1">
      <c r="A836" s="53"/>
      <c r="B836" s="53"/>
      <c r="C836" s="53"/>
      <c r="D836" s="53"/>
      <c r="E836" s="53"/>
      <c r="F836" s="53"/>
      <c r="G836" s="53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</row>
    <row r="837" spans="1:26" ht="15.75" customHeight="1">
      <c r="A837" s="53"/>
      <c r="B837" s="53"/>
      <c r="C837" s="53"/>
      <c r="D837" s="53"/>
      <c r="E837" s="53"/>
      <c r="F837" s="53"/>
      <c r="G837" s="53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</row>
    <row r="838" spans="1:26" ht="15.75" customHeight="1">
      <c r="A838" s="53"/>
      <c r="B838" s="53"/>
      <c r="C838" s="53"/>
      <c r="D838" s="53"/>
      <c r="E838" s="53"/>
      <c r="F838" s="53"/>
      <c r="G838" s="53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</row>
    <row r="839" spans="1:26" ht="15.75" customHeight="1">
      <c r="A839" s="53"/>
      <c r="B839" s="53"/>
      <c r="C839" s="53"/>
      <c r="D839" s="53"/>
      <c r="E839" s="53"/>
      <c r="F839" s="53"/>
      <c r="G839" s="53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</row>
    <row r="840" spans="1:26" ht="15.75" customHeight="1">
      <c r="A840" s="53"/>
      <c r="B840" s="53"/>
      <c r="C840" s="53"/>
      <c r="D840" s="53"/>
      <c r="E840" s="53"/>
      <c r="F840" s="53"/>
      <c r="G840" s="53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</row>
    <row r="841" spans="1:26" ht="15.75" customHeight="1">
      <c r="A841" s="53"/>
      <c r="B841" s="53"/>
      <c r="C841" s="53"/>
      <c r="D841" s="53"/>
      <c r="E841" s="53"/>
      <c r="F841" s="53"/>
      <c r="G841" s="53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</row>
    <row r="842" spans="1:26" ht="15.75" customHeight="1">
      <c r="A842" s="53"/>
      <c r="B842" s="53"/>
      <c r="C842" s="53"/>
      <c r="D842" s="53"/>
      <c r="E842" s="53"/>
      <c r="F842" s="53"/>
      <c r="G842" s="53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</row>
    <row r="843" spans="1:26" ht="15.75" customHeight="1">
      <c r="A843" s="53"/>
      <c r="B843" s="53"/>
      <c r="C843" s="53"/>
      <c r="D843" s="53"/>
      <c r="E843" s="53"/>
      <c r="F843" s="53"/>
      <c r="G843" s="53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</row>
    <row r="844" spans="1:26" ht="15.75" customHeight="1">
      <c r="A844" s="53"/>
      <c r="B844" s="53"/>
      <c r="C844" s="53"/>
      <c r="D844" s="53"/>
      <c r="E844" s="53"/>
      <c r="F844" s="53"/>
      <c r="G844" s="53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</row>
    <row r="845" spans="1:26" ht="15.75" customHeight="1">
      <c r="A845" s="53"/>
      <c r="B845" s="53"/>
      <c r="C845" s="53"/>
      <c r="D845" s="53"/>
      <c r="E845" s="53"/>
      <c r="F845" s="53"/>
      <c r="G845" s="53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</row>
    <row r="846" spans="1:26" ht="15.75" customHeight="1">
      <c r="A846" s="53"/>
      <c r="B846" s="53"/>
      <c r="C846" s="53"/>
      <c r="D846" s="53"/>
      <c r="E846" s="53"/>
      <c r="F846" s="53"/>
      <c r="G846" s="53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</row>
    <row r="847" spans="1:26" ht="15.75" customHeight="1">
      <c r="A847" s="53"/>
      <c r="B847" s="53"/>
      <c r="C847" s="53"/>
      <c r="D847" s="53"/>
      <c r="E847" s="53"/>
      <c r="F847" s="53"/>
      <c r="G847" s="53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</row>
    <row r="848" spans="1:26" ht="15.75" customHeight="1">
      <c r="A848" s="53"/>
      <c r="B848" s="53"/>
      <c r="C848" s="53"/>
      <c r="D848" s="53"/>
      <c r="E848" s="53"/>
      <c r="F848" s="53"/>
      <c r="G848" s="53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</row>
    <row r="849" spans="1:26" ht="15.75" customHeight="1">
      <c r="A849" s="53"/>
      <c r="B849" s="53"/>
      <c r="C849" s="53"/>
      <c r="D849" s="53"/>
      <c r="E849" s="53"/>
      <c r="F849" s="53"/>
      <c r="G849" s="53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</row>
    <row r="850" spans="1:26" ht="15.75" customHeight="1">
      <c r="A850" s="53"/>
      <c r="B850" s="53"/>
      <c r="C850" s="53"/>
      <c r="D850" s="53"/>
      <c r="E850" s="53"/>
      <c r="F850" s="53"/>
      <c r="G850" s="53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</row>
    <row r="851" spans="1:26" ht="15.75" customHeight="1">
      <c r="A851" s="53"/>
      <c r="B851" s="53"/>
      <c r="C851" s="53"/>
      <c r="D851" s="53"/>
      <c r="E851" s="53"/>
      <c r="F851" s="53"/>
      <c r="G851" s="53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</row>
    <row r="852" spans="1:26" ht="15.75" customHeight="1">
      <c r="A852" s="53"/>
      <c r="B852" s="53"/>
      <c r="C852" s="53"/>
      <c r="D852" s="53"/>
      <c r="E852" s="53"/>
      <c r="F852" s="53"/>
      <c r="G852" s="53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</row>
    <row r="853" spans="1:26" ht="15.75" customHeight="1">
      <c r="A853" s="53"/>
      <c r="B853" s="53"/>
      <c r="C853" s="53"/>
      <c r="D853" s="53"/>
      <c r="E853" s="53"/>
      <c r="F853" s="53"/>
      <c r="G853" s="53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</row>
    <row r="854" spans="1:26" ht="15.75" customHeight="1">
      <c r="A854" s="53"/>
      <c r="B854" s="53"/>
      <c r="C854" s="53"/>
      <c r="D854" s="53"/>
      <c r="E854" s="53"/>
      <c r="F854" s="53"/>
      <c r="G854" s="53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</row>
    <row r="855" spans="1:26" ht="15.75" customHeight="1">
      <c r="A855" s="53"/>
      <c r="B855" s="53"/>
      <c r="C855" s="53"/>
      <c r="D855" s="53"/>
      <c r="E855" s="53"/>
      <c r="F855" s="53"/>
      <c r="G855" s="53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</row>
    <row r="856" spans="1:26" ht="15.75" customHeight="1">
      <c r="A856" s="53"/>
      <c r="B856" s="53"/>
      <c r="C856" s="53"/>
      <c r="D856" s="53"/>
      <c r="E856" s="53"/>
      <c r="F856" s="53"/>
      <c r="G856" s="53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</row>
    <row r="857" spans="1:26" ht="15.75" customHeight="1">
      <c r="A857" s="53"/>
      <c r="B857" s="53"/>
      <c r="C857" s="53"/>
      <c r="D857" s="53"/>
      <c r="E857" s="53"/>
      <c r="F857" s="53"/>
      <c r="G857" s="53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</row>
    <row r="858" spans="1:26" ht="15.75" customHeight="1">
      <c r="A858" s="53"/>
      <c r="B858" s="53"/>
      <c r="C858" s="53"/>
      <c r="D858" s="53"/>
      <c r="E858" s="53"/>
      <c r="F858" s="53"/>
      <c r="G858" s="53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</row>
    <row r="859" spans="1:26" ht="15.75" customHeight="1">
      <c r="A859" s="53"/>
      <c r="B859" s="53"/>
      <c r="C859" s="53"/>
      <c r="D859" s="53"/>
      <c r="E859" s="53"/>
      <c r="F859" s="53"/>
      <c r="G859" s="53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</row>
    <row r="860" spans="1:26" ht="15.75" customHeight="1">
      <c r="A860" s="53"/>
      <c r="B860" s="53"/>
      <c r="C860" s="53"/>
      <c r="D860" s="53"/>
      <c r="E860" s="53"/>
      <c r="F860" s="53"/>
      <c r="G860" s="53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</row>
    <row r="861" spans="1:26" ht="15.75" customHeight="1">
      <c r="A861" s="53"/>
      <c r="B861" s="53"/>
      <c r="C861" s="53"/>
      <c r="D861" s="53"/>
      <c r="E861" s="53"/>
      <c r="F861" s="53"/>
      <c r="G861" s="53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</row>
    <row r="862" spans="1:26" ht="15.75" customHeight="1">
      <c r="A862" s="53"/>
      <c r="B862" s="53"/>
      <c r="C862" s="53"/>
      <c r="D862" s="53"/>
      <c r="E862" s="53"/>
      <c r="F862" s="53"/>
      <c r="G862" s="53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</row>
    <row r="863" spans="1:26" ht="15.75" customHeight="1">
      <c r="A863" s="53"/>
      <c r="B863" s="53"/>
      <c r="C863" s="53"/>
      <c r="D863" s="53"/>
      <c r="E863" s="53"/>
      <c r="F863" s="53"/>
      <c r="G863" s="53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</row>
    <row r="864" spans="1:26" ht="15.75" customHeight="1">
      <c r="A864" s="53"/>
      <c r="B864" s="53"/>
      <c r="C864" s="53"/>
      <c r="D864" s="53"/>
      <c r="E864" s="53"/>
      <c r="F864" s="53"/>
      <c r="G864" s="53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</row>
    <row r="865" spans="1:26" ht="15.75" customHeight="1">
      <c r="A865" s="53"/>
      <c r="B865" s="53"/>
      <c r="C865" s="53"/>
      <c r="D865" s="53"/>
      <c r="E865" s="53"/>
      <c r="F865" s="53"/>
      <c r="G865" s="53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</row>
    <row r="866" spans="1:26" ht="15.75" customHeight="1">
      <c r="A866" s="53"/>
      <c r="B866" s="53"/>
      <c r="C866" s="53"/>
      <c r="D866" s="53"/>
      <c r="E866" s="53"/>
      <c r="F866" s="53"/>
      <c r="G866" s="53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</row>
    <row r="867" spans="1:26" ht="15.75" customHeight="1">
      <c r="A867" s="53"/>
      <c r="B867" s="53"/>
      <c r="C867" s="53"/>
      <c r="D867" s="53"/>
      <c r="E867" s="53"/>
      <c r="F867" s="53"/>
      <c r="G867" s="53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</row>
    <row r="868" spans="1:26" ht="15.75" customHeight="1">
      <c r="A868" s="53"/>
      <c r="B868" s="53"/>
      <c r="C868" s="53"/>
      <c r="D868" s="53"/>
      <c r="E868" s="53"/>
      <c r="F868" s="53"/>
      <c r="G868" s="53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</row>
    <row r="869" spans="1:26" ht="15.75" customHeight="1">
      <c r="A869" s="53"/>
      <c r="B869" s="53"/>
      <c r="C869" s="53"/>
      <c r="D869" s="53"/>
      <c r="E869" s="53"/>
      <c r="F869" s="53"/>
      <c r="G869" s="53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</row>
    <row r="870" spans="1:26" ht="15.75" customHeight="1">
      <c r="A870" s="53"/>
      <c r="B870" s="53"/>
      <c r="C870" s="53"/>
      <c r="D870" s="53"/>
      <c r="E870" s="53"/>
      <c r="F870" s="53"/>
      <c r="G870" s="53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</row>
    <row r="871" spans="1:26" ht="15.75" customHeight="1">
      <c r="A871" s="53"/>
      <c r="B871" s="53"/>
      <c r="C871" s="53"/>
      <c r="D871" s="53"/>
      <c r="E871" s="53"/>
      <c r="F871" s="53"/>
      <c r="G871" s="53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</row>
    <row r="872" spans="1:26" ht="15.75" customHeight="1">
      <c r="A872" s="53"/>
      <c r="B872" s="53"/>
      <c r="C872" s="53"/>
      <c r="D872" s="53"/>
      <c r="E872" s="53"/>
      <c r="F872" s="53"/>
      <c r="G872" s="53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</row>
    <row r="873" spans="1:26" ht="15.75" customHeight="1">
      <c r="A873" s="53"/>
      <c r="B873" s="53"/>
      <c r="C873" s="53"/>
      <c r="D873" s="53"/>
      <c r="E873" s="53"/>
      <c r="F873" s="53"/>
      <c r="G873" s="53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</row>
    <row r="874" spans="1:26" ht="15.75" customHeight="1">
      <c r="A874" s="53"/>
      <c r="B874" s="53"/>
      <c r="C874" s="53"/>
      <c r="D874" s="53"/>
      <c r="E874" s="53"/>
      <c r="F874" s="53"/>
      <c r="G874" s="53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</row>
    <row r="875" spans="1:26" ht="15.75" customHeight="1">
      <c r="A875" s="53"/>
      <c r="B875" s="53"/>
      <c r="C875" s="53"/>
      <c r="D875" s="53"/>
      <c r="E875" s="53"/>
      <c r="F875" s="53"/>
      <c r="G875" s="53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</row>
    <row r="876" spans="1:26" ht="15.75" customHeight="1">
      <c r="A876" s="53"/>
      <c r="B876" s="53"/>
      <c r="C876" s="53"/>
      <c r="D876" s="53"/>
      <c r="E876" s="53"/>
      <c r="F876" s="53"/>
      <c r="G876" s="53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</row>
    <row r="877" spans="1:26" ht="15.75" customHeight="1">
      <c r="A877" s="53"/>
      <c r="B877" s="53"/>
      <c r="C877" s="53"/>
      <c r="D877" s="53"/>
      <c r="E877" s="53"/>
      <c r="F877" s="53"/>
      <c r="G877" s="53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</row>
    <row r="878" spans="1:26" ht="15.75" customHeight="1">
      <c r="A878" s="53"/>
      <c r="B878" s="53"/>
      <c r="C878" s="53"/>
      <c r="D878" s="53"/>
      <c r="E878" s="53"/>
      <c r="F878" s="53"/>
      <c r="G878" s="53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</row>
    <row r="879" spans="1:26" ht="15.75" customHeight="1">
      <c r="A879" s="53"/>
      <c r="B879" s="53"/>
      <c r="C879" s="53"/>
      <c r="D879" s="53"/>
      <c r="E879" s="53"/>
      <c r="F879" s="53"/>
      <c r="G879" s="53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</row>
    <row r="880" spans="1:26" ht="15.75" customHeight="1">
      <c r="A880" s="53"/>
      <c r="B880" s="53"/>
      <c r="C880" s="53"/>
      <c r="D880" s="53"/>
      <c r="E880" s="53"/>
      <c r="F880" s="53"/>
      <c r="G880" s="53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</row>
    <row r="881" spans="1:26" ht="15.75" customHeight="1">
      <c r="A881" s="53"/>
      <c r="B881" s="53"/>
      <c r="C881" s="53"/>
      <c r="D881" s="53"/>
      <c r="E881" s="53"/>
      <c r="F881" s="53"/>
      <c r="G881" s="53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</row>
    <row r="882" spans="1:26" ht="15.75" customHeight="1">
      <c r="A882" s="53"/>
      <c r="B882" s="53"/>
      <c r="C882" s="53"/>
      <c r="D882" s="53"/>
      <c r="E882" s="53"/>
      <c r="F882" s="53"/>
      <c r="G882" s="53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</row>
    <row r="883" spans="1:26" ht="15.75" customHeight="1">
      <c r="A883" s="53"/>
      <c r="B883" s="53"/>
      <c r="C883" s="53"/>
      <c r="D883" s="53"/>
      <c r="E883" s="53"/>
      <c r="F883" s="53"/>
      <c r="G883" s="53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</row>
    <row r="884" spans="1:26" ht="15.75" customHeight="1">
      <c r="A884" s="53"/>
      <c r="B884" s="53"/>
      <c r="C884" s="53"/>
      <c r="D884" s="53"/>
      <c r="E884" s="53"/>
      <c r="F884" s="53"/>
      <c r="G884" s="53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</row>
    <row r="885" spans="1:26" ht="15.75" customHeight="1">
      <c r="A885" s="53"/>
      <c r="B885" s="53"/>
      <c r="C885" s="53"/>
      <c r="D885" s="53"/>
      <c r="E885" s="53"/>
      <c r="F885" s="53"/>
      <c r="G885" s="53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</row>
    <row r="886" spans="1:26" ht="15.75" customHeight="1">
      <c r="A886" s="53"/>
      <c r="B886" s="53"/>
      <c r="C886" s="53"/>
      <c r="D886" s="53"/>
      <c r="E886" s="53"/>
      <c r="F886" s="53"/>
      <c r="G886" s="53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</row>
    <row r="887" spans="1:26" ht="15.75" customHeight="1">
      <c r="A887" s="53"/>
      <c r="B887" s="53"/>
      <c r="C887" s="53"/>
      <c r="D887" s="53"/>
      <c r="E887" s="53"/>
      <c r="F887" s="53"/>
      <c r="G887" s="53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</row>
    <row r="888" spans="1:26" ht="15.75" customHeight="1">
      <c r="A888" s="53"/>
      <c r="B888" s="53"/>
      <c r="C888" s="53"/>
      <c r="D888" s="53"/>
      <c r="E888" s="53"/>
      <c r="F888" s="53"/>
      <c r="G888" s="53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</row>
    <row r="889" spans="1:26" ht="15.75" customHeight="1">
      <c r="A889" s="53"/>
      <c r="B889" s="53"/>
      <c r="C889" s="53"/>
      <c r="D889" s="53"/>
      <c r="E889" s="53"/>
      <c r="F889" s="53"/>
      <c r="G889" s="53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</row>
    <row r="890" spans="1:26" ht="15.75" customHeight="1">
      <c r="A890" s="53"/>
      <c r="B890" s="53"/>
      <c r="C890" s="53"/>
      <c r="D890" s="53"/>
      <c r="E890" s="53"/>
      <c r="F890" s="53"/>
      <c r="G890" s="53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</row>
    <row r="891" spans="1:26" ht="15.75" customHeight="1">
      <c r="A891" s="53"/>
      <c r="B891" s="53"/>
      <c r="C891" s="53"/>
      <c r="D891" s="53"/>
      <c r="E891" s="53"/>
      <c r="F891" s="53"/>
      <c r="G891" s="53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</row>
    <row r="892" spans="1:26" ht="15.75" customHeight="1">
      <c r="A892" s="53"/>
      <c r="B892" s="53"/>
      <c r="C892" s="53"/>
      <c r="D892" s="53"/>
      <c r="E892" s="53"/>
      <c r="F892" s="53"/>
      <c r="G892" s="53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</row>
    <row r="893" spans="1:26" ht="15.75" customHeight="1">
      <c r="A893" s="53"/>
      <c r="B893" s="53"/>
      <c r="C893" s="53"/>
      <c r="D893" s="53"/>
      <c r="E893" s="53"/>
      <c r="F893" s="53"/>
      <c r="G893" s="53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</row>
    <row r="894" spans="1:26" ht="15.75" customHeight="1">
      <c r="A894" s="53"/>
      <c r="B894" s="53"/>
      <c r="C894" s="53"/>
      <c r="D894" s="53"/>
      <c r="E894" s="53"/>
      <c r="F894" s="53"/>
      <c r="G894" s="53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</row>
    <row r="895" spans="1:26" ht="15.75" customHeight="1">
      <c r="A895" s="53"/>
      <c r="B895" s="53"/>
      <c r="C895" s="53"/>
      <c r="D895" s="53"/>
      <c r="E895" s="53"/>
      <c r="F895" s="53"/>
      <c r="G895" s="53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</row>
    <row r="896" spans="1:26" ht="15.75" customHeight="1">
      <c r="A896" s="53"/>
      <c r="B896" s="53"/>
      <c r="C896" s="53"/>
      <c r="D896" s="53"/>
      <c r="E896" s="53"/>
      <c r="F896" s="53"/>
      <c r="G896" s="53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</row>
    <row r="897" spans="1:26" ht="15.75" customHeight="1">
      <c r="A897" s="53"/>
      <c r="B897" s="53"/>
      <c r="C897" s="53"/>
      <c r="D897" s="53"/>
      <c r="E897" s="53"/>
      <c r="F897" s="53"/>
      <c r="G897" s="53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</row>
    <row r="898" spans="1:26" ht="15.75" customHeight="1">
      <c r="A898" s="53"/>
      <c r="B898" s="53"/>
      <c r="C898" s="53"/>
      <c r="D898" s="53"/>
      <c r="E898" s="53"/>
      <c r="F898" s="53"/>
      <c r="G898" s="53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</row>
    <row r="899" spans="1:26" ht="15.75" customHeight="1">
      <c r="A899" s="53"/>
      <c r="B899" s="53"/>
      <c r="C899" s="53"/>
      <c r="D899" s="53"/>
      <c r="E899" s="53"/>
      <c r="F899" s="53"/>
      <c r="G899" s="53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</row>
    <row r="900" spans="1:26" ht="15.75" customHeight="1">
      <c r="A900" s="53"/>
      <c r="B900" s="53"/>
      <c r="C900" s="53"/>
      <c r="D900" s="53"/>
      <c r="E900" s="53"/>
      <c r="F900" s="53"/>
      <c r="G900" s="53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</row>
    <row r="901" spans="1:26" ht="15.75" customHeight="1">
      <c r="A901" s="53"/>
      <c r="B901" s="53"/>
      <c r="C901" s="53"/>
      <c r="D901" s="53"/>
      <c r="E901" s="53"/>
      <c r="F901" s="53"/>
      <c r="G901" s="53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</row>
    <row r="902" spans="1:26" ht="15.75" customHeight="1">
      <c r="A902" s="53"/>
      <c r="B902" s="53"/>
      <c r="C902" s="53"/>
      <c r="D902" s="53"/>
      <c r="E902" s="53"/>
      <c r="F902" s="53"/>
      <c r="G902" s="53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</row>
    <row r="903" spans="1:26" ht="15.75" customHeight="1">
      <c r="A903" s="53"/>
      <c r="B903" s="53"/>
      <c r="C903" s="53"/>
      <c r="D903" s="53"/>
      <c r="E903" s="53"/>
      <c r="F903" s="53"/>
      <c r="G903" s="53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</row>
    <row r="904" spans="1:26" ht="15.75" customHeight="1">
      <c r="A904" s="53"/>
      <c r="B904" s="53"/>
      <c r="C904" s="53"/>
      <c r="D904" s="53"/>
      <c r="E904" s="53"/>
      <c r="F904" s="53"/>
      <c r="G904" s="53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</row>
    <row r="905" spans="1:26" ht="15.75" customHeight="1">
      <c r="A905" s="53"/>
      <c r="B905" s="53"/>
      <c r="C905" s="53"/>
      <c r="D905" s="53"/>
      <c r="E905" s="53"/>
      <c r="F905" s="53"/>
      <c r="G905" s="53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</row>
    <row r="906" spans="1:26" ht="15.75" customHeight="1">
      <c r="A906" s="53"/>
      <c r="B906" s="53"/>
      <c r="C906" s="53"/>
      <c r="D906" s="53"/>
      <c r="E906" s="53"/>
      <c r="F906" s="53"/>
      <c r="G906" s="53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</row>
    <row r="907" spans="1:26" ht="15.75" customHeight="1">
      <c r="A907" s="53"/>
      <c r="B907" s="53"/>
      <c r="C907" s="53"/>
      <c r="D907" s="53"/>
      <c r="E907" s="53"/>
      <c r="F907" s="53"/>
      <c r="G907" s="53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</row>
    <row r="908" spans="1:26" ht="15.75" customHeight="1">
      <c r="A908" s="53"/>
      <c r="B908" s="53"/>
      <c r="C908" s="53"/>
      <c r="D908" s="53"/>
      <c r="E908" s="53"/>
      <c r="F908" s="53"/>
      <c r="G908" s="53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</row>
    <row r="909" spans="1:26" ht="15.75" customHeight="1">
      <c r="A909" s="53"/>
      <c r="B909" s="53"/>
      <c r="C909" s="53"/>
      <c r="D909" s="53"/>
      <c r="E909" s="53"/>
      <c r="F909" s="53"/>
      <c r="G909" s="53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</row>
    <row r="910" spans="1:26" ht="15.75" customHeight="1">
      <c r="A910" s="53"/>
      <c r="B910" s="53"/>
      <c r="C910" s="53"/>
      <c r="D910" s="53"/>
      <c r="E910" s="53"/>
      <c r="F910" s="53"/>
      <c r="G910" s="53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</row>
    <row r="911" spans="1:26" ht="15.75" customHeight="1">
      <c r="A911" s="53"/>
      <c r="B911" s="53"/>
      <c r="C911" s="53"/>
      <c r="D911" s="53"/>
      <c r="E911" s="53"/>
      <c r="F911" s="53"/>
      <c r="G911" s="53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</row>
    <row r="912" spans="1:26" ht="15.75" customHeight="1">
      <c r="A912" s="53"/>
      <c r="B912" s="53"/>
      <c r="C912" s="53"/>
      <c r="D912" s="53"/>
      <c r="E912" s="53"/>
      <c r="F912" s="53"/>
      <c r="G912" s="53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</row>
    <row r="913" spans="1:26" ht="15.75" customHeight="1">
      <c r="A913" s="53"/>
      <c r="B913" s="53"/>
      <c r="C913" s="53"/>
      <c r="D913" s="53"/>
      <c r="E913" s="53"/>
      <c r="F913" s="53"/>
      <c r="G913" s="53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</row>
    <row r="914" spans="1:26" ht="15.75" customHeight="1">
      <c r="A914" s="53"/>
      <c r="B914" s="53"/>
      <c r="C914" s="53"/>
      <c r="D914" s="53"/>
      <c r="E914" s="53"/>
      <c r="F914" s="53"/>
      <c r="G914" s="53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</row>
    <row r="915" spans="1:26" ht="15.75" customHeight="1">
      <c r="A915" s="53"/>
      <c r="B915" s="53"/>
      <c r="C915" s="53"/>
      <c r="D915" s="53"/>
      <c r="E915" s="53"/>
      <c r="F915" s="53"/>
      <c r="G915" s="53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</row>
    <row r="916" spans="1:26" ht="15.75" customHeight="1">
      <c r="A916" s="53"/>
      <c r="B916" s="53"/>
      <c r="C916" s="53"/>
      <c r="D916" s="53"/>
      <c r="E916" s="53"/>
      <c r="F916" s="53"/>
      <c r="G916" s="53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</row>
    <row r="917" spans="1:26" ht="15.75" customHeight="1">
      <c r="A917" s="53"/>
      <c r="B917" s="53"/>
      <c r="C917" s="53"/>
      <c r="D917" s="53"/>
      <c r="E917" s="53"/>
      <c r="F917" s="53"/>
      <c r="G917" s="53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</row>
    <row r="918" spans="1:26" ht="15.75" customHeight="1">
      <c r="A918" s="53"/>
      <c r="B918" s="53"/>
      <c r="C918" s="53"/>
      <c r="D918" s="53"/>
      <c r="E918" s="53"/>
      <c r="F918" s="53"/>
      <c r="G918" s="53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</row>
    <row r="919" spans="1:26" ht="15.75" customHeight="1">
      <c r="A919" s="53"/>
      <c r="B919" s="53"/>
      <c r="C919" s="53"/>
      <c r="D919" s="53"/>
      <c r="E919" s="53"/>
      <c r="F919" s="53"/>
      <c r="G919" s="53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</row>
    <row r="920" spans="1:26" ht="15.75" customHeight="1">
      <c r="A920" s="53"/>
      <c r="B920" s="53"/>
      <c r="C920" s="53"/>
      <c r="D920" s="53"/>
      <c r="E920" s="53"/>
      <c r="F920" s="53"/>
      <c r="G920" s="53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</row>
    <row r="921" spans="1:26" ht="15.75" customHeight="1">
      <c r="A921" s="53"/>
      <c r="B921" s="53"/>
      <c r="C921" s="53"/>
      <c r="D921" s="53"/>
      <c r="E921" s="53"/>
      <c r="F921" s="53"/>
      <c r="G921" s="53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</row>
    <row r="922" spans="1:26" ht="15.75" customHeight="1">
      <c r="A922" s="53"/>
      <c r="B922" s="53"/>
      <c r="C922" s="53"/>
      <c r="D922" s="53"/>
      <c r="E922" s="53"/>
      <c r="F922" s="53"/>
      <c r="G922" s="53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</row>
    <row r="923" spans="1:26" ht="15.75" customHeight="1">
      <c r="A923" s="53"/>
      <c r="B923" s="53"/>
      <c r="C923" s="53"/>
      <c r="D923" s="53"/>
      <c r="E923" s="53"/>
      <c r="F923" s="53"/>
      <c r="G923" s="53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</row>
    <row r="924" spans="1:26" ht="15.75" customHeight="1">
      <c r="A924" s="53"/>
      <c r="B924" s="53"/>
      <c r="C924" s="53"/>
      <c r="D924" s="53"/>
      <c r="E924" s="53"/>
      <c r="F924" s="53"/>
      <c r="G924" s="53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</row>
    <row r="925" spans="1:26" ht="15.75" customHeight="1">
      <c r="A925" s="53"/>
      <c r="B925" s="53"/>
      <c r="C925" s="53"/>
      <c r="D925" s="53"/>
      <c r="E925" s="53"/>
      <c r="F925" s="53"/>
      <c r="G925" s="53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</row>
    <row r="926" spans="1:26" ht="15.75" customHeight="1">
      <c r="A926" s="53"/>
      <c r="B926" s="53"/>
      <c r="C926" s="53"/>
      <c r="D926" s="53"/>
      <c r="E926" s="53"/>
      <c r="F926" s="53"/>
      <c r="G926" s="53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</row>
    <row r="927" spans="1:26" ht="15.75" customHeight="1">
      <c r="A927" s="53"/>
      <c r="B927" s="53"/>
      <c r="C927" s="53"/>
      <c r="D927" s="53"/>
      <c r="E927" s="53"/>
      <c r="F927" s="53"/>
      <c r="G927" s="53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</row>
    <row r="928" spans="1:26" ht="15.75" customHeight="1">
      <c r="A928" s="53"/>
      <c r="B928" s="53"/>
      <c r="C928" s="53"/>
      <c r="D928" s="53"/>
      <c r="E928" s="53"/>
      <c r="F928" s="53"/>
      <c r="G928" s="53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</row>
    <row r="929" spans="1:26" ht="15.75" customHeight="1">
      <c r="A929" s="53"/>
      <c r="B929" s="53"/>
      <c r="C929" s="53"/>
      <c r="D929" s="53"/>
      <c r="E929" s="53"/>
      <c r="F929" s="53"/>
      <c r="G929" s="53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</row>
    <row r="930" spans="1:26" ht="15.75" customHeight="1">
      <c r="A930" s="53"/>
      <c r="B930" s="53"/>
      <c r="C930" s="53"/>
      <c r="D930" s="53"/>
      <c r="E930" s="53"/>
      <c r="F930" s="53"/>
      <c r="G930" s="53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</row>
    <row r="931" spans="1:26" ht="15.75" customHeight="1">
      <c r="A931" s="53"/>
      <c r="B931" s="53"/>
      <c r="C931" s="53"/>
      <c r="D931" s="53"/>
      <c r="E931" s="53"/>
      <c r="F931" s="53"/>
      <c r="G931" s="53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</row>
    <row r="932" spans="1:26" ht="15.75" customHeight="1">
      <c r="A932" s="53"/>
      <c r="B932" s="53"/>
      <c r="C932" s="53"/>
      <c r="D932" s="53"/>
      <c r="E932" s="53"/>
      <c r="F932" s="53"/>
      <c r="G932" s="53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</row>
    <row r="933" spans="1:26" ht="15.75" customHeight="1">
      <c r="A933" s="53"/>
      <c r="B933" s="53"/>
      <c r="C933" s="53"/>
      <c r="D933" s="53"/>
      <c r="E933" s="53"/>
      <c r="F933" s="53"/>
      <c r="G933" s="53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</row>
    <row r="934" spans="1:26" ht="15.75" customHeight="1">
      <c r="A934" s="53"/>
      <c r="B934" s="53"/>
      <c r="C934" s="53"/>
      <c r="D934" s="53"/>
      <c r="E934" s="53"/>
      <c r="F934" s="53"/>
      <c r="G934" s="53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</row>
    <row r="935" spans="1:26" ht="15.75" customHeight="1">
      <c r="A935" s="53"/>
      <c r="B935" s="53"/>
      <c r="C935" s="53"/>
      <c r="D935" s="53"/>
      <c r="E935" s="53"/>
      <c r="F935" s="53"/>
      <c r="G935" s="53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</row>
    <row r="936" spans="1:26" ht="15.75" customHeight="1">
      <c r="A936" s="53"/>
      <c r="B936" s="53"/>
      <c r="C936" s="53"/>
      <c r="D936" s="53"/>
      <c r="E936" s="53"/>
      <c r="F936" s="53"/>
      <c r="G936" s="53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</row>
    <row r="937" spans="1:26" ht="15.75" customHeight="1">
      <c r="A937" s="53"/>
      <c r="B937" s="53"/>
      <c r="C937" s="53"/>
      <c r="D937" s="53"/>
      <c r="E937" s="53"/>
      <c r="F937" s="53"/>
      <c r="G937" s="53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</row>
    <row r="938" spans="1:26" ht="15.75" customHeight="1">
      <c r="A938" s="53"/>
      <c r="B938" s="53"/>
      <c r="C938" s="53"/>
      <c r="D938" s="53"/>
      <c r="E938" s="53"/>
      <c r="F938" s="53"/>
      <c r="G938" s="53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</row>
    <row r="939" spans="1:26" ht="15.75" customHeight="1">
      <c r="A939" s="53"/>
      <c r="B939" s="53"/>
      <c r="C939" s="53"/>
      <c r="D939" s="53"/>
      <c r="E939" s="53"/>
      <c r="F939" s="53"/>
      <c r="G939" s="53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</row>
    <row r="940" spans="1:26" ht="15.75" customHeight="1">
      <c r="A940" s="53"/>
      <c r="B940" s="53"/>
      <c r="C940" s="53"/>
      <c r="D940" s="53"/>
      <c r="E940" s="53"/>
      <c r="F940" s="53"/>
      <c r="G940" s="53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</row>
    <row r="941" spans="1:26" ht="15.75" customHeight="1">
      <c r="A941" s="53"/>
      <c r="B941" s="53"/>
      <c r="C941" s="53"/>
      <c r="D941" s="53"/>
      <c r="E941" s="53"/>
      <c r="F941" s="53"/>
      <c r="G941" s="53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</row>
    <row r="942" spans="1:26" ht="15.75" customHeight="1">
      <c r="A942" s="53"/>
      <c r="B942" s="53"/>
      <c r="C942" s="53"/>
      <c r="D942" s="53"/>
      <c r="E942" s="53"/>
      <c r="F942" s="53"/>
      <c r="G942" s="53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</row>
    <row r="943" spans="1:26" ht="15.75" customHeight="1">
      <c r="A943" s="53"/>
      <c r="B943" s="53"/>
      <c r="C943" s="53"/>
      <c r="D943" s="53"/>
      <c r="E943" s="53"/>
      <c r="F943" s="53"/>
      <c r="G943" s="53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</row>
    <row r="944" spans="1:26" ht="15.75" customHeight="1">
      <c r="A944" s="53"/>
      <c r="B944" s="53"/>
      <c r="C944" s="53"/>
      <c r="D944" s="53"/>
      <c r="E944" s="53"/>
      <c r="F944" s="53"/>
      <c r="G944" s="53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</row>
    <row r="945" spans="1:26" ht="15.75" customHeight="1">
      <c r="A945" s="53"/>
      <c r="B945" s="53"/>
      <c r="C945" s="53"/>
      <c r="D945" s="53"/>
      <c r="E945" s="53"/>
      <c r="F945" s="53"/>
      <c r="G945" s="53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</row>
    <row r="946" spans="1:26" ht="15.75" customHeight="1">
      <c r="A946" s="53"/>
      <c r="B946" s="53"/>
      <c r="C946" s="53"/>
      <c r="D946" s="53"/>
      <c r="E946" s="53"/>
      <c r="F946" s="53"/>
      <c r="G946" s="53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</row>
    <row r="947" spans="1:26" ht="15.75" customHeight="1">
      <c r="A947" s="53"/>
      <c r="B947" s="53"/>
      <c r="C947" s="53"/>
      <c r="D947" s="53"/>
      <c r="E947" s="53"/>
      <c r="F947" s="53"/>
      <c r="G947" s="53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</row>
    <row r="948" spans="1:26" ht="15.75" customHeight="1">
      <c r="A948" s="53"/>
      <c r="B948" s="53"/>
      <c r="C948" s="53"/>
      <c r="D948" s="53"/>
      <c r="E948" s="53"/>
      <c r="F948" s="53"/>
      <c r="G948" s="53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</row>
    <row r="949" spans="1:26" ht="15.75" customHeight="1">
      <c r="A949" s="53"/>
      <c r="B949" s="53"/>
      <c r="C949" s="53"/>
      <c r="D949" s="53"/>
      <c r="E949" s="53"/>
      <c r="F949" s="53"/>
      <c r="G949" s="53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</row>
    <row r="950" spans="1:26" ht="15.75" customHeight="1">
      <c r="A950" s="53"/>
      <c r="B950" s="53"/>
      <c r="C950" s="53"/>
      <c r="D950" s="53"/>
      <c r="E950" s="53"/>
      <c r="F950" s="53"/>
      <c r="G950" s="53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</row>
    <row r="951" spans="1:26" ht="15.75" customHeight="1">
      <c r="A951" s="53"/>
      <c r="B951" s="53"/>
      <c r="C951" s="53"/>
      <c r="D951" s="53"/>
      <c r="E951" s="53"/>
      <c r="F951" s="53"/>
      <c r="G951" s="53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</row>
    <row r="952" spans="1:26" ht="15.75" customHeight="1">
      <c r="A952" s="53"/>
      <c r="B952" s="53"/>
      <c r="C952" s="53"/>
      <c r="D952" s="53"/>
      <c r="E952" s="53"/>
      <c r="F952" s="53"/>
      <c r="G952" s="53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</row>
    <row r="953" spans="1:26" ht="15.75" customHeight="1">
      <c r="A953" s="53"/>
      <c r="B953" s="53"/>
      <c r="C953" s="53"/>
      <c r="D953" s="53"/>
      <c r="E953" s="53"/>
      <c r="F953" s="53"/>
      <c r="G953" s="53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</row>
    <row r="954" spans="1:26" ht="15.75" customHeight="1">
      <c r="A954" s="53"/>
      <c r="B954" s="53"/>
      <c r="C954" s="53"/>
      <c r="D954" s="53"/>
      <c r="E954" s="53"/>
      <c r="F954" s="53"/>
      <c r="G954" s="53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</row>
    <row r="955" spans="1:26" ht="15.75" customHeight="1">
      <c r="A955" s="53"/>
      <c r="B955" s="53"/>
      <c r="C955" s="53"/>
      <c r="D955" s="53"/>
      <c r="E955" s="53"/>
      <c r="F955" s="53"/>
      <c r="G955" s="53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</row>
    <row r="956" spans="1:26" ht="15.75" customHeight="1">
      <c r="A956" s="53"/>
      <c r="B956" s="53"/>
      <c r="C956" s="53"/>
      <c r="D956" s="53"/>
      <c r="E956" s="53"/>
      <c r="F956" s="53"/>
      <c r="G956" s="53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</row>
    <row r="957" spans="1:26" ht="15.75" customHeight="1">
      <c r="A957" s="53"/>
      <c r="B957" s="53"/>
      <c r="C957" s="53"/>
      <c r="D957" s="53"/>
      <c r="E957" s="53"/>
      <c r="F957" s="53"/>
      <c r="G957" s="53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</row>
    <row r="958" spans="1:26" ht="15.75" customHeight="1">
      <c r="A958" s="53"/>
      <c r="B958" s="53"/>
      <c r="C958" s="53"/>
      <c r="D958" s="53"/>
      <c r="E958" s="53"/>
      <c r="F958" s="53"/>
      <c r="G958" s="53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</row>
    <row r="959" spans="1:26" ht="15.75" customHeight="1">
      <c r="A959" s="53"/>
      <c r="B959" s="53"/>
      <c r="C959" s="53"/>
      <c r="D959" s="53"/>
      <c r="E959" s="53"/>
      <c r="F959" s="53"/>
      <c r="G959" s="53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</row>
    <row r="960" spans="1:26" ht="15.75" customHeight="1">
      <c r="A960" s="53"/>
      <c r="B960" s="53"/>
      <c r="C960" s="53"/>
      <c r="D960" s="53"/>
      <c r="E960" s="53"/>
      <c r="F960" s="53"/>
      <c r="G960" s="53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</row>
    <row r="961" spans="1:26" ht="15.75" customHeight="1">
      <c r="A961" s="53"/>
      <c r="B961" s="53"/>
      <c r="C961" s="53"/>
      <c r="D961" s="53"/>
      <c r="E961" s="53"/>
      <c r="F961" s="53"/>
      <c r="G961" s="53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</row>
    <row r="962" spans="1:26" ht="15.75" customHeight="1">
      <c r="A962" s="53"/>
      <c r="B962" s="53"/>
      <c r="C962" s="53"/>
      <c r="D962" s="53"/>
      <c r="E962" s="53"/>
      <c r="F962" s="53"/>
      <c r="G962" s="53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</row>
    <row r="963" spans="1:26" ht="15.75" customHeight="1">
      <c r="A963" s="53"/>
      <c r="B963" s="53"/>
      <c r="C963" s="53"/>
      <c r="D963" s="53"/>
      <c r="E963" s="53"/>
      <c r="F963" s="53"/>
      <c r="G963" s="53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</row>
    <row r="964" spans="1:26" ht="15.75" customHeight="1">
      <c r="A964" s="53"/>
      <c r="B964" s="53"/>
      <c r="C964" s="53"/>
      <c r="D964" s="53"/>
      <c r="E964" s="53"/>
      <c r="F964" s="53"/>
      <c r="G964" s="53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</row>
    <row r="965" spans="1:26" ht="15.75" customHeight="1">
      <c r="A965" s="53"/>
      <c r="B965" s="53"/>
      <c r="C965" s="53"/>
      <c r="D965" s="53"/>
      <c r="E965" s="53"/>
      <c r="F965" s="53"/>
      <c r="G965" s="53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</row>
    <row r="966" spans="1:26" ht="15.75" customHeight="1">
      <c r="A966" s="53"/>
      <c r="B966" s="53"/>
      <c r="C966" s="53"/>
      <c r="D966" s="53"/>
      <c r="E966" s="53"/>
      <c r="F966" s="53"/>
      <c r="G966" s="53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</row>
    <row r="967" spans="1:26" ht="15.75" customHeight="1">
      <c r="A967" s="53"/>
      <c r="B967" s="53"/>
      <c r="C967" s="53"/>
      <c r="D967" s="53"/>
      <c r="E967" s="53"/>
      <c r="F967" s="53"/>
      <c r="G967" s="53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</row>
    <row r="968" spans="1:26" ht="15.75" customHeight="1">
      <c r="A968" s="53"/>
      <c r="B968" s="53"/>
      <c r="C968" s="53"/>
      <c r="D968" s="53"/>
      <c r="E968" s="53"/>
      <c r="F968" s="53"/>
      <c r="G968" s="53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</row>
    <row r="969" spans="1:26" ht="15.75" customHeight="1">
      <c r="A969" s="53"/>
      <c r="B969" s="53"/>
      <c r="C969" s="53"/>
      <c r="D969" s="53"/>
      <c r="E969" s="53"/>
      <c r="F969" s="53"/>
      <c r="G969" s="53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</row>
    <row r="970" spans="1:26" ht="15.75" customHeight="1">
      <c r="A970" s="53"/>
      <c r="B970" s="53"/>
      <c r="C970" s="53"/>
      <c r="D970" s="53"/>
      <c r="E970" s="53"/>
      <c r="F970" s="53"/>
      <c r="G970" s="53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</row>
    <row r="971" spans="1:26" ht="15.75" customHeight="1">
      <c r="A971" s="53"/>
      <c r="B971" s="53"/>
      <c r="C971" s="53"/>
      <c r="D971" s="53"/>
      <c r="E971" s="53"/>
      <c r="F971" s="53"/>
      <c r="G971" s="53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</row>
    <row r="972" spans="1:26" ht="15.75" customHeight="1">
      <c r="A972" s="53"/>
      <c r="B972" s="53"/>
      <c r="C972" s="53"/>
      <c r="D972" s="53"/>
      <c r="E972" s="53"/>
      <c r="F972" s="53"/>
      <c r="G972" s="53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</row>
    <row r="973" spans="1:26" ht="15.75" customHeight="1">
      <c r="A973" s="53"/>
      <c r="B973" s="53"/>
      <c r="C973" s="53"/>
      <c r="D973" s="53"/>
      <c r="E973" s="53"/>
      <c r="F973" s="53"/>
      <c r="G973" s="53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</row>
    <row r="974" spans="1:26" ht="15.75" customHeight="1">
      <c r="A974" s="53"/>
      <c r="B974" s="53"/>
      <c r="C974" s="53"/>
      <c r="D974" s="53"/>
      <c r="E974" s="53"/>
      <c r="F974" s="53"/>
      <c r="G974" s="53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</row>
    <row r="975" spans="1:26" ht="15.75" customHeight="1">
      <c r="A975" s="53"/>
      <c r="B975" s="53"/>
      <c r="C975" s="53"/>
      <c r="D975" s="53"/>
      <c r="E975" s="53"/>
      <c r="F975" s="53"/>
      <c r="G975" s="53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</row>
    <row r="976" spans="1:26" ht="15.75" customHeight="1">
      <c r="A976" s="53"/>
      <c r="B976" s="53"/>
      <c r="C976" s="53"/>
      <c r="D976" s="53"/>
      <c r="E976" s="53"/>
      <c r="F976" s="53"/>
      <c r="G976" s="53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</row>
    <row r="977" spans="1:26" ht="15.75" customHeight="1">
      <c r="A977" s="53"/>
      <c r="B977" s="53"/>
      <c r="C977" s="53"/>
      <c r="D977" s="53"/>
      <c r="E977" s="53"/>
      <c r="F977" s="53"/>
      <c r="G977" s="53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</row>
    <row r="978" spans="1:26" ht="15.75" customHeight="1">
      <c r="A978" s="53"/>
      <c r="B978" s="53"/>
      <c r="C978" s="53"/>
      <c r="D978" s="53"/>
      <c r="E978" s="53"/>
      <c r="F978" s="53"/>
      <c r="G978" s="53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</row>
    <row r="979" spans="1:26" ht="15.75" customHeight="1">
      <c r="A979" s="53"/>
      <c r="B979" s="53"/>
      <c r="C979" s="53"/>
      <c r="D979" s="53"/>
      <c r="E979" s="53"/>
      <c r="F979" s="53"/>
      <c r="G979" s="53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</row>
    <row r="980" spans="1:26" ht="15.75" customHeight="1">
      <c r="A980" s="53"/>
      <c r="B980" s="53"/>
      <c r="C980" s="53"/>
      <c r="D980" s="53"/>
      <c r="E980" s="53"/>
      <c r="F980" s="53"/>
      <c r="G980" s="53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</row>
    <row r="981" spans="1:26" ht="15.75" customHeight="1">
      <c r="A981" s="53"/>
      <c r="B981" s="53"/>
      <c r="C981" s="53"/>
      <c r="D981" s="53"/>
      <c r="E981" s="53"/>
      <c r="F981" s="53"/>
      <c r="G981" s="53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</row>
    <row r="982" spans="1:26" ht="15.75" customHeight="1">
      <c r="A982" s="53"/>
      <c r="B982" s="53"/>
      <c r="C982" s="53"/>
      <c r="D982" s="53"/>
      <c r="E982" s="53"/>
      <c r="F982" s="53"/>
      <c r="G982" s="53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</row>
    <row r="983" spans="1:26" ht="15.75" customHeight="1">
      <c r="A983" s="53"/>
      <c r="B983" s="53"/>
      <c r="C983" s="53"/>
      <c r="D983" s="53"/>
      <c r="E983" s="53"/>
      <c r="F983" s="53"/>
      <c r="G983" s="53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</row>
    <row r="984" spans="1:26" ht="15.75" customHeight="1">
      <c r="A984" s="53"/>
      <c r="B984" s="53"/>
      <c r="C984" s="53"/>
      <c r="D984" s="53"/>
      <c r="E984" s="53"/>
      <c r="F984" s="53"/>
      <c r="G984" s="53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</row>
    <row r="985" spans="1:26" ht="15.75" customHeight="1">
      <c r="A985" s="53"/>
      <c r="B985" s="53"/>
      <c r="C985" s="53"/>
      <c r="D985" s="53"/>
      <c r="E985" s="53"/>
      <c r="F985" s="53"/>
      <c r="G985" s="53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</row>
    <row r="986" spans="1:26" ht="15.75" customHeight="1">
      <c r="A986" s="53"/>
      <c r="B986" s="53"/>
      <c r="C986" s="53"/>
      <c r="D986" s="53"/>
      <c r="E986" s="53"/>
      <c r="F986" s="53"/>
      <c r="G986" s="53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</row>
    <row r="987" spans="1:26" ht="15.75" customHeight="1">
      <c r="A987" s="53"/>
      <c r="B987" s="53"/>
      <c r="C987" s="53"/>
      <c r="D987" s="53"/>
      <c r="E987" s="53"/>
      <c r="F987" s="53"/>
      <c r="G987" s="53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</row>
    <row r="988" spans="1:26" ht="15.75" customHeight="1">
      <c r="A988" s="53"/>
      <c r="B988" s="53"/>
      <c r="C988" s="53"/>
      <c r="D988" s="53"/>
      <c r="E988" s="53"/>
      <c r="F988" s="53"/>
      <c r="G988" s="53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</row>
    <row r="989" spans="1:26" ht="15.75" customHeight="1">
      <c r="A989" s="53"/>
      <c r="B989" s="53"/>
      <c r="C989" s="53"/>
      <c r="D989" s="53"/>
      <c r="E989" s="53"/>
      <c r="F989" s="53"/>
      <c r="G989" s="53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</row>
    <row r="990" spans="1:26" ht="15.75" customHeight="1">
      <c r="A990" s="53"/>
      <c r="B990" s="53"/>
      <c r="C990" s="53"/>
      <c r="D990" s="53"/>
      <c r="E990" s="53"/>
      <c r="F990" s="53"/>
      <c r="G990" s="53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</row>
    <row r="991" spans="1:26" ht="15.75" customHeight="1">
      <c r="A991" s="53"/>
      <c r="B991" s="53"/>
      <c r="C991" s="53"/>
      <c r="D991" s="53"/>
      <c r="E991" s="53"/>
      <c r="F991" s="53"/>
      <c r="G991" s="53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</row>
    <row r="992" spans="1:26" ht="15.75" customHeight="1">
      <c r="A992" s="53"/>
      <c r="B992" s="53"/>
      <c r="C992" s="53"/>
      <c r="D992" s="53"/>
      <c r="E992" s="53"/>
      <c r="F992" s="53"/>
      <c r="G992" s="53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</row>
    <row r="993" spans="1:26" ht="15.75" customHeight="1">
      <c r="A993" s="53"/>
      <c r="B993" s="53"/>
      <c r="C993" s="53"/>
      <c r="D993" s="53"/>
      <c r="E993" s="53"/>
      <c r="F993" s="53"/>
      <c r="G993" s="53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</row>
    <row r="994" spans="1:26" ht="15.75" customHeight="1">
      <c r="A994" s="53"/>
      <c r="B994" s="53"/>
      <c r="C994" s="53"/>
      <c r="D994" s="53"/>
      <c r="E994" s="53"/>
      <c r="F994" s="53"/>
      <c r="G994" s="53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</row>
    <row r="995" spans="1:26" ht="15.75" customHeight="1">
      <c r="A995" s="53"/>
      <c r="B995" s="53"/>
      <c r="C995" s="53"/>
      <c r="D995" s="53"/>
      <c r="E995" s="53"/>
      <c r="F995" s="53"/>
      <c r="G995" s="53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</row>
    <row r="996" spans="1:26" ht="15.75" customHeight="1">
      <c r="A996" s="53"/>
      <c r="B996" s="53"/>
      <c r="C996" s="53"/>
      <c r="D996" s="53"/>
      <c r="E996" s="53"/>
      <c r="F996" s="53"/>
      <c r="G996" s="53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</row>
    <row r="997" spans="1:26" ht="15.75" customHeight="1">
      <c r="A997" s="53"/>
      <c r="B997" s="53"/>
      <c r="C997" s="53"/>
      <c r="D997" s="53"/>
      <c r="E997" s="53"/>
      <c r="F997" s="53"/>
      <c r="G997" s="53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</row>
    <row r="998" spans="1:26" ht="15.75" customHeight="1">
      <c r="A998" s="53"/>
      <c r="B998" s="53"/>
      <c r="C998" s="53"/>
      <c r="D998" s="53"/>
      <c r="E998" s="53"/>
      <c r="F998" s="53"/>
      <c r="G998" s="53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</row>
    <row r="999" spans="1:26" ht="15.75" customHeight="1">
      <c r="A999" s="53"/>
      <c r="B999" s="53"/>
      <c r="C999" s="53"/>
      <c r="D999" s="53"/>
      <c r="E999" s="53"/>
      <c r="F999" s="53"/>
      <c r="G999" s="53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</row>
    <row r="1000" spans="1:26" ht="15.75" customHeight="1">
      <c r="A1000" s="53"/>
      <c r="B1000" s="53"/>
      <c r="C1000" s="53"/>
      <c r="D1000" s="53"/>
      <c r="E1000" s="53"/>
      <c r="F1000" s="53"/>
      <c r="G1000" s="53"/>
      <c r="H1000" s="53"/>
      <c r="I1000" s="53"/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</row>
  </sheetData>
  <sheetProtection algorithmName="SHA-512" hashValue="Ph1Vib9u94uHydKW5t9FcO6fyk5AMas6BpMbrkZGQ/6rtD5vsUHPobqK9cOegz/qWjdGwVF89jQjFOWGktYD5w==" saltValue="+CZahebhW+h/9vIzDOUTDA==" spinCount="100000" sheet="1" selectLockedCells="1" selectUnlockedCells="1"/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9"/>
  <dimension ref="A1:B1000"/>
  <sheetViews>
    <sheetView workbookViewId="0"/>
  </sheetViews>
  <sheetFormatPr defaultColWidth="11.1796875" defaultRowHeight="15" customHeight="1"/>
  <cols>
    <col min="1" max="12" width="8.6328125" customWidth="1"/>
    <col min="13" max="26" width="8" customWidth="1"/>
  </cols>
  <sheetData>
    <row r="1" spans="1:2">
      <c r="A1" t="s">
        <v>261</v>
      </c>
    </row>
    <row r="2" spans="1:2">
      <c r="A2" t="s">
        <v>262</v>
      </c>
    </row>
    <row r="5" spans="1:2">
      <c r="A5">
        <v>1</v>
      </c>
      <c r="B5" t="s">
        <v>263</v>
      </c>
    </row>
    <row r="6" spans="1:2">
      <c r="A6">
        <v>2</v>
      </c>
      <c r="B6" t="s">
        <v>264</v>
      </c>
    </row>
    <row r="7" spans="1:2">
      <c r="A7">
        <v>3</v>
      </c>
      <c r="B7" t="s">
        <v>265</v>
      </c>
    </row>
    <row r="8" spans="1:2">
      <c r="A8">
        <v>4</v>
      </c>
      <c r="B8" t="s">
        <v>266</v>
      </c>
    </row>
    <row r="9" spans="1:2">
      <c r="A9">
        <v>5</v>
      </c>
      <c r="B9" t="s">
        <v>267</v>
      </c>
    </row>
    <row r="10" spans="1:2">
      <c r="A10">
        <v>6</v>
      </c>
      <c r="B10" t="s">
        <v>268</v>
      </c>
    </row>
    <row r="11" spans="1:2">
      <c r="A11">
        <v>7</v>
      </c>
      <c r="B11" t="s">
        <v>269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9</vt:i4>
      </vt:variant>
    </vt:vector>
  </HeadingPairs>
  <TitlesOfParts>
    <vt:vector size="9" baseType="lpstr">
      <vt:lpstr>Rodiny</vt:lpstr>
      <vt:lpstr>VSTUP</vt:lpstr>
      <vt:lpstr>UBYTOVANI</vt:lpstr>
      <vt:lpstr>STRAVA</vt:lpstr>
      <vt:lpstr>Pro úklid</vt:lpstr>
      <vt:lpstr>Pro kuchyň</vt:lpstr>
      <vt:lpstr>Ceníky Ubytování</vt:lpstr>
      <vt:lpstr>Ceník STRAVA</vt:lpstr>
      <vt:lpstr>heslo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Katt</dc:creator>
  <cp:lastModifiedBy>Katt Kolářová</cp:lastModifiedBy>
  <dcterms:created xsi:type="dcterms:W3CDTF">2020-01-17T07:49:54Z</dcterms:created>
  <dcterms:modified xsi:type="dcterms:W3CDTF">2026-01-08T11:58:01Z</dcterms:modified>
</cp:coreProperties>
</file>